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/>
  </bookViews>
  <sheets>
    <sheet name="кмпб1" sheetId="125" r:id="rId1"/>
    <sheet name="кмпб2" sheetId="129" r:id="rId2"/>
    <sheet name="кмпб3" sheetId="131" r:id="rId3"/>
    <sheet name="кмпб5" sheetId="133" r:id="rId4"/>
    <sheet name="кмпб6" sheetId="135" r:id="rId5"/>
    <sheet name="перит" sheetId="138" r:id="rId6"/>
  </sheets>
  <definedNames>
    <definedName name="_xlnm.Print_Area" localSheetId="0">кмпб1!$A$1:$K$58</definedName>
    <definedName name="_xlnm.Print_Area" localSheetId="1">кмпб2!$A$1:$K$63</definedName>
    <definedName name="_xlnm.Print_Area" localSheetId="2">кмпб3!$A$1:$K$58</definedName>
    <definedName name="_xlnm.Print_Area" localSheetId="3">кмпб5!$A$1:$K$57</definedName>
    <definedName name="_xlnm.Print_Area" localSheetId="4">кмпб6!$A$1:$K$182</definedName>
  </definedNames>
  <calcPr calcId="125725"/>
</workbook>
</file>

<file path=xl/calcChain.xml><?xml version="1.0" encoding="utf-8"?>
<calcChain xmlns="http://schemas.openxmlformats.org/spreadsheetml/2006/main">
  <c r="J35" i="138"/>
  <c r="H35"/>
  <c r="F35"/>
  <c r="K35" s="1"/>
  <c r="D35"/>
  <c r="C35"/>
  <c r="K174" i="135"/>
  <c r="J174"/>
  <c r="H174"/>
  <c r="D174"/>
  <c r="C174"/>
  <c r="F174" s="1"/>
  <c r="F173"/>
  <c r="F166"/>
  <c r="F128"/>
  <c r="F127"/>
  <c r="F126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3"/>
  <c r="F72"/>
  <c r="F71"/>
  <c r="F69"/>
  <c r="F68"/>
  <c r="F67"/>
  <c r="F65"/>
  <c r="F63"/>
  <c r="F62"/>
  <c r="F60"/>
  <c r="F59"/>
  <c r="F58"/>
  <c r="F57"/>
  <c r="F56"/>
  <c r="F55"/>
  <c r="F54"/>
  <c r="F53"/>
  <c r="F52"/>
  <c r="F51"/>
  <c r="F50"/>
  <c r="F49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6"/>
  <c r="F15"/>
  <c r="F8"/>
  <c r="F7"/>
  <c r="J49" i="133"/>
  <c r="H49"/>
  <c r="D49"/>
  <c r="C49"/>
  <c r="K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1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55" i="129"/>
  <c r="F54"/>
  <c r="F53"/>
  <c r="F52"/>
  <c r="F51"/>
  <c r="F50"/>
  <c r="F49"/>
  <c r="F48"/>
  <c r="F47"/>
  <c r="F46"/>
  <c r="F45"/>
  <c r="F44"/>
  <c r="F43"/>
  <c r="F42"/>
  <c r="F41"/>
  <c r="F40"/>
  <c r="J39"/>
  <c r="F39"/>
  <c r="F38"/>
  <c r="F37"/>
  <c r="H35"/>
  <c r="F35"/>
  <c r="F34"/>
  <c r="F33"/>
  <c r="F32"/>
  <c r="H31"/>
  <c r="F31"/>
  <c r="H30"/>
  <c r="F29"/>
  <c r="H28"/>
  <c r="F28"/>
  <c r="H27"/>
  <c r="F27"/>
  <c r="H26"/>
  <c r="H55" s="1"/>
  <c r="K55" s="1"/>
  <c r="F26"/>
  <c r="F25"/>
  <c r="D25"/>
  <c r="F24"/>
  <c r="H23"/>
  <c r="F22"/>
  <c r="F20"/>
  <c r="F19"/>
  <c r="F18"/>
  <c r="F17"/>
  <c r="F16"/>
  <c r="F15"/>
  <c r="D15"/>
  <c r="F13"/>
  <c r="D13"/>
  <c r="J12"/>
  <c r="D12"/>
  <c r="F12" s="1"/>
  <c r="J11"/>
  <c r="F11"/>
  <c r="D11"/>
  <c r="J10"/>
  <c r="D10"/>
  <c r="F10" s="1"/>
  <c r="D9"/>
  <c r="F9" s="1"/>
  <c r="J8"/>
  <c r="J55" s="1"/>
  <c r="F8"/>
  <c r="D8"/>
  <c r="F7"/>
  <c r="D7"/>
  <c r="J50" i="125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49" i="133" l="1"/>
  <c r="F50" i="131"/>
  <c r="F55" i="129"/>
  <c r="D55"/>
  <c r="F50" i="125"/>
</calcChain>
</file>

<file path=xl/sharedStrings.xml><?xml version="1.0" encoding="utf-8"?>
<sst xmlns="http://schemas.openxmlformats.org/spreadsheetml/2006/main" count="660" uniqueCount="394">
  <si>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</si>
  <si>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</si>
  <si>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 міський  пологовий  будинок  № 1  за  3-й  квартал  2018року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</si>
  <si>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</si>
  <si>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</si>
  <si>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</si>
  <si>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</si>
  <si>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</si>
  <si>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</si>
  <si>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</si>
  <si>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</si>
  <si>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</si>
  <si>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</si>
  <si>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</si>
  <si>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</si>
  <si>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</si>
  <si>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ДП "СТАДА-Україна"</t>
  </si>
  <si>
    <t>медикаменти</t>
  </si>
  <si>
    <t>Фізична особа</t>
  </si>
  <si>
    <t>меблі</t>
  </si>
  <si>
    <t>холодильник</t>
  </si>
  <si>
    <t>господарчі товари</t>
  </si>
  <si>
    <t>кондиціонер</t>
  </si>
  <si>
    <t>пральна машина</t>
  </si>
  <si>
    <t>телевізор</t>
  </si>
  <si>
    <t>пеленатор</t>
  </si>
  <si>
    <t xml:space="preserve">опромінювач </t>
  </si>
  <si>
    <t>водонагрівач</t>
  </si>
  <si>
    <t>Благодійний фонд "Заради дитини"</t>
  </si>
  <si>
    <t>неонатальні набори та інше для н/народж.</t>
  </si>
  <si>
    <t>ТОВ "НК ГРУПМЕД"</t>
  </si>
  <si>
    <t>косметичка ШМ і ЛПУ</t>
  </si>
  <si>
    <t>КНП "Київський медичний центр"Академія здоров"я"</t>
  </si>
  <si>
    <t>куросурф 6шт.</t>
  </si>
  <si>
    <t>ВСЬОГО по закладу</t>
  </si>
  <si>
    <t>Головний лікар</t>
  </si>
  <si>
    <t>Гончарук Н.П.</t>
  </si>
  <si>
    <t>(підпис)           (ініціали і прізвище) </t>
  </si>
  <si>
    <t>Головний бухгалтер</t>
  </si>
  <si>
    <t>Дрогобич Н.З.</t>
  </si>
  <si>
    <t>канцтовари</t>
  </si>
  <si>
    <t>продукти харчування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</si>
  <si>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</si>
  <si>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Київським міським пологовим будинком №2_за ІІІ_квартал 2018 року </t>
  </si>
  <si>
    <t>Фізичні особи</t>
  </si>
  <si>
    <t>медикаменти та перев'язувальний матеріал</t>
  </si>
  <si>
    <t>будівельні товари</t>
  </si>
  <si>
    <t>основні засоби</t>
  </si>
  <si>
    <t>мякий інвентар</t>
  </si>
  <si>
    <t>ППО КМПБ№2</t>
  </si>
  <si>
    <t>Благодійна організація "Благодійний фонд "Заради дитини"</t>
  </si>
  <si>
    <t>навчальний набір</t>
  </si>
  <si>
    <t>продукти харчуввання</t>
  </si>
  <si>
    <t>ТОВ "ТД Київхліб"</t>
  </si>
  <si>
    <t>ТОВ "Тедді Групп"</t>
  </si>
  <si>
    <t>побутовап техніка</t>
  </si>
  <si>
    <t>мед.обладнання</t>
  </si>
  <si>
    <t>побутова техніка</t>
  </si>
  <si>
    <t xml:space="preserve">мед.обладнання </t>
  </si>
  <si>
    <t>ТОВФрісландКампіна Юей</t>
  </si>
  <si>
    <t>суміш суха молочна</t>
  </si>
  <si>
    <t>мед.бланки</t>
  </si>
  <si>
    <t>інформаційне електронне табло</t>
  </si>
  <si>
    <t>будівельні матеріали</t>
  </si>
  <si>
    <t>Служба у справах дітей та сім'ї</t>
  </si>
  <si>
    <t>альбом для фотографій</t>
  </si>
  <si>
    <t>знешкоджнення біовідходів</t>
  </si>
  <si>
    <t>охорона</t>
  </si>
  <si>
    <t>послуги банку</t>
  </si>
  <si>
    <t>страхування мед.персоналу</t>
  </si>
  <si>
    <t>ремонт приміщення</t>
  </si>
  <si>
    <t xml:space="preserve">тех обслуговування та ремонт обладнання </t>
  </si>
  <si>
    <t>оплата за еленктроенергію</t>
  </si>
  <si>
    <t>навчання персоналу</t>
  </si>
  <si>
    <t>обладнання для пральні</t>
  </si>
  <si>
    <t>медичне обладнання</t>
  </si>
  <si>
    <t>кап.ремонт трубопроводу</t>
  </si>
  <si>
    <t>Т.В.Пехньо</t>
  </si>
  <si>
    <t>О.А.Пустовіт</t>
  </si>
  <si>
    <t xml:space="preserve">             від 02.10.2018 № 061-12645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</si>
  <si>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міський пологовий будинок №3</t>
    </r>
    <r>
      <rPr>
        <b/>
        <sz val="14"/>
        <color indexed="8"/>
        <rFont val="Times New Roman"/>
        <family val="1"/>
        <charset val="204"/>
      </rPr>
      <t xml:space="preserve"> за</t>
    </r>
    <r>
      <rPr>
        <b/>
        <u/>
        <sz val="14"/>
        <color indexed="8"/>
        <rFont val="Times New Roman"/>
        <family val="1"/>
        <charset val="204"/>
      </rPr>
      <t>ІІІ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 xml:space="preserve">2018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</si>
  <si>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 xml:space="preserve">холодильники </t>
  </si>
  <si>
    <r>
      <t>м</t>
    </r>
    <r>
      <rPr>
        <sz val="12"/>
        <color indexed="8"/>
        <rFont val="Calibri"/>
        <family val="2"/>
        <charset val="204"/>
      </rPr>
      <t>'</t>
    </r>
    <r>
      <rPr>
        <sz val="12"/>
        <color indexed="8"/>
        <rFont val="Times New Roman"/>
        <family val="1"/>
        <charset val="204"/>
      </rPr>
      <t xml:space="preserve">який інвентар </t>
    </r>
  </si>
  <si>
    <t xml:space="preserve">ліжка </t>
  </si>
  <si>
    <t>матраси ортопед.</t>
  </si>
  <si>
    <t xml:space="preserve">комплект шлагбаумів </t>
  </si>
  <si>
    <t>ковдри дитячі</t>
  </si>
  <si>
    <t>мікрохвильовка</t>
  </si>
  <si>
    <t>чайник</t>
  </si>
  <si>
    <t>внтилятор</t>
  </si>
  <si>
    <t xml:space="preserve">меблі </t>
  </si>
  <si>
    <t xml:space="preserve">неонатальний набір </t>
  </si>
  <si>
    <t xml:space="preserve">Головний лікар </t>
  </si>
  <si>
    <t>Н.М. Гичка</t>
  </si>
  <si>
    <t>Заступник головного бухгалтера</t>
  </si>
  <si>
    <t>Л.Г. Снарова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</si>
  <si>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 пологовий будинок №5 за ІІІ квартал 2018року </t>
  </si>
  <si>
    <t>Громадська організація "Фонд сприяння розвитку акушерської допомоги ім. С.В.Берчика"</t>
  </si>
  <si>
    <t>медикаменти та перев'язувальні матеріали</t>
  </si>
  <si>
    <t>М.В.Макаренко</t>
  </si>
  <si>
    <t>Л.В.Шолох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</si>
  <si>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пологовий будинок №6  за січень-вересень   2018 року </t>
  </si>
  <si>
    <t>ФОП Яніцький О.В.</t>
  </si>
  <si>
    <t>Тест на грип</t>
  </si>
  <si>
    <t>Пінчук Ю.К.(ф.о.)</t>
  </si>
  <si>
    <t>Продукти харчування</t>
  </si>
  <si>
    <t>Мурашова (ф.о)</t>
  </si>
  <si>
    <t>шафи,столи</t>
  </si>
  <si>
    <t>Репетуха (ф.о)</t>
  </si>
  <si>
    <t>Шафа, шафа медична, столи)</t>
  </si>
  <si>
    <t>Курило (ф.о)</t>
  </si>
  <si>
    <t>Шафа,матрац,комод-пеленатор,телевізор,журнальний столик</t>
  </si>
  <si>
    <t>Кука М.Ю.(ф.о)</t>
  </si>
  <si>
    <t>Мікрохвильова піч,столик,стілець</t>
  </si>
  <si>
    <t>Мікрохвильова піч,столик,стілець)</t>
  </si>
  <si>
    <t>Фургало (ф.О.)</t>
  </si>
  <si>
    <t>Холодильник</t>
  </si>
  <si>
    <t>Рак А.О. Остапук  О.А,Куліш Л.В, Литвинова Т.С., Карпухно П.Г, Заєць Л.В., Кучма В.В., Моргун Г.М, Жигало С.В., Юрченко О.В.</t>
  </si>
  <si>
    <t>Стільці,кондиціонер,холодильник,диван,комплект шаф,стіл письмовий,крісла офісні,піч мікрохвильова,чайник електричний,телевізор</t>
  </si>
  <si>
    <t>Юречко М.Б.(ф.о.)</t>
  </si>
  <si>
    <t>Матрац с електропідігрівачем малогабаритний</t>
  </si>
  <si>
    <t>Благодійний фонд "ЗАРАДИ ДИТИНИ"</t>
  </si>
  <si>
    <t>навчальні набори з манекеном-головою для інкубації та манекеном новонародженого</t>
  </si>
  <si>
    <t>Тумби прикровані</t>
  </si>
  <si>
    <t>ПП "Бланкодрук"</t>
  </si>
  <si>
    <t>Бланки та журнали</t>
  </si>
  <si>
    <t>ТОВ "Техно-граф"</t>
  </si>
  <si>
    <t>ФОП Зуєв В.А.</t>
  </si>
  <si>
    <t>Товари сантехнічні</t>
  </si>
  <si>
    <t>ТОВ "Рубіж"</t>
  </si>
  <si>
    <t>Протипожежні товари</t>
  </si>
  <si>
    <t>ТОВ "Епіцентр К"</t>
  </si>
  <si>
    <t>Сантехнічні товари</t>
  </si>
  <si>
    <t>ФОП Рябінін К.В.</t>
  </si>
  <si>
    <t>Ваги електронні</t>
  </si>
  <si>
    <t>ФОП Шостка С.В.</t>
  </si>
  <si>
    <t>Медичний стіл</t>
  </si>
  <si>
    <t>Радіатори</t>
  </si>
  <si>
    <t>ТОВ "Файний формат"</t>
  </si>
  <si>
    <t>ФОП Хазін Г.Г.</t>
  </si>
  <si>
    <t>Банкетки</t>
  </si>
  <si>
    <t>ФОП Кононяко Г.О.</t>
  </si>
  <si>
    <t>Опромінювач та зволожувач кисню</t>
  </si>
  <si>
    <t>ФОП Корочанська Т.О.</t>
  </si>
  <si>
    <t>Вироби текстилю</t>
  </si>
  <si>
    <t>ФОП Тарасенко Н.В.</t>
  </si>
  <si>
    <t>ФОП Свередюк А.І.</t>
  </si>
  <si>
    <t>Миючі та чистящі засоби</t>
  </si>
  <si>
    <t>ФОП Романов В.М.</t>
  </si>
  <si>
    <t>Кухонне приладдя</t>
  </si>
  <si>
    <t>ТОВ "ХА-БІНА"</t>
  </si>
  <si>
    <t>Товари господарчі</t>
  </si>
  <si>
    <t>ФОП Гордієнко В.М.</t>
  </si>
  <si>
    <t>Журнали</t>
  </si>
  <si>
    <t>ТОВ "ВОЛЕС"</t>
  </si>
  <si>
    <t>Термометри</t>
  </si>
  <si>
    <t>ФОП Кравченко М. О.</t>
  </si>
  <si>
    <t>Прилади електричних схем</t>
  </si>
  <si>
    <t>ТОВ Промбудпостач</t>
  </si>
  <si>
    <t>Фарба та приладдя д/фарбування</t>
  </si>
  <si>
    <t>ФОП Маліцька В.Й.</t>
  </si>
  <si>
    <t xml:space="preserve">ФОП Олійник М.М. </t>
  </si>
  <si>
    <t>Детектори та аналізатори</t>
  </si>
  <si>
    <t>ТОВ Техно-граф</t>
  </si>
  <si>
    <t>Бланки медичні</t>
  </si>
  <si>
    <t>ФОП Шевченко Б.П.</t>
  </si>
  <si>
    <t>Ножиці та Щипці</t>
  </si>
  <si>
    <t>ТОВ "Ювіс"</t>
  </si>
  <si>
    <t>Експлуатаційний набір</t>
  </si>
  <si>
    <t>ТОВ ВОТАН Україна</t>
  </si>
  <si>
    <t>Папір-крафт</t>
  </si>
  <si>
    <t xml:space="preserve">ПП Бланкодрук </t>
  </si>
  <si>
    <t>Журнали для обліку наркотиків</t>
  </si>
  <si>
    <t xml:space="preserve">ФОП Слизченко І.В. </t>
  </si>
  <si>
    <t>Стіли та шафи</t>
  </si>
  <si>
    <t>ТОВ "Альфа-Фарм Плюс"</t>
  </si>
  <si>
    <t>Медикаменти</t>
  </si>
  <si>
    <t>ТОВ "Бадм-б"</t>
  </si>
  <si>
    <t>КП Фармація</t>
  </si>
  <si>
    <t>ТОВ "Медікал Комерс"</t>
  </si>
  <si>
    <t>Катетери, системи, шприци</t>
  </si>
  <si>
    <t>Фармацевтичні матеріали</t>
  </si>
  <si>
    <t>ТОВ "Діаліз Медик"</t>
  </si>
  <si>
    <t>Наркотичні препарати</t>
  </si>
  <si>
    <t>Реактиви лабораторні</t>
  </si>
  <si>
    <t>ПАТ "Медицина"</t>
  </si>
  <si>
    <t>ТОВ "Владмаш"</t>
  </si>
  <si>
    <t>ТОВ "Віджи Медікал"</t>
  </si>
  <si>
    <t>Рукавички медичні</t>
  </si>
  <si>
    <t>ТОВ "Ігар"</t>
  </si>
  <si>
    <t>Шовний матеріал</t>
  </si>
  <si>
    <t>ТОВ "НВП" Вілан"</t>
  </si>
  <si>
    <t>Дезінфікуючі засоби</t>
  </si>
  <si>
    <t xml:space="preserve">ФОП Яніцкий О.В. </t>
  </si>
  <si>
    <t>ТОВ "Укрбіо"</t>
  </si>
  <si>
    <t>КП "Фармація"</t>
  </si>
  <si>
    <t>ТОВ МК Медгруп</t>
  </si>
  <si>
    <t>ТОВ "Акцепт ЛД"</t>
  </si>
  <si>
    <t>ТОВ Віджи медікал</t>
  </si>
  <si>
    <t>ФОП Гетьман С.І.</t>
  </si>
  <si>
    <t>ТОВ "Фірма "Технокомплекс"</t>
  </si>
  <si>
    <t>Протиепідемічні комплекти</t>
  </si>
  <si>
    <t>ТОВ Подорожник Київ</t>
  </si>
  <si>
    <t>Ліки</t>
  </si>
  <si>
    <t>Розчини медичні</t>
  </si>
  <si>
    <t>ФОП Сєра К.Ю.</t>
  </si>
  <si>
    <t>ФОП Щеткіна Т.М.</t>
  </si>
  <si>
    <t xml:space="preserve">Препарати фармацевтичні </t>
  </si>
  <si>
    <t>ТОВ "Фудтрейдінг"</t>
  </si>
  <si>
    <t>масло вершкове</t>
  </si>
  <si>
    <t>паста томатна,олія рослинна</t>
  </si>
  <si>
    <t>ТОВ "Дес Трейд"</t>
  </si>
  <si>
    <t>яйця</t>
  </si>
  <si>
    <t>КП Володимирський ринок</t>
  </si>
  <si>
    <t>яйце</t>
  </si>
  <si>
    <t>молочна продукція</t>
  </si>
  <si>
    <t>крупи</t>
  </si>
  <si>
    <t>кури охолоджені</t>
  </si>
  <si>
    <t>риба морожена</t>
  </si>
  <si>
    <t>ПП "Бахмачфіш"</t>
  </si>
  <si>
    <t>КП "Київпродзбут"</t>
  </si>
  <si>
    <t>цукор</t>
  </si>
  <si>
    <t>ПП "Торгпродсервіс"</t>
  </si>
  <si>
    <t>сардельки</t>
  </si>
  <si>
    <t>філе куряче охолоджене</t>
  </si>
  <si>
    <t>сосиски</t>
  </si>
  <si>
    <t>ТОВ "ТОРГОВИЙ ДІМ"ФОРТЕЦЯ"</t>
  </si>
  <si>
    <t>паста томатна</t>
  </si>
  <si>
    <t>овочі</t>
  </si>
  <si>
    <t>молоко згущене</t>
  </si>
  <si>
    <t>ПП "Сімол</t>
  </si>
  <si>
    <t>ТОВ "Сервісліфтремонт"</t>
  </si>
  <si>
    <t>технічне обслуговування ліфтів</t>
  </si>
  <si>
    <t>КО "Київмедспецттранс"</t>
  </si>
  <si>
    <t>Додаткові автопослуги</t>
  </si>
  <si>
    <t>ПАТ "Укртелеком"</t>
  </si>
  <si>
    <t>Телекомунікаційні послуги</t>
  </si>
  <si>
    <t>ПП "Міжрегіональне детективне бюро"</t>
  </si>
  <si>
    <t>Цілодобова охорона</t>
  </si>
  <si>
    <t>ПП "Медінфосервіс"</t>
  </si>
  <si>
    <t>Програмне забезпечення</t>
  </si>
  <si>
    <t>ПП "Техноінфомед-2"</t>
  </si>
  <si>
    <t>СТ "Інженерний центр експертизи</t>
  </si>
  <si>
    <t>Навчання та тренінг по метрології</t>
  </si>
  <si>
    <t>ТОВ "А-Транс"</t>
  </si>
  <si>
    <t>Послуги автомобіля з навантаженням</t>
  </si>
  <si>
    <t xml:space="preserve">ФОП Коркушко Л.К. </t>
  </si>
  <si>
    <t>Т.о та утримання в належному стані систем внутрішніх та зовнішніх мереж тепло-, водо-, електропостачання та вентиляції, телефонні мережі( цілодобово)</t>
  </si>
  <si>
    <t>ТОВ "Агенство тендерних процедур"</t>
  </si>
  <si>
    <t>Навчання з публічних закупівель</t>
  </si>
  <si>
    <t>ТОВ "Глобалконсалтинг Україна"</t>
  </si>
  <si>
    <t>Консалтингові послуги</t>
  </si>
  <si>
    <t>ТОВ "Рік-95"</t>
  </si>
  <si>
    <t>Аварійний ремонт покрівлі</t>
  </si>
  <si>
    <t>ФОП Варич І.Ю.</t>
  </si>
  <si>
    <t>Поточний ремонт покрівлі</t>
  </si>
  <si>
    <t>ФОП Ларкіна О.С.</t>
  </si>
  <si>
    <t>Поточний ремонт медичного обладнання</t>
  </si>
  <si>
    <t>ФОП П'яних Р.Б.</t>
  </si>
  <si>
    <t>Заправка та відновлення картріджив</t>
  </si>
  <si>
    <t>ДП Укрметртестстандарт</t>
  </si>
  <si>
    <t>Послуги технічного випробування та аналізування</t>
  </si>
  <si>
    <t>ТОВ Спецмонтаж -2015</t>
  </si>
  <si>
    <t>Скошування трави</t>
  </si>
  <si>
    <t>ПП Міжрегіональне детективне бюро</t>
  </si>
  <si>
    <t>Поточний ремонт шлагбаума</t>
  </si>
  <si>
    <t>Монтаж та налагодження охоронної сигналізації</t>
  </si>
  <si>
    <t xml:space="preserve">ФОП Пашинник В.Я. </t>
  </si>
  <si>
    <t>Заміна нержавіючих мийок</t>
  </si>
  <si>
    <t>Поточний ремонт пральної машини</t>
  </si>
  <si>
    <t>Поточний ремонт ГПД400</t>
  </si>
  <si>
    <t>Поточний ремонт Сухо жарової шафи</t>
  </si>
  <si>
    <t>Т.о. холодильного, електричного, теплового та технологічного</t>
  </si>
  <si>
    <t>ФОП Кудла К.А.</t>
  </si>
  <si>
    <t>Супроводження програми "Система управління кадрами"</t>
  </si>
  <si>
    <t>Головне управління ДСНС України в м. Києві</t>
  </si>
  <si>
    <t>Послуги випробування пожежних кранів та гідрантів</t>
  </si>
  <si>
    <t>Технічне обслуговування стерилізаторів парових</t>
  </si>
  <si>
    <t>Аварійний ремонт відсмоктувачів в операційному відділенні</t>
  </si>
  <si>
    <t>Технічне обслуговування обладнання в пральні</t>
  </si>
  <si>
    <t>ФОП Пашинник В.Я.</t>
  </si>
  <si>
    <t>Поточний ремонт побутового та медобладнання</t>
  </si>
  <si>
    <t>ТОВ "Проектно-виробнича компанія" БАЗИС</t>
  </si>
  <si>
    <t>Виготовлення проектно-кошторисної документації</t>
  </si>
  <si>
    <t>Технічне обслуговування та ремонт вогнегасників</t>
  </si>
  <si>
    <t>Заправка вогнегасників</t>
  </si>
  <si>
    <t>ТОВ Мажестік Україна</t>
  </si>
  <si>
    <t>Заправка на відновлення картріджив</t>
  </si>
  <si>
    <t>Послуги з монтажу та налагодження сигналізації</t>
  </si>
  <si>
    <t>Технічне обслуговування холодильного, електричного, теплового та технологічного обладнання</t>
  </si>
  <si>
    <t>Аварійний ремонт пральної машини</t>
  </si>
  <si>
    <t>Аварійний ремонт центрифуги</t>
  </si>
  <si>
    <t>Ремонт та технічне обслуговування стерилізаторів парових</t>
  </si>
  <si>
    <t xml:space="preserve">ФОП Боярчук В.В. </t>
  </si>
  <si>
    <t>Послуги з ремонту ьа техобслуговування апаратівд д/анестезії Leon</t>
  </si>
  <si>
    <t>Послуги по поточному ремонту системи опалення</t>
  </si>
  <si>
    <t>Аварійно-поточний ремонт холодильника</t>
  </si>
  <si>
    <t>Аварійно-поточний ремонт сушильної машини ЛС-25</t>
  </si>
  <si>
    <t>ТОВ "Експертно-діагностичний центр"</t>
  </si>
  <si>
    <t>Технічний огляд 4-х ліфтів</t>
  </si>
  <si>
    <t>Аварійно-поточний ремонт машини пральної ЛС-25</t>
  </si>
  <si>
    <t>Аварійно-поточний ремонт холодильної камери КХС-12</t>
  </si>
  <si>
    <t>Аварійно-поточний ремонт стерилізатора ВК-75</t>
  </si>
  <si>
    <t>ТОВ "Іхайв"</t>
  </si>
  <si>
    <t>Комп'ютерна програма M.E.Doc</t>
  </si>
  <si>
    <t>Аварійно-поточний ремонт відсмоктувача АПБ-02</t>
  </si>
  <si>
    <t>Аварійний поточний ремонт холодильної камери КХС-6</t>
  </si>
  <si>
    <t xml:space="preserve">ТОВ Укрмедлаб </t>
  </si>
  <si>
    <t xml:space="preserve">Проведення програми перевірки міжлабораторних порівнянь </t>
  </si>
  <si>
    <t>Аварійний поточний ремонт стерилізатора ВК-65</t>
  </si>
  <si>
    <t xml:space="preserve">ТОВ Екологічні переробні технології </t>
  </si>
  <si>
    <t>Послуги по завантаженню, перевезенню для подальшого знешкодження відходів біопоходження</t>
  </si>
  <si>
    <t>Аварійний поточний ремонт каландра прасувального "Лотос"</t>
  </si>
  <si>
    <t>Технічна підготовка та гідравлічне випробування стерилізаторів парових</t>
  </si>
  <si>
    <t xml:space="preserve">ФОП Остапюк Є.В. </t>
  </si>
  <si>
    <t>Поточний ремонт коридору , санвуздів, відділень</t>
  </si>
  <si>
    <t xml:space="preserve">ФОП Варич І.Ю. </t>
  </si>
  <si>
    <t>Аварійний поточний ремонт покрівлі будівлі КМПБ№6</t>
  </si>
  <si>
    <t>Монтаж та налагодження охоронної системи</t>
  </si>
  <si>
    <t>Послуги з ремонту автоматичного шлагбаума</t>
  </si>
  <si>
    <t>ТОВ Хімлаборреактив</t>
  </si>
  <si>
    <t>Калібрування аспіратора та діагностика</t>
  </si>
  <si>
    <t>ДП "Укрметртестстандарт"</t>
  </si>
  <si>
    <t>Проведення оцінювання та визначення вимірювальних можливостей</t>
  </si>
  <si>
    <t>Діагностика, заміна та повірка рН-метру</t>
  </si>
  <si>
    <t>ДП "Харьківський регіональний науково-виробничий центр стандартизації"</t>
  </si>
  <si>
    <t>Сертифікація системи управління якістю"</t>
  </si>
  <si>
    <t>Поточний ремонт приміщень та відділень</t>
  </si>
  <si>
    <t>ТОВ ВІРА</t>
  </si>
  <si>
    <t>Послуги з благоустрою території (скашування трави)</t>
  </si>
  <si>
    <t>ТОВ Тінторетто</t>
  </si>
  <si>
    <t>Поточний ремонт по заміні вікон</t>
  </si>
  <si>
    <t>ТОВ "НВЦ" Професійна безпека"</t>
  </si>
  <si>
    <t>Навч. Та перевірка знань з пожежної безпеки, електробезпеки</t>
  </si>
  <si>
    <t>ТОВ Епіцентр К</t>
  </si>
  <si>
    <t>Кондиціонер</t>
  </si>
  <si>
    <t>ТОВ "Оселя ЮТ"</t>
  </si>
  <si>
    <t>Низькотемпературний ларь</t>
  </si>
  <si>
    <t xml:space="preserve">ФОП Волошина О.О. </t>
  </si>
  <si>
    <t>Ліжко Рахманова</t>
  </si>
  <si>
    <t>Мікропіпетки</t>
  </si>
  <si>
    <t>ТОВ "Фармлідер"</t>
  </si>
  <si>
    <t>Інфузійний шприцевий насос</t>
  </si>
  <si>
    <t>Печура Н.С.</t>
  </si>
  <si>
    <t>Дороніна Т.Ю.</t>
  </si>
  <si>
    <t>Додаток</t>
  </si>
  <si>
    <t>до наказу Міністерства охорони здоров´я України</t>
  </si>
  <si>
    <t>№ 848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</si>
  <si>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</si>
  <si>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</si>
  <si>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здоров´я</t>
  </si>
  <si>
    <t>Період</t>
  </si>
  <si>
    <t>Благодійні пожертви, що були отримані закладом охорони здоров´я від фізичних та юридичних осіб</t>
  </si>
  <si>
    <t>Всього отримано благодійних пожертв, тис.грн</t>
  </si>
  <si>
    <t>Використання закладом охорони здоров´я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</si>
  <si>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тис.грн</t>
  </si>
  <si>
    <t>В грошовій формі, тис.грн</t>
  </si>
  <si>
    <t>В натуральній формі (товари і послуги), тис.грн</t>
  </si>
  <si>
    <t>Перелік товарів і послуг в натуральній формі</t>
  </si>
  <si>
    <t>Сума, 
тис.грн</t>
  </si>
  <si>
    <t>Перелік використаних товарів та послуг у натуральній формі</t>
  </si>
  <si>
    <t>господарчі</t>
  </si>
  <si>
    <t>СК "Провідна"</t>
  </si>
  <si>
    <t>Інститут клітинної терапії</t>
  </si>
  <si>
    <t>МОЗ України («Кошти на виконання окремих доручень»)</t>
  </si>
  <si>
    <t>Медикаменти,  перев’язувальні матеріали та мед.товар</t>
  </si>
  <si>
    <t>Всього по закладу</t>
  </si>
  <si>
    <r>
      <rPr>
        <b/>
        <u/>
        <sz val="11"/>
        <color indexed="8"/>
        <rFont val="Times New Roman"/>
        <family val="1"/>
        <charset val="204"/>
      </rPr>
      <t xml:space="preserve"> Перинатальний центр м. Києва</t>
    </r>
    <r>
      <rPr>
        <b/>
        <sz val="11"/>
        <color indexed="8"/>
        <rFont val="Times New Roman"/>
        <family val="1"/>
        <charset val="204"/>
      </rPr>
      <t xml:space="preserve"> за ІІІ  квартал 2018 року</t>
    </r>
  </si>
  <si>
    <t xml:space="preserve">ІІІ квартал </t>
  </si>
  <si>
    <t>БФ "Заради дитини"</t>
  </si>
  <si>
    <t>Неонатальний аспіраційний каталог № 986000</t>
  </si>
  <si>
    <t>малоцінний інвентар</t>
  </si>
  <si>
    <t>Повний неонатальний набір "NeonatalieComplete"</t>
  </si>
  <si>
    <t>м’який інвентар</t>
  </si>
  <si>
    <t>Набір з головою для інтубації та світлим неонатальним манекеном</t>
  </si>
  <si>
    <t>Кисневий допоміжний набір О2-мішок, клапан труба</t>
  </si>
  <si>
    <t>Зелений речовий мішок з логотипом</t>
  </si>
  <si>
    <t>Стетоскоп педіатричний</t>
  </si>
  <si>
    <t>Реанімаційний апарат з двома масками</t>
  </si>
  <si>
    <t>ТОВ "Інтелекшуал Констракшн"</t>
  </si>
  <si>
    <t>Відеореєстратор Hikvision DS-7616</t>
  </si>
  <si>
    <t>Монітор Hikvision</t>
  </si>
  <si>
    <t>ТОВ "Сітімед"</t>
  </si>
  <si>
    <t>Операційний стіл SU-03 (5 cекційний) з опорою для рук PR-01.5 та опорою для коліна з механізмом затиску WS-05.5</t>
  </si>
  <si>
    <t xml:space="preserve">Багатофункціональне лікарняне ліжко NEXO </t>
  </si>
  <si>
    <t xml:space="preserve">Матрац у водонепроникному паропроникному чохлі </t>
  </si>
  <si>
    <t>СК «Українська страхова група</t>
  </si>
  <si>
    <t>СК Країна</t>
  </si>
  <si>
    <t>СК Українська страхова група</t>
  </si>
  <si>
    <t>ТОВ Савітар груп</t>
  </si>
  <si>
    <r>
      <t>Служба у справах дітей та сім</t>
    </r>
    <r>
      <rPr>
        <sz val="12"/>
        <color indexed="8"/>
        <rFont val="Calibri"/>
        <family val="2"/>
        <charset val="204"/>
      </rPr>
      <t>'</t>
    </r>
    <r>
      <rPr>
        <sz val="12"/>
        <color indexed="8"/>
        <rFont val="Times New Roman"/>
        <family val="1"/>
        <charset val="204"/>
      </rPr>
      <t>ї КМДА</t>
    </r>
  </si>
  <si>
    <t>Альбоми для фотографій</t>
  </si>
  <si>
    <t>ДП «Талан Коммунікейшнс»</t>
  </si>
  <si>
    <t>памперси, бірки для новонароджених, серветки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</si>
</sst>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26" fillId="0" borderId="0">
      <alignment horizontal="left"/>
    </xf>
    <xf numFmtId="0" fontId="26" fillId="0" borderId="0">
      <alignment horizontal="left" vertical="top"/>
    </xf>
    <xf numFmtId="0" fontId="28" fillId="0" borderId="0">
      <alignment horizontal="center" vertical="top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31" fillId="0" borderId="0">
      <alignment horizontal="center" vertic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right"/>
    </xf>
  </cellStyleXfs>
  <cellXfs count="119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3" fillId="0" borderId="2" xfId="0" applyFont="1" applyFill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/>
    <xf numFmtId="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2" fontId="14" fillId="2" borderId="4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wrapText="1"/>
    </xf>
    <xf numFmtId="4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22" fillId="0" borderId="0" xfId="0" applyFont="1"/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justify" vertical="justify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top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22" fillId="4" borderId="2" xfId="0" applyFont="1" applyFill="1" applyBorder="1"/>
    <xf numFmtId="0" fontId="22" fillId="0" borderId="2" xfId="0" applyFont="1" applyBorder="1" applyAlignment="1">
      <alignment horizontal="justify" vertical="justify"/>
    </xf>
    <xf numFmtId="2" fontId="5" fillId="0" borderId="2" xfId="0" applyNumberFormat="1" applyFont="1" applyBorder="1"/>
    <xf numFmtId="2" fontId="5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/>
    <xf numFmtId="2" fontId="22" fillId="0" borderId="2" xfId="0" applyNumberFormat="1" applyFont="1" applyBorder="1" applyAlignment="1">
      <alignment horizontal="center" vertical="center"/>
    </xf>
    <xf numFmtId="2" fontId="22" fillId="0" borderId="0" xfId="0" applyNumberFormat="1" applyFont="1"/>
    <xf numFmtId="0" fontId="22" fillId="0" borderId="2" xfId="7" quotePrefix="1" applyFont="1" applyBorder="1" applyAlignment="1">
      <alignment horizontal="justify" vertical="justify" wrapText="1"/>
    </xf>
    <xf numFmtId="0" fontId="24" fillId="0" borderId="2" xfId="0" applyFont="1" applyBorder="1" applyAlignment="1">
      <alignment wrapText="1"/>
    </xf>
    <xf numFmtId="2" fontId="22" fillId="0" borderId="2" xfId="0" applyNumberFormat="1" applyFont="1" applyBorder="1" applyAlignment="1">
      <alignment horizontal="center"/>
    </xf>
    <xf numFmtId="0" fontId="22" fillId="4" borderId="2" xfId="0" applyFont="1" applyFill="1" applyBorder="1" applyAlignment="1">
      <alignment horizontal="justify"/>
    </xf>
    <xf numFmtId="0" fontId="22" fillId="0" borderId="0" xfId="0" applyFont="1" applyAlignment="1">
      <alignment horizontal="center"/>
    </xf>
    <xf numFmtId="0" fontId="27" fillId="0" borderId="2" xfId="0" applyFont="1" applyFill="1" applyBorder="1" applyAlignment="1">
      <alignment horizontal="left" vertical="justify"/>
    </xf>
    <xf numFmtId="0" fontId="27" fillId="0" borderId="2" xfId="0" applyFont="1" applyBorder="1"/>
    <xf numFmtId="2" fontId="27" fillId="0" borderId="2" xfId="0" applyNumberFormat="1" applyFont="1" applyBorder="1" applyAlignment="1">
      <alignment horizontal="center" vertical="center"/>
    </xf>
    <xf numFmtId="2" fontId="27" fillId="0" borderId="2" xfId="0" applyNumberFormat="1" applyFont="1" applyBorder="1" applyAlignment="1">
      <alignment horizontal="justify" vertical="justify"/>
    </xf>
    <xf numFmtId="0" fontId="27" fillId="0" borderId="2" xfId="0" applyFont="1" applyBorder="1" applyAlignment="1">
      <alignment horizontal="center" vertical="center"/>
    </xf>
    <xf numFmtId="0" fontId="27" fillId="0" borderId="0" xfId="0" applyFont="1"/>
    <xf numFmtId="2" fontId="22" fillId="0" borderId="0" xfId="0" applyNumberFormat="1" applyFont="1" applyAlignment="1">
      <alignment horizontal="justify" vertical="justify"/>
    </xf>
    <xf numFmtId="0" fontId="22" fillId="0" borderId="3" xfId="0" applyFont="1" applyBorder="1" applyAlignment="1">
      <alignment horizontal="center" vertical="justify"/>
    </xf>
    <xf numFmtId="2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justify"/>
    </xf>
    <xf numFmtId="2" fontId="22" fillId="0" borderId="5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 vertical="center"/>
    </xf>
    <xf numFmtId="0" fontId="22" fillId="0" borderId="2" xfId="7" quotePrefix="1" applyFont="1" applyBorder="1" applyAlignment="1">
      <alignment wrapText="1"/>
    </xf>
    <xf numFmtId="2" fontId="22" fillId="0" borderId="6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justify"/>
    </xf>
    <xf numFmtId="2" fontId="22" fillId="0" borderId="7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justify" vertical="justify"/>
    </xf>
    <xf numFmtId="2" fontId="22" fillId="0" borderId="4" xfId="0" applyNumberFormat="1" applyFont="1" applyBorder="1" applyAlignment="1">
      <alignment horizontal="center"/>
    </xf>
    <xf numFmtId="0" fontId="22" fillId="0" borderId="0" xfId="0" applyFont="1" applyBorder="1"/>
  </cellXfs>
  <cellStyles count="20">
    <cellStyle name="S0" xfId="8"/>
    <cellStyle name="S1" xfId="9"/>
    <cellStyle name="S10" xfId="10"/>
    <cellStyle name="S11" xfId="11"/>
    <cellStyle name="S12" xfId="12"/>
    <cellStyle name="S2" xfId="13"/>
    <cellStyle name="S3" xfId="14"/>
    <cellStyle name="S4" xfId="15"/>
    <cellStyle name="S5" xfId="16"/>
    <cellStyle name="S6" xfId="17"/>
    <cellStyle name="S7" xfId="7"/>
    <cellStyle name="S8" xfId="18"/>
    <cellStyle name="S9" xfId="19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K62" sqref="K6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/>
      <c r="D7" s="15">
        <v>54.8</v>
      </c>
      <c r="E7" s="16" t="s">
        <v>17</v>
      </c>
      <c r="F7" s="17">
        <f>SUM(C7,D7)</f>
        <v>54.8</v>
      </c>
      <c r="G7" s="14">
        <v>2220</v>
      </c>
      <c r="H7" s="15">
        <v>2091.8000000000002</v>
      </c>
      <c r="I7" s="16" t="s">
        <v>17</v>
      </c>
      <c r="J7" s="15">
        <v>54.8</v>
      </c>
      <c r="K7" s="18"/>
    </row>
    <row r="8" spans="1:13" ht="15.75">
      <c r="A8" s="13">
        <v>2</v>
      </c>
      <c r="B8" s="14" t="s">
        <v>18</v>
      </c>
      <c r="C8" s="15">
        <v>4788.7</v>
      </c>
      <c r="D8" s="15">
        <v>47.1</v>
      </c>
      <c r="E8" s="16" t="s">
        <v>19</v>
      </c>
      <c r="F8" s="17">
        <f t="shared" ref="F8:F50" si="0">SUM(C8,D8)</f>
        <v>4835.8</v>
      </c>
      <c r="G8" s="14">
        <v>2230</v>
      </c>
      <c r="H8" s="15">
        <v>121.5</v>
      </c>
      <c r="I8" s="16" t="s">
        <v>19</v>
      </c>
      <c r="J8" s="15">
        <v>47.1</v>
      </c>
      <c r="K8" s="18"/>
    </row>
    <row r="9" spans="1:13" ht="15.75">
      <c r="A9" s="13"/>
      <c r="B9" s="14"/>
      <c r="C9" s="15"/>
      <c r="D9" s="15">
        <v>7.2</v>
      </c>
      <c r="E9" s="16" t="s">
        <v>20</v>
      </c>
      <c r="F9" s="17">
        <f t="shared" si="0"/>
        <v>7.2</v>
      </c>
      <c r="G9" s="14">
        <v>2240</v>
      </c>
      <c r="H9" s="15">
        <v>186.2</v>
      </c>
      <c r="I9" s="16" t="s">
        <v>20</v>
      </c>
      <c r="J9" s="15">
        <v>7.2</v>
      </c>
      <c r="K9" s="18"/>
    </row>
    <row r="10" spans="1:13" ht="16.5" customHeight="1">
      <c r="A10" s="13"/>
      <c r="B10" s="14"/>
      <c r="C10" s="15"/>
      <c r="D10" s="15">
        <v>40.5</v>
      </c>
      <c r="E10" s="16" t="s">
        <v>21</v>
      </c>
      <c r="F10" s="17">
        <f t="shared" si="0"/>
        <v>40.5</v>
      </c>
      <c r="G10" s="14">
        <v>2282</v>
      </c>
      <c r="H10" s="15">
        <v>7.8</v>
      </c>
      <c r="I10" s="16" t="s">
        <v>21</v>
      </c>
      <c r="J10" s="15">
        <v>40.5</v>
      </c>
      <c r="K10" s="18"/>
    </row>
    <row r="11" spans="1:13" ht="15.75">
      <c r="A11" s="13"/>
      <c r="B11" s="14"/>
      <c r="C11" s="15"/>
      <c r="D11" s="15">
        <v>8</v>
      </c>
      <c r="E11" s="16" t="s">
        <v>22</v>
      </c>
      <c r="F11" s="17">
        <f t="shared" si="0"/>
        <v>8</v>
      </c>
      <c r="G11" s="14">
        <v>3110</v>
      </c>
      <c r="H11" s="15">
        <v>710.3</v>
      </c>
      <c r="I11" s="16" t="s">
        <v>22</v>
      </c>
      <c r="J11" s="15">
        <v>8</v>
      </c>
      <c r="K11" s="18"/>
    </row>
    <row r="12" spans="1:13" ht="15.75">
      <c r="A12" s="13"/>
      <c r="B12" s="14"/>
      <c r="C12" s="15"/>
      <c r="D12" s="15">
        <v>5.4</v>
      </c>
      <c r="E12" s="16" t="s">
        <v>23</v>
      </c>
      <c r="F12" s="17">
        <f t="shared" si="0"/>
        <v>5.4</v>
      </c>
      <c r="G12" s="14"/>
      <c r="H12" s="15"/>
      <c r="I12" s="16" t="s">
        <v>23</v>
      </c>
      <c r="J12" s="15">
        <v>5.4</v>
      </c>
      <c r="K12" s="18"/>
    </row>
    <row r="13" spans="1:13" ht="15.75">
      <c r="A13" s="13"/>
      <c r="B13" s="14"/>
      <c r="C13" s="15"/>
      <c r="D13" s="15">
        <v>5.2</v>
      </c>
      <c r="E13" s="16" t="s">
        <v>24</v>
      </c>
      <c r="F13" s="17">
        <f t="shared" si="0"/>
        <v>5.2</v>
      </c>
      <c r="G13" s="14"/>
      <c r="H13" s="15"/>
      <c r="I13" s="16" t="s">
        <v>24</v>
      </c>
      <c r="J13" s="15">
        <v>5.2</v>
      </c>
      <c r="K13" s="18"/>
    </row>
    <row r="14" spans="1:13" ht="15.75">
      <c r="A14" s="13"/>
      <c r="B14" s="14"/>
      <c r="C14" s="15"/>
      <c r="D14" s="15">
        <v>3.5</v>
      </c>
      <c r="E14" s="16" t="s">
        <v>25</v>
      </c>
      <c r="F14" s="17">
        <f t="shared" si="0"/>
        <v>3.5</v>
      </c>
      <c r="G14" s="14"/>
      <c r="H14" s="15"/>
      <c r="I14" s="16" t="s">
        <v>25</v>
      </c>
      <c r="J14" s="15">
        <v>3.5</v>
      </c>
      <c r="K14" s="18"/>
    </row>
    <row r="15" spans="1:13" ht="15.75">
      <c r="A15" s="19"/>
      <c r="B15" s="14"/>
      <c r="C15" s="15"/>
      <c r="D15" s="15">
        <v>1</v>
      </c>
      <c r="E15" s="16" t="s">
        <v>26</v>
      </c>
      <c r="F15" s="17">
        <f t="shared" si="0"/>
        <v>1</v>
      </c>
      <c r="G15" s="14"/>
      <c r="H15" s="15"/>
      <c r="I15" s="16" t="s">
        <v>26</v>
      </c>
      <c r="J15" s="15">
        <v>1</v>
      </c>
      <c r="K15" s="18"/>
    </row>
    <row r="16" spans="1:13" ht="15" customHeight="1">
      <c r="A16" s="19"/>
      <c r="B16" s="14"/>
      <c r="C16" s="15"/>
      <c r="D16" s="15">
        <v>4.0999999999999996</v>
      </c>
      <c r="E16" s="16" t="s">
        <v>27</v>
      </c>
      <c r="F16" s="17">
        <f t="shared" si="0"/>
        <v>4.0999999999999996</v>
      </c>
      <c r="G16" s="14"/>
      <c r="H16" s="15"/>
      <c r="I16" s="16" t="s">
        <v>27</v>
      </c>
      <c r="J16" s="15">
        <v>4.0999999999999996</v>
      </c>
      <c r="K16" s="18"/>
    </row>
    <row r="17" spans="1:11" ht="15.75">
      <c r="A17" s="13"/>
      <c r="B17" s="14"/>
      <c r="C17" s="15"/>
      <c r="D17" s="15">
        <v>6.4</v>
      </c>
      <c r="E17" s="16" t="s">
        <v>23</v>
      </c>
      <c r="F17" s="17">
        <f t="shared" si="0"/>
        <v>6.4</v>
      </c>
      <c r="G17" s="14"/>
      <c r="H17" s="15"/>
      <c r="I17" s="16" t="s">
        <v>23</v>
      </c>
      <c r="J17" s="15">
        <v>6.4</v>
      </c>
      <c r="K17" s="18"/>
    </row>
    <row r="18" spans="1:11" ht="47.25">
      <c r="A18" s="13">
        <v>3</v>
      </c>
      <c r="B18" s="16" t="s">
        <v>28</v>
      </c>
      <c r="C18" s="15"/>
      <c r="D18" s="15">
        <v>14.4</v>
      </c>
      <c r="E18" s="16" t="s">
        <v>29</v>
      </c>
      <c r="F18" s="17">
        <f t="shared" si="0"/>
        <v>14.4</v>
      </c>
      <c r="G18" s="14"/>
      <c r="H18" s="15"/>
      <c r="I18" s="16" t="s">
        <v>29</v>
      </c>
      <c r="J18" s="15">
        <v>14.4</v>
      </c>
      <c r="K18" s="18"/>
    </row>
    <row r="19" spans="1:11" ht="31.5">
      <c r="A19" s="13">
        <v>4</v>
      </c>
      <c r="B19" s="14" t="s">
        <v>30</v>
      </c>
      <c r="C19" s="15"/>
      <c r="D19" s="15">
        <v>0.3</v>
      </c>
      <c r="E19" s="16" t="s">
        <v>31</v>
      </c>
      <c r="F19" s="17">
        <f t="shared" si="0"/>
        <v>0.3</v>
      </c>
      <c r="G19" s="14"/>
      <c r="H19" s="15"/>
      <c r="I19" s="16" t="s">
        <v>31</v>
      </c>
      <c r="J19" s="15">
        <v>0.3</v>
      </c>
      <c r="K19" s="18"/>
    </row>
    <row r="20" spans="1:11" ht="63">
      <c r="A20" s="13">
        <v>5</v>
      </c>
      <c r="B20" s="16" t="s">
        <v>32</v>
      </c>
      <c r="C20" s="15"/>
      <c r="D20" s="15">
        <v>61.8</v>
      </c>
      <c r="E20" s="16" t="s">
        <v>33</v>
      </c>
      <c r="F20" s="17">
        <f t="shared" si="0"/>
        <v>61.8</v>
      </c>
      <c r="G20" s="14"/>
      <c r="H20" s="15"/>
      <c r="I20" s="16" t="s">
        <v>33</v>
      </c>
      <c r="J20" s="15">
        <v>61.8</v>
      </c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34</v>
      </c>
      <c r="C50" s="25">
        <f>SUM(C7:C49)</f>
        <v>4788.7</v>
      </c>
      <c r="D50" s="25">
        <f>SUM(D7:D49)</f>
        <v>259.70000000000005</v>
      </c>
      <c r="E50" s="26"/>
      <c r="F50" s="27">
        <f t="shared" si="0"/>
        <v>5048.3999999999996</v>
      </c>
      <c r="G50" s="28"/>
      <c r="H50" s="25">
        <f>SUM(H7:H49)</f>
        <v>3117.6000000000004</v>
      </c>
      <c r="I50" s="26"/>
      <c r="J50" s="25">
        <f>SUM(J7:J49)</f>
        <v>259.70000000000005</v>
      </c>
      <c r="K50" s="29">
        <f>C50-H50</f>
        <v>1671.0999999999995</v>
      </c>
    </row>
    <row r="53" spans="1:11" ht="15.75">
      <c r="B53" s="30" t="s">
        <v>35</v>
      </c>
      <c r="F53" s="31"/>
      <c r="G53" s="32" t="s">
        <v>36</v>
      </c>
      <c r="H53" s="33"/>
    </row>
    <row r="54" spans="1:11">
      <c r="B54" s="30"/>
      <c r="F54" s="34" t="s">
        <v>37</v>
      </c>
      <c r="G54" s="35"/>
      <c r="H54" s="35"/>
    </row>
    <row r="55" spans="1:11" ht="15.75">
      <c r="B55" s="30" t="s">
        <v>38</v>
      </c>
      <c r="F55" s="31"/>
      <c r="G55" s="32" t="s">
        <v>39</v>
      </c>
      <c r="H55" s="33"/>
    </row>
    <row r="56" spans="1:11">
      <c r="F56" s="34" t="s">
        <v>37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view="pageLayout" zoomScaleNormal="75" workbookViewId="0">
      <selection activeCell="G39" sqref="G3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43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47.25">
      <c r="A7" s="13">
        <v>1</v>
      </c>
      <c r="B7" s="37" t="s">
        <v>44</v>
      </c>
      <c r="C7" s="15"/>
      <c r="D7" s="15">
        <f>11.24+7+20.6</f>
        <v>38.840000000000003</v>
      </c>
      <c r="E7" s="16" t="s">
        <v>45</v>
      </c>
      <c r="F7" s="17">
        <f>SUM(C7,D7)</f>
        <v>38.840000000000003</v>
      </c>
      <c r="G7" s="14"/>
      <c r="H7" s="15"/>
      <c r="I7" s="16" t="s">
        <v>45</v>
      </c>
      <c r="J7" s="15">
        <v>38.840000000000003</v>
      </c>
      <c r="K7" s="18"/>
    </row>
    <row r="8" spans="1:13" ht="15.75">
      <c r="A8" s="13"/>
      <c r="B8" s="14"/>
      <c r="C8" s="15"/>
      <c r="D8" s="15">
        <f>7.73+47.33</f>
        <v>55.06</v>
      </c>
      <c r="E8" s="16" t="s">
        <v>46</v>
      </c>
      <c r="F8" s="17">
        <f t="shared" ref="F8:F55" si="0">SUM(C8,D8)</f>
        <v>55.06</v>
      </c>
      <c r="G8" s="14"/>
      <c r="H8" s="15"/>
      <c r="I8" s="16" t="s">
        <v>46</v>
      </c>
      <c r="J8" s="15">
        <f>7.73+47.33</f>
        <v>55.06</v>
      </c>
      <c r="K8" s="18"/>
    </row>
    <row r="9" spans="1:13" ht="15.75">
      <c r="A9" s="13"/>
      <c r="B9" s="14"/>
      <c r="C9" s="15"/>
      <c r="D9" s="15">
        <f>0.29+0.25+1.48+4.64+67.7+3.29+143.7+6.35+2.55+0.64+3.5+11.38+0.52+0.01</f>
        <v>246.29999999999998</v>
      </c>
      <c r="E9" s="16" t="s">
        <v>21</v>
      </c>
      <c r="F9" s="17">
        <f t="shared" si="0"/>
        <v>246.29999999999998</v>
      </c>
      <c r="G9" s="14"/>
      <c r="H9" s="15"/>
      <c r="I9" s="16" t="s">
        <v>21</v>
      </c>
      <c r="J9" s="15">
        <v>246.3</v>
      </c>
      <c r="K9" s="18"/>
    </row>
    <row r="10" spans="1:13" ht="15.75">
      <c r="A10" s="13"/>
      <c r="B10" s="14"/>
      <c r="C10" s="15"/>
      <c r="D10" s="15">
        <f>7.29+11.33+19.6+16.1</f>
        <v>54.32</v>
      </c>
      <c r="E10" s="16" t="s">
        <v>47</v>
      </c>
      <c r="F10" s="17">
        <f t="shared" si="0"/>
        <v>54.32</v>
      </c>
      <c r="G10" s="14"/>
      <c r="H10" s="15"/>
      <c r="I10" s="16" t="s">
        <v>47</v>
      </c>
      <c r="J10" s="15">
        <f>7.29+11.33+19.6+16.1</f>
        <v>54.32</v>
      </c>
      <c r="K10" s="18"/>
    </row>
    <row r="11" spans="1:13" ht="15.75">
      <c r="A11" s="13"/>
      <c r="B11" s="14"/>
      <c r="C11" s="15"/>
      <c r="D11" s="15">
        <f>0.02</f>
        <v>0.02</v>
      </c>
      <c r="E11" s="16" t="s">
        <v>40</v>
      </c>
      <c r="F11" s="17">
        <f t="shared" si="0"/>
        <v>0.02</v>
      </c>
      <c r="G11" s="14"/>
      <c r="H11" s="15"/>
      <c r="I11" s="16" t="s">
        <v>40</v>
      </c>
      <c r="J11" s="15">
        <f>0.02</f>
        <v>0.02</v>
      </c>
      <c r="K11" s="18"/>
    </row>
    <row r="12" spans="1:13" ht="15.75">
      <c r="A12" s="13"/>
      <c r="B12" s="14"/>
      <c r="C12" s="15"/>
      <c r="D12" s="15">
        <f>24.5+1+6.38+6+6+6</f>
        <v>49.879999999999995</v>
      </c>
      <c r="E12" s="16" t="s">
        <v>48</v>
      </c>
      <c r="F12" s="17">
        <f t="shared" si="0"/>
        <v>49.879999999999995</v>
      </c>
      <c r="G12" s="19"/>
      <c r="H12" s="15"/>
      <c r="I12" s="16" t="s">
        <v>48</v>
      </c>
      <c r="J12" s="15">
        <f>37.88+6+6</f>
        <v>49.88</v>
      </c>
      <c r="K12" s="18"/>
    </row>
    <row r="13" spans="1:13" ht="15.75">
      <c r="A13" s="13">
        <v>2</v>
      </c>
      <c r="B13" s="37" t="s">
        <v>49</v>
      </c>
      <c r="C13" s="15"/>
      <c r="D13" s="15">
        <f>3.01+7+14.3</f>
        <v>24.310000000000002</v>
      </c>
      <c r="E13" s="16" t="s">
        <v>48</v>
      </c>
      <c r="F13" s="17">
        <f t="shared" si="0"/>
        <v>24.310000000000002</v>
      </c>
      <c r="G13" s="19"/>
      <c r="H13" s="15"/>
      <c r="I13" s="16" t="s">
        <v>48</v>
      </c>
      <c r="J13" s="15">
        <v>24.31</v>
      </c>
      <c r="K13" s="18"/>
    </row>
    <row r="14" spans="1:13" ht="27" customHeight="1">
      <c r="A14" s="38">
        <v>3</v>
      </c>
      <c r="B14" s="38" t="s">
        <v>50</v>
      </c>
      <c r="C14" s="15"/>
      <c r="D14" s="15">
        <v>16.14</v>
      </c>
      <c r="E14" s="16" t="s">
        <v>51</v>
      </c>
      <c r="F14" s="17"/>
      <c r="G14" s="19"/>
      <c r="H14" s="15"/>
      <c r="I14" s="16" t="s">
        <v>51</v>
      </c>
      <c r="J14" s="15">
        <v>16.14</v>
      </c>
      <c r="K14" s="18"/>
    </row>
    <row r="15" spans="1:13" ht="46.9" customHeight="1">
      <c r="A15" s="39"/>
      <c r="B15" s="39"/>
      <c r="C15" s="15"/>
      <c r="D15" s="15">
        <f>0.005</f>
        <v>5.0000000000000001E-3</v>
      </c>
      <c r="E15" s="16" t="s">
        <v>52</v>
      </c>
      <c r="F15" s="17">
        <f t="shared" si="0"/>
        <v>5.0000000000000001E-3</v>
      </c>
      <c r="G15" s="14"/>
      <c r="H15" s="15"/>
      <c r="I15" s="16" t="s">
        <v>52</v>
      </c>
      <c r="J15" s="15">
        <v>5.0000000000000001E-3</v>
      </c>
      <c r="K15" s="18"/>
    </row>
    <row r="16" spans="1:13" ht="31.5">
      <c r="A16" s="19">
        <v>4</v>
      </c>
      <c r="B16" s="37" t="s">
        <v>53</v>
      </c>
      <c r="C16" s="15"/>
      <c r="D16" s="15">
        <v>2.78</v>
      </c>
      <c r="E16" s="16" t="s">
        <v>52</v>
      </c>
      <c r="F16" s="17">
        <f t="shared" si="0"/>
        <v>2.78</v>
      </c>
      <c r="G16" s="14"/>
      <c r="H16" s="15"/>
      <c r="I16" s="16" t="s">
        <v>52</v>
      </c>
      <c r="J16" s="15">
        <v>2.78</v>
      </c>
      <c r="K16" s="18"/>
    </row>
    <row r="17" spans="1:11" ht="15" customHeight="1">
      <c r="A17" s="40">
        <v>5</v>
      </c>
      <c r="B17" s="41" t="s">
        <v>54</v>
      </c>
      <c r="C17" s="15"/>
      <c r="D17" s="15">
        <v>6.83</v>
      </c>
      <c r="E17" s="16" t="s">
        <v>55</v>
      </c>
      <c r="F17" s="17">
        <f t="shared" si="0"/>
        <v>6.83</v>
      </c>
      <c r="G17" s="14"/>
      <c r="H17" s="15"/>
      <c r="I17" s="16" t="s">
        <v>55</v>
      </c>
      <c r="J17" s="15">
        <v>6.83</v>
      </c>
      <c r="K17" s="18"/>
    </row>
    <row r="18" spans="1:11" ht="15.75">
      <c r="A18" s="42"/>
      <c r="B18" s="43"/>
      <c r="C18" s="15"/>
      <c r="D18" s="15">
        <v>25.51</v>
      </c>
      <c r="E18" s="16" t="s">
        <v>56</v>
      </c>
      <c r="F18" s="17">
        <f t="shared" si="0"/>
        <v>25.51</v>
      </c>
      <c r="G18" s="14"/>
      <c r="H18" s="15"/>
      <c r="I18" s="16" t="s">
        <v>56</v>
      </c>
      <c r="J18" s="15">
        <v>25.51</v>
      </c>
      <c r="K18" s="18"/>
    </row>
    <row r="19" spans="1:11" ht="15.75">
      <c r="A19" s="13">
        <v>6</v>
      </c>
      <c r="B19" s="37" t="s">
        <v>44</v>
      </c>
      <c r="C19" s="15"/>
      <c r="D19" s="15">
        <v>12.2</v>
      </c>
      <c r="E19" s="16" t="s">
        <v>55</v>
      </c>
      <c r="F19" s="17">
        <f t="shared" si="0"/>
        <v>12.2</v>
      </c>
      <c r="G19" s="14"/>
      <c r="H19" s="15"/>
      <c r="I19" s="16" t="s">
        <v>57</v>
      </c>
      <c r="J19" s="15">
        <v>12.2</v>
      </c>
      <c r="K19" s="18"/>
    </row>
    <row r="20" spans="1:11" ht="15.75">
      <c r="A20" s="38">
        <v>7</v>
      </c>
      <c r="B20" s="41" t="s">
        <v>44</v>
      </c>
      <c r="C20" s="44">
        <v>5751.33</v>
      </c>
      <c r="D20" s="44"/>
      <c r="E20" s="45"/>
      <c r="F20" s="46">
        <f>SUM(C20,D21)</f>
        <v>5751.33</v>
      </c>
      <c r="G20" s="47">
        <v>2210</v>
      </c>
      <c r="H20" s="15">
        <v>6.6</v>
      </c>
      <c r="I20" s="16" t="s">
        <v>57</v>
      </c>
      <c r="J20" s="15"/>
      <c r="K20" s="18"/>
    </row>
    <row r="21" spans="1:11" ht="15.75">
      <c r="A21" s="39"/>
      <c r="B21" s="48"/>
      <c r="C21" s="49"/>
      <c r="D21" s="49"/>
      <c r="E21" s="50"/>
      <c r="F21" s="51"/>
      <c r="G21" s="52"/>
      <c r="H21" s="15">
        <v>29.26</v>
      </c>
      <c r="I21" s="16" t="s">
        <v>58</v>
      </c>
      <c r="J21" s="15"/>
      <c r="K21" s="18"/>
    </row>
    <row r="22" spans="1:11" ht="15.75">
      <c r="A22" s="38">
        <v>8</v>
      </c>
      <c r="B22" s="38" t="s">
        <v>59</v>
      </c>
      <c r="C22" s="44"/>
      <c r="D22" s="44">
        <v>5.32</v>
      </c>
      <c r="E22" s="45" t="s">
        <v>60</v>
      </c>
      <c r="F22" s="46">
        <f>SUM(C23,D22)</f>
        <v>5.32</v>
      </c>
      <c r="G22" s="52"/>
      <c r="H22" s="15">
        <v>6.79</v>
      </c>
      <c r="I22" s="16" t="s">
        <v>61</v>
      </c>
      <c r="J22" s="15"/>
      <c r="K22" s="18"/>
    </row>
    <row r="23" spans="1:11" ht="31.15" customHeight="1">
      <c r="A23" s="39"/>
      <c r="B23" s="39"/>
      <c r="C23" s="49"/>
      <c r="D23" s="49"/>
      <c r="E23" s="50"/>
      <c r="F23" s="51"/>
      <c r="G23" s="53"/>
      <c r="H23" s="15">
        <f>101.85+20.52</f>
        <v>122.36999999999999</v>
      </c>
      <c r="I23" s="16" t="s">
        <v>21</v>
      </c>
      <c r="J23" s="15"/>
      <c r="K23" s="18"/>
    </row>
    <row r="24" spans="1:11" ht="47.25">
      <c r="A24" s="13"/>
      <c r="B24" s="14" t="s">
        <v>18</v>
      </c>
      <c r="C24" s="15"/>
      <c r="D24" s="15">
        <v>26</v>
      </c>
      <c r="E24" s="16" t="s">
        <v>62</v>
      </c>
      <c r="F24" s="17">
        <f t="shared" si="0"/>
        <v>26</v>
      </c>
      <c r="G24" s="54">
        <v>2220</v>
      </c>
      <c r="H24" s="15">
        <v>2520.3200000000002</v>
      </c>
      <c r="I24" s="16" t="s">
        <v>45</v>
      </c>
      <c r="J24" s="15"/>
      <c r="K24" s="18"/>
    </row>
    <row r="25" spans="1:11" ht="31.5">
      <c r="A25" s="13"/>
      <c r="B25" s="14" t="s">
        <v>18</v>
      </c>
      <c r="C25" s="15"/>
      <c r="D25" s="15">
        <f>2.76+3.76+24.62+33.34+23.65+58.19+1.7+0.04</f>
        <v>148.05999999999997</v>
      </c>
      <c r="E25" s="16" t="s">
        <v>63</v>
      </c>
      <c r="F25" s="17">
        <f t="shared" si="0"/>
        <v>148.05999999999997</v>
      </c>
      <c r="G25" s="55">
        <v>2230</v>
      </c>
      <c r="H25" s="15">
        <v>181.9</v>
      </c>
      <c r="I25" s="16" t="s">
        <v>41</v>
      </c>
      <c r="J25" s="15"/>
      <c r="K25" s="18"/>
    </row>
    <row r="26" spans="1:11" ht="31.5">
      <c r="A26" s="13"/>
      <c r="B26" s="13" t="s">
        <v>64</v>
      </c>
      <c r="C26" s="15"/>
      <c r="D26" s="15">
        <v>467.15</v>
      </c>
      <c r="E26" s="16" t="s">
        <v>65</v>
      </c>
      <c r="F26" s="17">
        <f t="shared" si="0"/>
        <v>467.15</v>
      </c>
      <c r="G26" s="47">
        <v>2240</v>
      </c>
      <c r="H26" s="15">
        <f>13.2+0.34</f>
        <v>13.54</v>
      </c>
      <c r="I26" s="16" t="s">
        <v>66</v>
      </c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52"/>
      <c r="H27" s="15">
        <f>14.57+25.1+25.1+24.3</f>
        <v>89.070000000000007</v>
      </c>
      <c r="I27" s="16" t="s">
        <v>67</v>
      </c>
      <c r="J27" s="15"/>
      <c r="K27" s="18"/>
    </row>
    <row r="28" spans="1:11" ht="15.75">
      <c r="A28" s="19"/>
      <c r="B28" s="14"/>
      <c r="C28" s="15"/>
      <c r="D28" s="15"/>
      <c r="E28" s="16"/>
      <c r="F28" s="17">
        <f t="shared" si="0"/>
        <v>0</v>
      </c>
      <c r="G28" s="52"/>
      <c r="H28" s="15">
        <f>8.9+0.03</f>
        <v>8.93</v>
      </c>
      <c r="I28" s="16" t="s">
        <v>68</v>
      </c>
      <c r="J28" s="15"/>
      <c r="K28" s="18"/>
    </row>
    <row r="29" spans="1:11" ht="31.5">
      <c r="A29" s="19"/>
      <c r="B29" s="14"/>
      <c r="C29" s="15"/>
      <c r="D29" s="15"/>
      <c r="E29" s="16"/>
      <c r="F29" s="17">
        <f t="shared" si="0"/>
        <v>0</v>
      </c>
      <c r="G29" s="52"/>
      <c r="H29" s="15">
        <v>4.45</v>
      </c>
      <c r="I29" s="16" t="s">
        <v>69</v>
      </c>
      <c r="J29" s="15"/>
      <c r="K29" s="18"/>
    </row>
    <row r="30" spans="1:11" ht="15.75">
      <c r="A30" s="19"/>
      <c r="B30" s="14"/>
      <c r="C30" s="15"/>
      <c r="D30" s="15"/>
      <c r="E30" s="16"/>
      <c r="F30" s="17"/>
      <c r="G30" s="52"/>
      <c r="H30" s="15">
        <f>65.05+104.95</f>
        <v>170</v>
      </c>
      <c r="I30" s="16" t="s">
        <v>70</v>
      </c>
      <c r="J30" s="15"/>
      <c r="K30" s="18"/>
    </row>
    <row r="31" spans="1:11" ht="31.5">
      <c r="A31" s="13"/>
      <c r="B31" s="14"/>
      <c r="C31" s="15"/>
      <c r="D31" s="15"/>
      <c r="E31" s="16"/>
      <c r="F31" s="17">
        <f t="shared" si="0"/>
        <v>0</v>
      </c>
      <c r="G31" s="53"/>
      <c r="H31" s="15">
        <f>579.57+40.02+11.37</f>
        <v>630.96</v>
      </c>
      <c r="I31" s="16" t="s">
        <v>71</v>
      </c>
      <c r="J31" s="15"/>
      <c r="K31" s="18"/>
    </row>
    <row r="32" spans="1:11" ht="31.5">
      <c r="A32" s="13"/>
      <c r="B32" s="14"/>
      <c r="C32" s="15"/>
      <c r="D32" s="15"/>
      <c r="E32" s="16"/>
      <c r="F32" s="17">
        <f t="shared" si="0"/>
        <v>0</v>
      </c>
      <c r="G32" s="55">
        <v>2273</v>
      </c>
      <c r="H32" s="15">
        <v>49.7</v>
      </c>
      <c r="I32" s="16" t="s">
        <v>72</v>
      </c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55">
        <v>2282</v>
      </c>
      <c r="H33" s="15">
        <v>8</v>
      </c>
      <c r="I33" s="16" t="s">
        <v>73</v>
      </c>
      <c r="J33" s="15"/>
      <c r="K33" s="18"/>
    </row>
    <row r="34" spans="1:11" ht="31.5">
      <c r="A34" s="13"/>
      <c r="B34" s="14"/>
      <c r="C34" s="15"/>
      <c r="D34" s="15"/>
      <c r="E34" s="16"/>
      <c r="F34" s="17">
        <f t="shared" si="0"/>
        <v>0</v>
      </c>
      <c r="G34" s="47">
        <v>3110</v>
      </c>
      <c r="H34" s="15">
        <v>157.15</v>
      </c>
      <c r="I34" s="16" t="s">
        <v>74</v>
      </c>
      <c r="J34" s="15"/>
      <c r="K34" s="18"/>
    </row>
    <row r="35" spans="1:11" ht="15.75">
      <c r="A35" s="13"/>
      <c r="B35" s="14"/>
      <c r="C35" s="15"/>
      <c r="D35" s="15"/>
      <c r="E35" s="16"/>
      <c r="F35" s="17">
        <f t="shared" si="0"/>
        <v>0</v>
      </c>
      <c r="G35" s="53"/>
      <c r="H35" s="15">
        <f>516.88+119.02</f>
        <v>635.9</v>
      </c>
      <c r="I35" s="16" t="s">
        <v>75</v>
      </c>
      <c r="J35" s="15"/>
      <c r="K35" s="18"/>
    </row>
    <row r="36" spans="1:11" ht="31.5">
      <c r="A36" s="13"/>
      <c r="B36" s="14"/>
      <c r="C36" s="15"/>
      <c r="D36" s="15"/>
      <c r="E36" s="16"/>
      <c r="F36" s="17"/>
      <c r="G36" s="56">
        <v>3132</v>
      </c>
      <c r="H36" s="15">
        <v>132.52000000000001</v>
      </c>
      <c r="I36" s="16" t="s">
        <v>76</v>
      </c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 t="s">
        <v>60</v>
      </c>
      <c r="J37" s="15">
        <v>5.32</v>
      </c>
      <c r="K37" s="18"/>
    </row>
    <row r="38" spans="1:11" ht="31.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 t="s">
        <v>62</v>
      </c>
      <c r="J38" s="15">
        <v>26</v>
      </c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I39" s="16" t="s">
        <v>63</v>
      </c>
      <c r="J39" s="15">
        <f>2.76+3.76+24.62+33.34+23.65+58.19+1.7+0.04</f>
        <v>148.05999999999997</v>
      </c>
      <c r="K39" s="18"/>
    </row>
    <row r="40" spans="1:11" ht="31.5">
      <c r="A40" s="19"/>
      <c r="B40" s="14"/>
      <c r="C40" s="15"/>
      <c r="D40" s="15"/>
      <c r="E40" s="16"/>
      <c r="F40" s="17">
        <f t="shared" si="0"/>
        <v>0</v>
      </c>
      <c r="G40" s="14"/>
      <c r="I40" s="16" t="s">
        <v>65</v>
      </c>
      <c r="J40" s="15">
        <v>467.15</v>
      </c>
      <c r="K40" s="18"/>
    </row>
    <row r="41" spans="1:11" ht="15.75">
      <c r="A41" s="19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13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13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13"/>
      <c r="B47" s="14"/>
      <c r="C47" s="15"/>
      <c r="D47" s="15"/>
      <c r="E47" s="16"/>
      <c r="F47" s="17">
        <f t="shared" si="0"/>
        <v>0</v>
      </c>
      <c r="G47" s="14"/>
      <c r="H47" s="15"/>
      <c r="I47" s="16"/>
      <c r="J47" s="15"/>
      <c r="K47" s="18"/>
    </row>
    <row r="48" spans="1:11" ht="15.75">
      <c r="A48" s="13"/>
      <c r="B48" s="14"/>
      <c r="C48" s="15"/>
      <c r="D48" s="15"/>
      <c r="E48" s="16"/>
      <c r="F48" s="17">
        <f t="shared" si="0"/>
        <v>0</v>
      </c>
      <c r="G48" s="14"/>
      <c r="H48" s="15"/>
      <c r="I48" s="16"/>
      <c r="J48" s="15"/>
      <c r="K48" s="18"/>
    </row>
    <row r="49" spans="1:11" ht="15.75">
      <c r="A49" s="13"/>
      <c r="B49" s="14"/>
      <c r="C49" s="15"/>
      <c r="D49" s="15"/>
      <c r="E49" s="16"/>
      <c r="F49" s="17">
        <f t="shared" si="0"/>
        <v>0</v>
      </c>
      <c r="G49" s="14"/>
      <c r="H49" s="15"/>
      <c r="I49" s="16"/>
      <c r="J49" s="15"/>
      <c r="K49" s="18"/>
    </row>
    <row r="50" spans="1:11" ht="15.75">
      <c r="A50" s="19"/>
      <c r="B50" s="14"/>
      <c r="C50" s="15"/>
      <c r="D50" s="15"/>
      <c r="E50" s="16"/>
      <c r="F50" s="17">
        <f t="shared" si="0"/>
        <v>0</v>
      </c>
      <c r="G50" s="14"/>
      <c r="H50" s="15"/>
      <c r="I50" s="16"/>
      <c r="J50" s="15"/>
      <c r="K50" s="18"/>
    </row>
    <row r="51" spans="1:11" ht="15.75">
      <c r="A51" s="19"/>
      <c r="B51" s="14"/>
      <c r="C51" s="15"/>
      <c r="D51" s="15"/>
      <c r="E51" s="16"/>
      <c r="F51" s="17">
        <f t="shared" si="0"/>
        <v>0</v>
      </c>
      <c r="G51" s="14"/>
      <c r="H51" s="15"/>
      <c r="I51" s="16"/>
      <c r="J51" s="15"/>
      <c r="K51" s="18"/>
    </row>
    <row r="52" spans="1:11" ht="15.75">
      <c r="A52" s="20"/>
      <c r="B52" s="21"/>
      <c r="C52" s="22"/>
      <c r="D52" s="22"/>
      <c r="E52" s="23"/>
      <c r="F52" s="17">
        <f t="shared" si="0"/>
        <v>0</v>
      </c>
      <c r="G52" s="21"/>
      <c r="H52" s="22"/>
      <c r="I52" s="23"/>
      <c r="J52" s="22"/>
      <c r="K52" s="18"/>
    </row>
    <row r="53" spans="1:11" ht="15.75">
      <c r="A53" s="20"/>
      <c r="B53" s="21"/>
      <c r="C53" s="22"/>
      <c r="D53" s="22"/>
      <c r="E53" s="23"/>
      <c r="F53" s="17">
        <f t="shared" si="0"/>
        <v>0</v>
      </c>
      <c r="G53" s="21"/>
      <c r="H53" s="22"/>
      <c r="I53" s="23"/>
      <c r="J53" s="22"/>
      <c r="K53" s="18"/>
    </row>
    <row r="54" spans="1:11" ht="15.75">
      <c r="A54" s="20"/>
      <c r="B54" s="21"/>
      <c r="C54" s="22"/>
      <c r="D54" s="22"/>
      <c r="E54" s="23"/>
      <c r="F54" s="17">
        <f t="shared" si="0"/>
        <v>0</v>
      </c>
      <c r="G54" s="21"/>
      <c r="H54" s="22"/>
      <c r="I54" s="23"/>
      <c r="J54" s="22"/>
      <c r="K54" s="18"/>
    </row>
    <row r="55" spans="1:11" ht="15.75">
      <c r="A55" s="21"/>
      <c r="B55" s="24" t="s">
        <v>34</v>
      </c>
      <c r="C55" s="25">
        <f>SUM(C7:C54)</f>
        <v>5751.33</v>
      </c>
      <c r="D55" s="25">
        <f>SUM(D7:D54)</f>
        <v>1178.7249999999999</v>
      </c>
      <c r="E55" s="26"/>
      <c r="F55" s="27">
        <f t="shared" si="0"/>
        <v>6930.0550000000003</v>
      </c>
      <c r="G55" s="28"/>
      <c r="H55" s="25">
        <f>SUM(H7:H54)</f>
        <v>4767.46</v>
      </c>
      <c r="I55" s="26"/>
      <c r="J55" s="25">
        <f>SUM(J7:J54)</f>
        <v>1178.7249999999999</v>
      </c>
      <c r="K55" s="29">
        <f>C55-H55</f>
        <v>983.86999999999989</v>
      </c>
    </row>
    <row r="58" spans="1:11" ht="15.75">
      <c r="B58" s="30" t="s">
        <v>42</v>
      </c>
      <c r="F58" s="31"/>
      <c r="G58" s="32" t="s">
        <v>77</v>
      </c>
      <c r="H58" s="33"/>
    </row>
    <row r="59" spans="1:11">
      <c r="B59" s="30"/>
      <c r="F59" s="34" t="s">
        <v>37</v>
      </c>
      <c r="G59" s="35"/>
      <c r="H59" s="35"/>
    </row>
    <row r="60" spans="1:11" ht="15.75">
      <c r="B60" s="30" t="s">
        <v>38</v>
      </c>
      <c r="F60" s="31"/>
      <c r="G60" s="32" t="s">
        <v>78</v>
      </c>
      <c r="H60" s="33"/>
    </row>
    <row r="61" spans="1:11">
      <c r="F61" s="34" t="s">
        <v>37</v>
      </c>
      <c r="G61" s="35"/>
      <c r="H61" s="35"/>
    </row>
  </sheetData>
  <mergeCells count="29">
    <mergeCell ref="F22:F23"/>
    <mergeCell ref="G26:G31"/>
    <mergeCell ref="G34:G35"/>
    <mergeCell ref="G58:H58"/>
    <mergeCell ref="G60:H60"/>
    <mergeCell ref="C20:C21"/>
    <mergeCell ref="D20:D21"/>
    <mergeCell ref="E20:E21"/>
    <mergeCell ref="F20:F21"/>
    <mergeCell ref="G20:G23"/>
    <mergeCell ref="A22:A23"/>
    <mergeCell ref="B22:B23"/>
    <mergeCell ref="C22:C23"/>
    <mergeCell ref="D22:D23"/>
    <mergeCell ref="E22:E23"/>
    <mergeCell ref="A14:A15"/>
    <mergeCell ref="B14:B15"/>
    <mergeCell ref="A17:A18"/>
    <mergeCell ref="B17:B18"/>
    <mergeCell ref="A20:A21"/>
    <mergeCell ref="B20:B2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3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sqref="A1:P5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79</v>
      </c>
    </row>
    <row r="3" spans="1:13" ht="61.5" customHeight="1">
      <c r="A3" s="2"/>
      <c r="B3" s="5" t="s">
        <v>80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44</v>
      </c>
      <c r="C7" s="15">
        <v>988.18</v>
      </c>
      <c r="D7" s="15"/>
      <c r="E7" s="16"/>
      <c r="F7" s="17">
        <f>SUM(C7,D7)</f>
        <v>988.18</v>
      </c>
      <c r="G7" s="14"/>
      <c r="H7" s="15"/>
      <c r="I7" s="36"/>
      <c r="J7" s="15"/>
      <c r="K7" s="18"/>
    </row>
    <row r="8" spans="1:13" ht="15.75">
      <c r="A8" s="13"/>
      <c r="B8" s="14"/>
      <c r="C8" s="15"/>
      <c r="D8" s="15">
        <v>7</v>
      </c>
      <c r="E8" s="16" t="s">
        <v>81</v>
      </c>
      <c r="F8" s="17">
        <f t="shared" ref="F8:F50" si="0">SUM(C8,D8)</f>
        <v>7</v>
      </c>
      <c r="G8" s="14"/>
      <c r="H8" s="15"/>
      <c r="I8" s="36"/>
      <c r="J8" s="15"/>
      <c r="K8" s="18"/>
    </row>
    <row r="9" spans="1:13" ht="15.75">
      <c r="A9" s="13"/>
      <c r="B9" s="14"/>
      <c r="C9" s="15"/>
      <c r="D9" s="15">
        <v>8.85</v>
      </c>
      <c r="E9" s="16" t="s">
        <v>82</v>
      </c>
      <c r="F9" s="17">
        <f t="shared" si="0"/>
        <v>8.85</v>
      </c>
      <c r="G9" s="14"/>
      <c r="H9" s="15"/>
      <c r="I9" s="36"/>
      <c r="J9" s="15"/>
      <c r="K9" s="18"/>
    </row>
    <row r="10" spans="1:13" ht="15.75">
      <c r="A10" s="13"/>
      <c r="B10" s="14"/>
      <c r="C10" s="15"/>
      <c r="D10" s="15">
        <v>15</v>
      </c>
      <c r="E10" s="16" t="s">
        <v>83</v>
      </c>
      <c r="F10" s="17">
        <f t="shared" si="0"/>
        <v>15</v>
      </c>
      <c r="G10" s="14"/>
      <c r="H10" s="15"/>
      <c r="I10" s="36"/>
      <c r="J10" s="15"/>
      <c r="K10" s="18"/>
    </row>
    <row r="11" spans="1:13" ht="15.75">
      <c r="A11" s="13"/>
      <c r="B11" s="14"/>
      <c r="C11" s="15"/>
      <c r="D11" s="15">
        <v>10</v>
      </c>
      <c r="E11" s="16" t="s">
        <v>84</v>
      </c>
      <c r="F11" s="17">
        <f t="shared" si="0"/>
        <v>10</v>
      </c>
      <c r="G11" s="14"/>
      <c r="H11" s="15"/>
      <c r="I11" s="36"/>
      <c r="J11" s="15"/>
      <c r="K11" s="18"/>
    </row>
    <row r="12" spans="1:13" ht="31.5">
      <c r="A12" s="13"/>
      <c r="B12" s="14"/>
      <c r="C12" s="15"/>
      <c r="D12" s="15">
        <v>22.78</v>
      </c>
      <c r="E12" s="16" t="s">
        <v>85</v>
      </c>
      <c r="F12" s="17">
        <f t="shared" si="0"/>
        <v>22.78</v>
      </c>
      <c r="G12" s="19"/>
      <c r="H12" s="15"/>
      <c r="I12" s="16"/>
      <c r="J12" s="15"/>
      <c r="K12" s="18"/>
    </row>
    <row r="13" spans="1:13" ht="15.75">
      <c r="A13" s="13"/>
      <c r="B13" s="14"/>
      <c r="C13" s="15"/>
      <c r="D13" s="15">
        <v>1.49</v>
      </c>
      <c r="E13" s="16" t="s">
        <v>86</v>
      </c>
      <c r="F13" s="17">
        <f t="shared" si="0"/>
        <v>1.49</v>
      </c>
      <c r="G13" s="19"/>
      <c r="H13" s="15"/>
      <c r="I13" s="16"/>
      <c r="J13" s="15"/>
      <c r="K13" s="18"/>
    </row>
    <row r="14" spans="1:13" ht="15.75">
      <c r="A14" s="13"/>
      <c r="B14" s="14"/>
      <c r="C14" s="15"/>
      <c r="D14" s="15">
        <v>5</v>
      </c>
      <c r="E14" s="16" t="s">
        <v>87</v>
      </c>
      <c r="F14" s="17">
        <f t="shared" si="0"/>
        <v>5</v>
      </c>
      <c r="G14" s="14"/>
      <c r="H14" s="15"/>
      <c r="I14" s="16"/>
      <c r="J14" s="15"/>
      <c r="K14" s="18"/>
    </row>
    <row r="15" spans="1:13" ht="15.75">
      <c r="A15" s="19"/>
      <c r="B15" s="14"/>
      <c r="C15" s="15"/>
      <c r="D15" s="15">
        <v>7</v>
      </c>
      <c r="E15" s="16" t="s">
        <v>24</v>
      </c>
      <c r="F15" s="17">
        <f t="shared" si="0"/>
        <v>7</v>
      </c>
      <c r="G15" s="14"/>
      <c r="H15" s="15"/>
      <c r="I15" s="16"/>
      <c r="J15" s="15"/>
      <c r="K15" s="18"/>
    </row>
    <row r="16" spans="1:13" ht="15" customHeight="1">
      <c r="A16" s="19"/>
      <c r="B16" s="14"/>
      <c r="C16" s="15"/>
      <c r="D16" s="15">
        <v>0.6</v>
      </c>
      <c r="E16" s="16" t="s">
        <v>88</v>
      </c>
      <c r="F16" s="17">
        <f t="shared" si="0"/>
        <v>0.6</v>
      </c>
      <c r="G16" s="14"/>
      <c r="H16" s="15"/>
      <c r="I16" s="16"/>
      <c r="J16" s="15"/>
      <c r="K16" s="18"/>
    </row>
    <row r="17" spans="1:11" ht="15.75">
      <c r="A17" s="13"/>
      <c r="B17" s="14"/>
      <c r="C17" s="15"/>
      <c r="D17" s="15">
        <v>0.4</v>
      </c>
      <c r="E17" s="16" t="s">
        <v>89</v>
      </c>
      <c r="F17" s="17">
        <f t="shared" si="0"/>
        <v>0.4</v>
      </c>
      <c r="G17" s="14"/>
      <c r="H17" s="15"/>
      <c r="I17" s="16"/>
      <c r="J17" s="15"/>
      <c r="K17" s="18"/>
    </row>
    <row r="18" spans="1:11" ht="15.75">
      <c r="A18" s="13"/>
      <c r="B18" s="14"/>
      <c r="C18" s="15"/>
      <c r="D18" s="15">
        <v>6.9</v>
      </c>
      <c r="E18" s="16" t="s">
        <v>90</v>
      </c>
      <c r="F18" s="17">
        <f t="shared" si="0"/>
        <v>6.9</v>
      </c>
      <c r="G18" s="14"/>
      <c r="H18" s="15"/>
      <c r="I18" s="16"/>
      <c r="J18" s="15"/>
      <c r="K18" s="18"/>
    </row>
    <row r="19" spans="1:11" ht="31.5">
      <c r="A19" s="13"/>
      <c r="B19" s="14"/>
      <c r="C19" s="15"/>
      <c r="D19" s="15">
        <v>11.9</v>
      </c>
      <c r="E19" s="16" t="s">
        <v>91</v>
      </c>
      <c r="F19" s="17">
        <f t="shared" si="0"/>
        <v>11.9</v>
      </c>
      <c r="G19" s="14"/>
      <c r="H19" s="15"/>
      <c r="I19" s="16"/>
      <c r="J19" s="15"/>
      <c r="K19" s="18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>
      <c r="A50" s="21"/>
      <c r="B50" s="24" t="s">
        <v>34</v>
      </c>
      <c r="C50" s="25">
        <f>SUM(C7:C49)</f>
        <v>988.18</v>
      </c>
      <c r="D50" s="25">
        <f>SUM(D7:D49)</f>
        <v>96.920000000000016</v>
      </c>
      <c r="E50" s="26"/>
      <c r="F50" s="27">
        <f t="shared" si="0"/>
        <v>1085.0999999999999</v>
      </c>
      <c r="G50" s="28"/>
      <c r="H50" s="25">
        <f>SUM(H7:H49)</f>
        <v>0</v>
      </c>
      <c r="I50" s="26"/>
      <c r="J50" s="25">
        <f>SUM(J7:J49)</f>
        <v>0</v>
      </c>
      <c r="K50" s="29">
        <f>C50-H50</f>
        <v>988.18</v>
      </c>
    </row>
    <row r="53" spans="1:11" ht="15.75">
      <c r="B53" s="30" t="s">
        <v>92</v>
      </c>
      <c r="F53" s="31"/>
      <c r="G53" s="32" t="s">
        <v>93</v>
      </c>
      <c r="H53" s="33"/>
    </row>
    <row r="54" spans="1:11">
      <c r="B54" s="30"/>
      <c r="F54" s="34" t="s">
        <v>37</v>
      </c>
      <c r="G54" s="35"/>
      <c r="H54" s="35"/>
    </row>
    <row r="55" spans="1:11" ht="15.75">
      <c r="B55" s="30" t="s">
        <v>94</v>
      </c>
      <c r="F55" s="31"/>
      <c r="G55" s="32" t="s">
        <v>95</v>
      </c>
      <c r="H55" s="33"/>
    </row>
    <row r="56" spans="1:11">
      <c r="F56" s="34" t="s">
        <v>37</v>
      </c>
      <c r="G56" s="35"/>
      <c r="H56" s="3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G40" sqref="G4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96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60">
      <c r="A7" s="13">
        <v>1</v>
      </c>
      <c r="B7" s="57" t="s">
        <v>97</v>
      </c>
      <c r="C7" s="15"/>
      <c r="D7" s="15">
        <v>74.555999999999997</v>
      </c>
      <c r="E7" s="16" t="s">
        <v>98</v>
      </c>
      <c r="F7" s="17">
        <f>SUM(C7,D7)</f>
        <v>74.555999999999997</v>
      </c>
      <c r="G7" s="14"/>
      <c r="H7" s="15"/>
      <c r="I7" s="16" t="s">
        <v>98</v>
      </c>
      <c r="J7" s="15">
        <v>74.555999999999997</v>
      </c>
      <c r="K7" s="18"/>
    </row>
    <row r="8" spans="1:13" ht="15.75">
      <c r="A8" s="13">
        <v>2</v>
      </c>
      <c r="B8" s="57" t="s">
        <v>18</v>
      </c>
      <c r="C8" s="15">
        <v>13.022</v>
      </c>
      <c r="D8" s="15"/>
      <c r="E8" s="16"/>
      <c r="F8" s="17">
        <f t="shared" ref="F8:F48" si="0">SUM(C8,D8)</f>
        <v>13.022</v>
      </c>
      <c r="G8" s="14"/>
      <c r="H8" s="15"/>
      <c r="I8" s="16"/>
      <c r="J8" s="15"/>
      <c r="K8" s="18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36"/>
      <c r="J9" s="15"/>
      <c r="K9" s="18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36"/>
      <c r="J10" s="15"/>
      <c r="K10" s="18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9"/>
      <c r="H11" s="15"/>
      <c r="I11" s="16"/>
      <c r="J11" s="15"/>
      <c r="K11" s="18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14"/>
      <c r="H13" s="15"/>
      <c r="I13" s="16"/>
      <c r="J13" s="15"/>
      <c r="K13" s="18"/>
    </row>
    <row r="14" spans="1:13" ht="15.75">
      <c r="A14" s="19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" customHeight="1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.7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9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9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9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20"/>
      <c r="B46" s="21"/>
      <c r="C46" s="22"/>
      <c r="D46" s="22"/>
      <c r="E46" s="23"/>
      <c r="F46" s="17">
        <f t="shared" si="0"/>
        <v>0</v>
      </c>
      <c r="G46" s="21"/>
      <c r="H46" s="22"/>
      <c r="I46" s="23"/>
      <c r="J46" s="22"/>
      <c r="K46" s="18"/>
    </row>
    <row r="47" spans="1:11" ht="15.7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>
      <c r="A49" s="21"/>
      <c r="B49" s="24" t="s">
        <v>34</v>
      </c>
      <c r="C49" s="25">
        <f>SUM(C7:C48)</f>
        <v>13.022</v>
      </c>
      <c r="D49" s="25">
        <f>SUM(D7:D48)</f>
        <v>74.555999999999997</v>
      </c>
      <c r="E49" s="26"/>
      <c r="F49" s="27">
        <f>SUM(C49,D49)</f>
        <v>87.578000000000003</v>
      </c>
      <c r="G49" s="28"/>
      <c r="H49" s="25">
        <f>SUM(H7:H48)</f>
        <v>0</v>
      </c>
      <c r="I49" s="26"/>
      <c r="J49" s="25">
        <f>SUM(J7:J48)</f>
        <v>74.555999999999997</v>
      </c>
      <c r="K49" s="29">
        <f>C49-H49</f>
        <v>13.022</v>
      </c>
    </row>
    <row r="52" spans="1:11" ht="15.75">
      <c r="B52" s="30" t="s">
        <v>42</v>
      </c>
      <c r="F52" s="31"/>
      <c r="G52" s="32" t="s">
        <v>99</v>
      </c>
      <c r="H52" s="33"/>
    </row>
    <row r="53" spans="1:11">
      <c r="B53" s="30"/>
      <c r="F53" s="34" t="s">
        <v>37</v>
      </c>
      <c r="G53" s="35"/>
      <c r="H53" s="35"/>
    </row>
    <row r="54" spans="1:11" ht="15.75">
      <c r="B54" s="30" t="s">
        <v>38</v>
      </c>
      <c r="F54" s="31"/>
      <c r="G54" s="32" t="s">
        <v>100</v>
      </c>
      <c r="H54" s="33"/>
    </row>
    <row r="55" spans="1:11">
      <c r="F55" s="34" t="s">
        <v>37</v>
      </c>
      <c r="G55" s="35"/>
      <c r="H55" s="35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0"/>
  <sheetViews>
    <sheetView zoomScale="82" zoomScaleNormal="82" workbookViewId="0">
      <selection activeCell="C176" sqref="C176"/>
    </sheetView>
  </sheetViews>
  <sheetFormatPr defaultRowHeight="15"/>
  <cols>
    <col min="1" max="1" width="7.28515625" customWidth="1"/>
    <col min="2" max="2" width="24.42578125" style="58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59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101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6" t="s">
        <v>102</v>
      </c>
      <c r="C7" s="15"/>
      <c r="D7" s="15">
        <v>1.45</v>
      </c>
      <c r="E7" s="16" t="s">
        <v>103</v>
      </c>
      <c r="F7" s="17">
        <f>SUM(C7,D7)</f>
        <v>1.45</v>
      </c>
      <c r="G7" s="14"/>
      <c r="H7" s="15"/>
      <c r="I7" s="36" t="s">
        <v>103</v>
      </c>
      <c r="J7" s="15">
        <v>1.45</v>
      </c>
      <c r="K7" s="18"/>
    </row>
    <row r="8" spans="1:13" ht="31.5">
      <c r="A8" s="13">
        <v>2</v>
      </c>
      <c r="B8" s="16" t="s">
        <v>104</v>
      </c>
      <c r="C8" s="15"/>
      <c r="D8" s="15">
        <v>0.05</v>
      </c>
      <c r="E8" s="16" t="s">
        <v>105</v>
      </c>
      <c r="F8" s="17">
        <f>SUM(C8,D8)</f>
        <v>0.05</v>
      </c>
      <c r="G8" s="14"/>
      <c r="H8" s="15"/>
      <c r="I8" s="16" t="s">
        <v>105</v>
      </c>
      <c r="J8" s="15">
        <v>0.05</v>
      </c>
      <c r="K8" s="18"/>
    </row>
    <row r="9" spans="1:13" ht="15.75">
      <c r="A9" s="13">
        <v>3</v>
      </c>
      <c r="B9" s="16" t="s">
        <v>106</v>
      </c>
      <c r="C9" s="15"/>
      <c r="D9" s="15">
        <v>4</v>
      </c>
      <c r="E9" s="16" t="s">
        <v>107</v>
      </c>
      <c r="F9" s="17">
        <v>4</v>
      </c>
      <c r="G9" s="14"/>
      <c r="H9" s="15"/>
      <c r="I9" s="16" t="s">
        <v>107</v>
      </c>
      <c r="J9" s="15">
        <v>4</v>
      </c>
      <c r="K9" s="18"/>
    </row>
    <row r="10" spans="1:13" ht="31.5">
      <c r="A10" s="13">
        <v>4</v>
      </c>
      <c r="B10" s="16" t="s">
        <v>108</v>
      </c>
      <c r="C10" s="15"/>
      <c r="D10" s="15">
        <v>12</v>
      </c>
      <c r="E10" s="16" t="s">
        <v>109</v>
      </c>
      <c r="F10" s="17">
        <v>12</v>
      </c>
      <c r="G10" s="14"/>
      <c r="H10" s="15"/>
      <c r="I10" s="16" t="s">
        <v>109</v>
      </c>
      <c r="J10" s="15">
        <v>12</v>
      </c>
      <c r="K10" s="18"/>
    </row>
    <row r="11" spans="1:13" ht="78.75">
      <c r="A11" s="13">
        <v>5</v>
      </c>
      <c r="B11" s="16" t="s">
        <v>110</v>
      </c>
      <c r="C11" s="15"/>
      <c r="D11" s="15">
        <v>13.9</v>
      </c>
      <c r="E11" s="16" t="s">
        <v>111</v>
      </c>
      <c r="F11" s="17">
        <v>13.9</v>
      </c>
      <c r="G11" s="14"/>
      <c r="H11" s="15"/>
      <c r="I11" s="16" t="s">
        <v>111</v>
      </c>
      <c r="J11" s="15">
        <v>13.9</v>
      </c>
      <c r="K11" s="18"/>
    </row>
    <row r="12" spans="1:13" ht="31.5">
      <c r="A12" s="13">
        <v>6</v>
      </c>
      <c r="B12" s="16" t="s">
        <v>112</v>
      </c>
      <c r="C12" s="15"/>
      <c r="D12" s="15">
        <v>7</v>
      </c>
      <c r="E12" s="16" t="s">
        <v>113</v>
      </c>
      <c r="F12" s="17">
        <v>7.1</v>
      </c>
      <c r="G12" s="14"/>
      <c r="H12" s="15"/>
      <c r="I12" s="16" t="s">
        <v>114</v>
      </c>
      <c r="J12" s="15">
        <v>7</v>
      </c>
      <c r="K12" s="18"/>
    </row>
    <row r="13" spans="1:13" ht="15.75">
      <c r="A13" s="13">
        <v>7</v>
      </c>
      <c r="B13" s="16" t="s">
        <v>115</v>
      </c>
      <c r="C13" s="15"/>
      <c r="D13" s="15">
        <v>2</v>
      </c>
      <c r="E13" s="16" t="s">
        <v>116</v>
      </c>
      <c r="F13" s="17">
        <v>2</v>
      </c>
      <c r="G13" s="14"/>
      <c r="H13" s="15"/>
      <c r="I13" s="16" t="s">
        <v>116</v>
      </c>
      <c r="J13" s="15">
        <v>2</v>
      </c>
      <c r="K13" s="18"/>
    </row>
    <row r="14" spans="1:13" ht="157.5">
      <c r="A14" s="13">
        <v>8</v>
      </c>
      <c r="B14" s="16" t="s">
        <v>117</v>
      </c>
      <c r="C14" s="15"/>
      <c r="D14" s="15">
        <v>20.7</v>
      </c>
      <c r="E14" s="16" t="s">
        <v>118</v>
      </c>
      <c r="F14" s="17">
        <v>20.7</v>
      </c>
      <c r="G14" s="14"/>
      <c r="H14" s="15"/>
      <c r="I14" s="16" t="s">
        <v>118</v>
      </c>
      <c r="J14" s="15">
        <v>20.7</v>
      </c>
      <c r="K14" s="18"/>
    </row>
    <row r="15" spans="1:13" ht="63">
      <c r="A15" s="13">
        <v>9</v>
      </c>
      <c r="B15" s="16" t="s">
        <v>119</v>
      </c>
      <c r="C15" s="15"/>
      <c r="D15" s="15">
        <v>4.2</v>
      </c>
      <c r="E15" s="16" t="s">
        <v>120</v>
      </c>
      <c r="F15" s="17">
        <f>SUM(C15,D15)</f>
        <v>4.2</v>
      </c>
      <c r="G15" s="14"/>
      <c r="H15" s="15"/>
      <c r="I15" s="16" t="s">
        <v>120</v>
      </c>
      <c r="J15" s="15">
        <v>4.2</v>
      </c>
      <c r="K15" s="18"/>
    </row>
    <row r="16" spans="1:13" ht="63">
      <c r="A16" s="13">
        <v>10</v>
      </c>
      <c r="B16" s="16" t="s">
        <v>119</v>
      </c>
      <c r="C16" s="15"/>
      <c r="D16" s="15">
        <v>5.7</v>
      </c>
      <c r="E16" s="16" t="s">
        <v>120</v>
      </c>
      <c r="F16" s="17">
        <f>SUM(C16,D16)</f>
        <v>5.7</v>
      </c>
      <c r="G16" s="14"/>
      <c r="H16" s="15"/>
      <c r="I16" s="16" t="s">
        <v>22</v>
      </c>
      <c r="J16" s="15">
        <v>5.7</v>
      </c>
      <c r="K16" s="18"/>
    </row>
    <row r="17" spans="1:11" ht="94.5">
      <c r="A17" s="13">
        <v>11</v>
      </c>
      <c r="B17" s="16" t="s">
        <v>121</v>
      </c>
      <c r="C17" s="15"/>
      <c r="D17" s="15">
        <v>14.2</v>
      </c>
      <c r="E17" s="16" t="s">
        <v>122</v>
      </c>
      <c r="F17" s="17">
        <v>14.1</v>
      </c>
      <c r="G17" s="14"/>
      <c r="H17" s="15"/>
      <c r="I17" s="16" t="s">
        <v>122</v>
      </c>
      <c r="J17" s="15">
        <v>14.2</v>
      </c>
      <c r="K17" s="18"/>
    </row>
    <row r="18" spans="1:11" ht="15.75">
      <c r="A18" s="13">
        <v>12</v>
      </c>
      <c r="B18" s="16" t="s">
        <v>18</v>
      </c>
      <c r="C18" s="15"/>
      <c r="D18" s="15">
        <v>1.7</v>
      </c>
      <c r="E18" s="16" t="s">
        <v>123</v>
      </c>
      <c r="F18" s="17">
        <v>1.7</v>
      </c>
      <c r="G18" s="14"/>
      <c r="H18" s="15"/>
      <c r="I18" s="16" t="s">
        <v>123</v>
      </c>
      <c r="J18" s="15">
        <v>1.7</v>
      </c>
      <c r="K18" s="18"/>
    </row>
    <row r="19" spans="1:11" ht="15.75">
      <c r="A19" s="13"/>
      <c r="B19" s="16" t="s">
        <v>44</v>
      </c>
      <c r="C19" s="15">
        <v>4167.3720000000003</v>
      </c>
      <c r="D19" s="15"/>
      <c r="E19" s="16"/>
      <c r="F19" s="17">
        <v>4167.37</v>
      </c>
      <c r="G19" s="14"/>
      <c r="H19" s="15"/>
      <c r="I19" s="16"/>
      <c r="J19" s="15"/>
      <c r="K19" s="18"/>
    </row>
    <row r="20" spans="1:11" ht="15.75">
      <c r="A20" s="13">
        <v>1</v>
      </c>
      <c r="B20" s="16" t="s">
        <v>124</v>
      </c>
      <c r="C20" s="15"/>
      <c r="D20" s="15"/>
      <c r="E20" s="16"/>
      <c r="F20" s="17">
        <f>SUM(C20,D20)</f>
        <v>0</v>
      </c>
      <c r="G20" s="19">
        <v>2210</v>
      </c>
      <c r="H20" s="15">
        <v>1.48</v>
      </c>
      <c r="I20" s="16" t="s">
        <v>125</v>
      </c>
      <c r="J20" s="15"/>
      <c r="K20" s="18"/>
    </row>
    <row r="21" spans="1:11" ht="15.75">
      <c r="A21" s="13">
        <v>2</v>
      </c>
      <c r="B21" s="16" t="s">
        <v>126</v>
      </c>
      <c r="C21" s="15"/>
      <c r="D21" s="15"/>
      <c r="E21" s="16"/>
      <c r="F21" s="17">
        <f>SUM(C21,D21)</f>
        <v>0</v>
      </c>
      <c r="G21" s="19">
        <v>2210</v>
      </c>
      <c r="H21" s="15">
        <v>28.759</v>
      </c>
      <c r="I21" s="16" t="s">
        <v>125</v>
      </c>
      <c r="J21" s="15"/>
      <c r="K21" s="18"/>
    </row>
    <row r="22" spans="1:11" ht="15.75">
      <c r="A22" s="13">
        <v>3</v>
      </c>
      <c r="B22" s="16" t="s">
        <v>127</v>
      </c>
      <c r="C22" s="15"/>
      <c r="D22" s="15"/>
      <c r="E22" s="16"/>
      <c r="F22" s="17">
        <f>SUM(C22,D22)</f>
        <v>0</v>
      </c>
      <c r="G22" s="19">
        <v>2210</v>
      </c>
      <c r="H22" s="15">
        <v>118.977</v>
      </c>
      <c r="I22" s="16" t="s">
        <v>128</v>
      </c>
      <c r="J22" s="15"/>
      <c r="K22" s="18"/>
    </row>
    <row r="23" spans="1:11" ht="31.5">
      <c r="A23" s="13">
        <v>4</v>
      </c>
      <c r="B23" s="16" t="s">
        <v>129</v>
      </c>
      <c r="C23" s="15"/>
      <c r="D23" s="15"/>
      <c r="E23" s="16"/>
      <c r="F23" s="17">
        <f>SUM(C23,D23)</f>
        <v>0</v>
      </c>
      <c r="G23" s="19">
        <v>2210</v>
      </c>
      <c r="H23" s="15">
        <v>10.755000000000001</v>
      </c>
      <c r="I23" s="16" t="s">
        <v>130</v>
      </c>
      <c r="J23" s="15"/>
      <c r="K23" s="18"/>
    </row>
    <row r="24" spans="1:11" ht="15.75">
      <c r="A24" s="13">
        <v>5</v>
      </c>
      <c r="B24" s="16" t="s">
        <v>131</v>
      </c>
      <c r="C24" s="15"/>
      <c r="D24" s="15"/>
      <c r="E24" s="16"/>
      <c r="F24" s="17">
        <f t="shared" ref="F24:F73" si="0">SUM(C24,D24)</f>
        <v>0</v>
      </c>
      <c r="G24" s="19">
        <v>2210</v>
      </c>
      <c r="H24" s="15">
        <v>12.516</v>
      </c>
      <c r="I24" s="16" t="s">
        <v>132</v>
      </c>
      <c r="J24" s="15"/>
      <c r="K24" s="18"/>
    </row>
    <row r="25" spans="1:11" ht="15.75">
      <c r="A25" s="13">
        <v>6</v>
      </c>
      <c r="B25" s="16" t="s">
        <v>133</v>
      </c>
      <c r="C25" s="15"/>
      <c r="D25" s="15"/>
      <c r="E25" s="16"/>
      <c r="F25" s="17">
        <f t="shared" si="0"/>
        <v>0</v>
      </c>
      <c r="G25" s="19">
        <v>2210</v>
      </c>
      <c r="H25" s="15">
        <v>4.0289999999999999</v>
      </c>
      <c r="I25" s="16" t="s">
        <v>134</v>
      </c>
      <c r="J25" s="15"/>
      <c r="K25" s="18"/>
    </row>
    <row r="26" spans="1:11" ht="15.75">
      <c r="A26" s="13">
        <v>7</v>
      </c>
      <c r="B26" s="16" t="s">
        <v>135</v>
      </c>
      <c r="C26" s="15"/>
      <c r="D26" s="15"/>
      <c r="E26" s="16"/>
      <c r="F26" s="17">
        <f t="shared" si="0"/>
        <v>0</v>
      </c>
      <c r="G26" s="19">
        <v>2210</v>
      </c>
      <c r="H26" s="15">
        <v>4.2</v>
      </c>
      <c r="I26" s="16" t="s">
        <v>136</v>
      </c>
      <c r="J26" s="15"/>
      <c r="K26" s="18"/>
    </row>
    <row r="27" spans="1:11" ht="15.75">
      <c r="A27" s="13">
        <v>8</v>
      </c>
      <c r="B27" s="16" t="s">
        <v>127</v>
      </c>
      <c r="C27" s="15"/>
      <c r="D27" s="15"/>
      <c r="E27" s="16"/>
      <c r="F27" s="17">
        <f t="shared" si="0"/>
        <v>0</v>
      </c>
      <c r="G27" s="19">
        <v>2210</v>
      </c>
      <c r="H27" s="15">
        <v>83.449799999999996</v>
      </c>
      <c r="I27" s="16" t="s">
        <v>137</v>
      </c>
      <c r="J27" s="15"/>
      <c r="K27" s="18"/>
    </row>
    <row r="28" spans="1:11" ht="15.75">
      <c r="A28" s="13">
        <v>9</v>
      </c>
      <c r="B28" s="16" t="s">
        <v>138</v>
      </c>
      <c r="C28" s="15"/>
      <c r="D28" s="15"/>
      <c r="E28" s="16"/>
      <c r="F28" s="17">
        <f t="shared" si="0"/>
        <v>0</v>
      </c>
      <c r="G28" s="19">
        <v>2210</v>
      </c>
      <c r="H28" s="15">
        <v>1.2450699999999999</v>
      </c>
      <c r="I28" s="16" t="s">
        <v>125</v>
      </c>
      <c r="J28" s="15"/>
      <c r="K28" s="18"/>
    </row>
    <row r="29" spans="1:11" ht="15.75">
      <c r="A29" s="13">
        <v>10</v>
      </c>
      <c r="B29" s="16" t="s">
        <v>139</v>
      </c>
      <c r="C29" s="15"/>
      <c r="D29" s="15"/>
      <c r="E29" s="16"/>
      <c r="F29" s="17">
        <f t="shared" si="0"/>
        <v>0</v>
      </c>
      <c r="G29" s="19">
        <v>2210</v>
      </c>
      <c r="H29" s="15">
        <v>17.86</v>
      </c>
      <c r="I29" s="16" t="s">
        <v>140</v>
      </c>
      <c r="J29" s="15"/>
      <c r="K29" s="18"/>
    </row>
    <row r="30" spans="1:11" ht="31.5">
      <c r="A30" s="13">
        <v>11</v>
      </c>
      <c r="B30" s="16" t="s">
        <v>141</v>
      </c>
      <c r="C30" s="15"/>
      <c r="D30" s="15"/>
      <c r="E30" s="16"/>
      <c r="F30" s="17">
        <f t="shared" si="0"/>
        <v>0</v>
      </c>
      <c r="G30" s="19">
        <v>2210</v>
      </c>
      <c r="H30" s="15">
        <v>35.200000000000003</v>
      </c>
      <c r="I30" s="16" t="s">
        <v>142</v>
      </c>
      <c r="J30" s="15"/>
      <c r="K30" s="18"/>
    </row>
    <row r="31" spans="1:11" ht="15.75">
      <c r="A31" s="13">
        <v>12</v>
      </c>
      <c r="B31" s="16" t="s">
        <v>143</v>
      </c>
      <c r="C31" s="15"/>
      <c r="D31" s="15"/>
      <c r="E31" s="16"/>
      <c r="F31" s="17">
        <f t="shared" si="0"/>
        <v>0</v>
      </c>
      <c r="G31" s="19">
        <v>2210</v>
      </c>
      <c r="H31" s="15">
        <v>41.962000000000003</v>
      </c>
      <c r="I31" s="16" t="s">
        <v>144</v>
      </c>
      <c r="J31" s="15"/>
      <c r="K31" s="18"/>
    </row>
    <row r="32" spans="1:11" ht="15.75">
      <c r="A32" s="13">
        <v>13</v>
      </c>
      <c r="B32" s="16" t="s">
        <v>145</v>
      </c>
      <c r="C32" s="15"/>
      <c r="D32" s="15"/>
      <c r="E32" s="16"/>
      <c r="F32" s="17">
        <f t="shared" si="0"/>
        <v>0</v>
      </c>
      <c r="G32" s="19">
        <v>2210</v>
      </c>
      <c r="H32" s="15">
        <v>53.948999999999998</v>
      </c>
      <c r="I32" s="16" t="s">
        <v>132</v>
      </c>
      <c r="J32" s="15"/>
      <c r="K32" s="18"/>
    </row>
    <row r="33" spans="1:11" ht="31.5">
      <c r="A33" s="13">
        <v>14</v>
      </c>
      <c r="B33" s="16" t="s">
        <v>146</v>
      </c>
      <c r="C33" s="15"/>
      <c r="D33" s="15"/>
      <c r="E33" s="16"/>
      <c r="F33" s="17">
        <f t="shared" si="0"/>
        <v>0</v>
      </c>
      <c r="G33" s="19">
        <v>2210</v>
      </c>
      <c r="H33" s="15">
        <v>15.75</v>
      </c>
      <c r="I33" s="16" t="s">
        <v>147</v>
      </c>
      <c r="J33" s="15"/>
      <c r="K33" s="18"/>
    </row>
    <row r="34" spans="1:11" ht="15.75">
      <c r="A34" s="13">
        <v>15</v>
      </c>
      <c r="B34" s="16" t="s">
        <v>148</v>
      </c>
      <c r="C34" s="15"/>
      <c r="D34" s="15"/>
      <c r="E34" s="16"/>
      <c r="F34" s="17">
        <f t="shared" si="0"/>
        <v>0</v>
      </c>
      <c r="G34" s="19">
        <v>2210</v>
      </c>
      <c r="H34" s="15">
        <v>4.18</v>
      </c>
      <c r="I34" s="16" t="s">
        <v>149</v>
      </c>
      <c r="J34" s="15"/>
      <c r="K34" s="18"/>
    </row>
    <row r="35" spans="1:11" ht="15.75">
      <c r="A35" s="13">
        <v>16</v>
      </c>
      <c r="B35" s="16" t="s">
        <v>150</v>
      </c>
      <c r="C35" s="15"/>
      <c r="D35" s="15"/>
      <c r="E35" s="16"/>
      <c r="F35" s="17">
        <f t="shared" si="0"/>
        <v>0</v>
      </c>
      <c r="G35" s="19">
        <v>2210</v>
      </c>
      <c r="H35" s="15">
        <v>13.754</v>
      </c>
      <c r="I35" s="16" t="s">
        <v>151</v>
      </c>
      <c r="J35" s="15"/>
      <c r="K35" s="18"/>
    </row>
    <row r="36" spans="1:11" ht="15.75">
      <c r="A36" s="13">
        <v>17</v>
      </c>
      <c r="B36" s="16" t="s">
        <v>152</v>
      </c>
      <c r="C36" s="15"/>
      <c r="D36" s="15"/>
      <c r="E36" s="16"/>
      <c r="F36" s="17">
        <f t="shared" si="0"/>
        <v>0</v>
      </c>
      <c r="G36" s="19">
        <v>2210</v>
      </c>
      <c r="H36" s="15">
        <v>3.9289999999999998</v>
      </c>
      <c r="I36" s="16" t="s">
        <v>144</v>
      </c>
      <c r="J36" s="15"/>
      <c r="K36" s="18"/>
    </row>
    <row r="37" spans="1:11" ht="15.75">
      <c r="A37" s="13">
        <v>18</v>
      </c>
      <c r="B37" s="16" t="s">
        <v>124</v>
      </c>
      <c r="C37" s="15"/>
      <c r="D37" s="15"/>
      <c r="E37" s="16"/>
      <c r="F37" s="17">
        <f t="shared" si="0"/>
        <v>0</v>
      </c>
      <c r="G37" s="19">
        <v>2210</v>
      </c>
      <c r="H37" s="15">
        <v>0.73980000000000001</v>
      </c>
      <c r="I37" s="16" t="s">
        <v>153</v>
      </c>
      <c r="J37" s="15"/>
      <c r="K37" s="18"/>
    </row>
    <row r="38" spans="1:11" ht="15.75">
      <c r="A38" s="13">
        <v>19</v>
      </c>
      <c r="B38" s="16" t="s">
        <v>154</v>
      </c>
      <c r="C38" s="15"/>
      <c r="D38" s="15"/>
      <c r="E38" s="16"/>
      <c r="F38" s="17">
        <f t="shared" si="0"/>
        <v>0</v>
      </c>
      <c r="G38" s="19">
        <v>2210</v>
      </c>
      <c r="H38" s="15">
        <v>0.40187</v>
      </c>
      <c r="I38" s="16" t="s">
        <v>155</v>
      </c>
      <c r="J38" s="15"/>
      <c r="K38" s="18"/>
    </row>
    <row r="39" spans="1:11" ht="31.5">
      <c r="A39" s="13">
        <v>20</v>
      </c>
      <c r="B39" s="16" t="s">
        <v>156</v>
      </c>
      <c r="C39" s="15"/>
      <c r="D39" s="15"/>
      <c r="E39" s="16"/>
      <c r="F39" s="17">
        <f t="shared" si="0"/>
        <v>0</v>
      </c>
      <c r="G39" s="19">
        <v>2210</v>
      </c>
      <c r="H39" s="15">
        <v>3.077</v>
      </c>
      <c r="I39" s="16" t="s">
        <v>157</v>
      </c>
      <c r="J39" s="15"/>
      <c r="K39" s="18"/>
    </row>
    <row r="40" spans="1:11" ht="31.5">
      <c r="A40" s="13">
        <v>21</v>
      </c>
      <c r="B40" s="16" t="s">
        <v>158</v>
      </c>
      <c r="C40" s="15"/>
      <c r="D40" s="15"/>
      <c r="E40" s="16"/>
      <c r="F40" s="17">
        <v>0</v>
      </c>
      <c r="G40" s="19">
        <v>2210</v>
      </c>
      <c r="H40" s="15">
        <v>3.4741200000000001</v>
      </c>
      <c r="I40" s="16" t="s">
        <v>159</v>
      </c>
      <c r="J40" s="15"/>
      <c r="K40" s="18"/>
    </row>
    <row r="41" spans="1:11" ht="15.75">
      <c r="A41" s="13">
        <v>22</v>
      </c>
      <c r="B41" s="16" t="s">
        <v>160</v>
      </c>
      <c r="C41" s="15"/>
      <c r="D41" s="15"/>
      <c r="E41" s="16"/>
      <c r="F41" s="17">
        <v>0</v>
      </c>
      <c r="G41" s="19">
        <v>2210</v>
      </c>
      <c r="H41" s="15">
        <v>4.7436299999999996</v>
      </c>
      <c r="I41" s="16" t="s">
        <v>149</v>
      </c>
      <c r="J41" s="15"/>
      <c r="K41" s="18"/>
    </row>
    <row r="42" spans="1:11" ht="31.5">
      <c r="A42" s="13">
        <v>23</v>
      </c>
      <c r="B42" s="16" t="s">
        <v>161</v>
      </c>
      <c r="C42" s="15"/>
      <c r="D42" s="15"/>
      <c r="E42" s="16"/>
      <c r="F42" s="17">
        <v>0</v>
      </c>
      <c r="G42" s="19">
        <v>2210</v>
      </c>
      <c r="H42" s="15">
        <v>14.95</v>
      </c>
      <c r="I42" s="16" t="s">
        <v>162</v>
      </c>
      <c r="J42" s="15"/>
      <c r="K42" s="18"/>
    </row>
    <row r="43" spans="1:11" ht="15.75">
      <c r="A43" s="13">
        <v>24</v>
      </c>
      <c r="B43" s="16" t="s">
        <v>163</v>
      </c>
      <c r="C43" s="15"/>
      <c r="D43" s="15"/>
      <c r="E43" s="16"/>
      <c r="F43" s="17">
        <v>0</v>
      </c>
      <c r="G43" s="19">
        <v>2210</v>
      </c>
      <c r="H43" s="15">
        <v>15.257999999999999</v>
      </c>
      <c r="I43" s="16" t="s">
        <v>164</v>
      </c>
      <c r="J43" s="15"/>
      <c r="K43" s="18"/>
    </row>
    <row r="44" spans="1:11" ht="15.75">
      <c r="A44" s="13">
        <v>25</v>
      </c>
      <c r="B44" s="16" t="s">
        <v>165</v>
      </c>
      <c r="C44" s="15"/>
      <c r="D44" s="15"/>
      <c r="E44" s="16"/>
      <c r="F44" s="17">
        <v>0</v>
      </c>
      <c r="G44" s="19">
        <v>2210</v>
      </c>
      <c r="H44" s="15">
        <v>2.298</v>
      </c>
      <c r="I44" s="16" t="s">
        <v>166</v>
      </c>
      <c r="J44" s="15"/>
      <c r="K44" s="18"/>
    </row>
    <row r="45" spans="1:11" ht="31.5">
      <c r="A45" s="13">
        <v>26</v>
      </c>
      <c r="B45" s="16" t="s">
        <v>167</v>
      </c>
      <c r="C45" s="15"/>
      <c r="D45" s="15"/>
      <c r="E45" s="16"/>
      <c r="F45" s="17">
        <v>0</v>
      </c>
      <c r="G45" s="19">
        <v>2210</v>
      </c>
      <c r="H45" s="15">
        <v>3.2581500000000001</v>
      </c>
      <c r="I45" s="16" t="s">
        <v>168</v>
      </c>
      <c r="J45" s="15"/>
      <c r="K45" s="18"/>
    </row>
    <row r="46" spans="1:11" ht="15.75">
      <c r="A46" s="13">
        <v>27</v>
      </c>
      <c r="B46" s="16" t="s">
        <v>169</v>
      </c>
      <c r="C46" s="15"/>
      <c r="D46" s="15"/>
      <c r="E46" s="16"/>
      <c r="F46" s="17">
        <v>0</v>
      </c>
      <c r="G46" s="19">
        <v>2210</v>
      </c>
      <c r="H46" s="15">
        <v>28.8</v>
      </c>
      <c r="I46" s="16" t="s">
        <v>170</v>
      </c>
      <c r="J46" s="15"/>
      <c r="K46" s="18"/>
    </row>
    <row r="47" spans="1:11" ht="31.5">
      <c r="A47" s="13">
        <v>28</v>
      </c>
      <c r="B47" s="16" t="s">
        <v>171</v>
      </c>
      <c r="C47" s="15"/>
      <c r="D47" s="15"/>
      <c r="E47" s="16"/>
      <c r="F47" s="17">
        <v>0</v>
      </c>
      <c r="G47" s="19">
        <v>2210</v>
      </c>
      <c r="H47" s="15">
        <v>0.84</v>
      </c>
      <c r="I47" s="16" t="s">
        <v>172</v>
      </c>
      <c r="J47" s="15"/>
      <c r="K47" s="18"/>
    </row>
    <row r="48" spans="1:11" ht="15.75">
      <c r="A48" s="13">
        <v>29</v>
      </c>
      <c r="B48" s="16" t="s">
        <v>173</v>
      </c>
      <c r="C48" s="15"/>
      <c r="D48" s="15"/>
      <c r="E48" s="16"/>
      <c r="F48" s="17">
        <v>0</v>
      </c>
      <c r="G48" s="19">
        <v>2210</v>
      </c>
      <c r="H48" s="15">
        <v>49.6</v>
      </c>
      <c r="I48" s="16" t="s">
        <v>174</v>
      </c>
      <c r="J48" s="15"/>
      <c r="K48" s="18"/>
    </row>
    <row r="49" spans="1:11" ht="31.5">
      <c r="A49" s="13">
        <v>30</v>
      </c>
      <c r="B49" s="16" t="s">
        <v>175</v>
      </c>
      <c r="C49" s="15"/>
      <c r="D49" s="15"/>
      <c r="E49" s="16"/>
      <c r="F49" s="17">
        <f t="shared" si="0"/>
        <v>0</v>
      </c>
      <c r="G49" s="19">
        <v>2220</v>
      </c>
      <c r="H49" s="15">
        <v>48.965000000000003</v>
      </c>
      <c r="I49" s="16" t="s">
        <v>176</v>
      </c>
      <c r="J49" s="15"/>
      <c r="K49" s="18"/>
    </row>
    <row r="50" spans="1:11" ht="15.75">
      <c r="A50" s="13">
        <v>31</v>
      </c>
      <c r="B50" s="16" t="s">
        <v>177</v>
      </c>
      <c r="C50" s="15"/>
      <c r="D50" s="15"/>
      <c r="E50" s="16"/>
      <c r="F50" s="17">
        <f t="shared" si="0"/>
        <v>0</v>
      </c>
      <c r="G50" s="19">
        <v>2220</v>
      </c>
      <c r="H50" s="15">
        <v>174.55931000000001</v>
      </c>
      <c r="I50" s="16" t="s">
        <v>176</v>
      </c>
      <c r="J50" s="15"/>
      <c r="K50" s="18"/>
    </row>
    <row r="51" spans="1:11" ht="15.75">
      <c r="A51" s="13">
        <v>32</v>
      </c>
      <c r="B51" s="16" t="s">
        <v>178</v>
      </c>
      <c r="C51" s="15"/>
      <c r="D51" s="15"/>
      <c r="E51" s="16"/>
      <c r="F51" s="17">
        <f t="shared" si="0"/>
        <v>0</v>
      </c>
      <c r="G51" s="19">
        <v>2220</v>
      </c>
      <c r="H51" s="15">
        <v>21.087230000000002</v>
      </c>
      <c r="I51" s="16" t="s">
        <v>176</v>
      </c>
      <c r="J51" s="15"/>
      <c r="K51" s="18"/>
    </row>
    <row r="52" spans="1:11" ht="31.5">
      <c r="A52" s="13">
        <v>33</v>
      </c>
      <c r="B52" s="16" t="s">
        <v>179</v>
      </c>
      <c r="C52" s="15"/>
      <c r="D52" s="15"/>
      <c r="E52" s="16"/>
      <c r="F52" s="17">
        <f t="shared" si="0"/>
        <v>0</v>
      </c>
      <c r="G52" s="19">
        <v>2220</v>
      </c>
      <c r="H52" s="15">
        <v>190.89731</v>
      </c>
      <c r="I52" s="16" t="s">
        <v>180</v>
      </c>
      <c r="J52" s="15"/>
      <c r="K52" s="18"/>
    </row>
    <row r="53" spans="1:11" ht="31.5">
      <c r="A53" s="13">
        <v>34</v>
      </c>
      <c r="B53" s="16" t="s">
        <v>179</v>
      </c>
      <c r="C53" s="15"/>
      <c r="D53" s="15"/>
      <c r="E53" s="16"/>
      <c r="F53" s="17">
        <f t="shared" si="0"/>
        <v>0</v>
      </c>
      <c r="G53" s="19">
        <v>2220</v>
      </c>
      <c r="H53" s="15">
        <v>113.79289</v>
      </c>
      <c r="I53" s="16" t="s">
        <v>181</v>
      </c>
      <c r="J53" s="15"/>
      <c r="K53" s="18"/>
    </row>
    <row r="54" spans="1:11" ht="31.5">
      <c r="A54" s="13">
        <v>35</v>
      </c>
      <c r="B54" s="16" t="s">
        <v>182</v>
      </c>
      <c r="C54" s="15"/>
      <c r="D54" s="15"/>
      <c r="E54" s="16"/>
      <c r="F54" s="17">
        <f t="shared" si="0"/>
        <v>0</v>
      </c>
      <c r="G54" s="19">
        <v>2220</v>
      </c>
      <c r="H54" s="15">
        <v>2.3325999999999998</v>
      </c>
      <c r="I54" s="16" t="s">
        <v>183</v>
      </c>
      <c r="J54" s="15"/>
      <c r="K54" s="18"/>
    </row>
    <row r="55" spans="1:11" ht="15.75">
      <c r="A55" s="13">
        <v>36</v>
      </c>
      <c r="B55" s="16" t="s">
        <v>102</v>
      </c>
      <c r="C55" s="15"/>
      <c r="D55" s="15"/>
      <c r="E55" s="16"/>
      <c r="F55" s="17">
        <f t="shared" si="0"/>
        <v>0</v>
      </c>
      <c r="G55" s="19">
        <v>2220</v>
      </c>
      <c r="H55" s="15">
        <v>121.46</v>
      </c>
      <c r="I55" s="16" t="s">
        <v>184</v>
      </c>
      <c r="J55" s="15"/>
      <c r="K55" s="18"/>
    </row>
    <row r="56" spans="1:11" ht="15.75">
      <c r="A56" s="13">
        <v>37</v>
      </c>
      <c r="B56" s="16" t="s">
        <v>185</v>
      </c>
      <c r="C56" s="15"/>
      <c r="D56" s="15"/>
      <c r="E56" s="16"/>
      <c r="F56" s="17">
        <f t="shared" si="0"/>
        <v>0</v>
      </c>
      <c r="G56" s="19">
        <v>2220</v>
      </c>
      <c r="H56" s="15">
        <v>99.312610000000006</v>
      </c>
      <c r="I56" s="16" t="s">
        <v>184</v>
      </c>
      <c r="J56" s="15"/>
      <c r="K56" s="18"/>
    </row>
    <row r="57" spans="1:11" ht="15.75">
      <c r="A57" s="13">
        <v>38</v>
      </c>
      <c r="B57" s="16" t="s">
        <v>186</v>
      </c>
      <c r="C57" s="15"/>
      <c r="D57" s="15"/>
      <c r="E57" s="16"/>
      <c r="F57" s="17">
        <f t="shared" si="0"/>
        <v>0</v>
      </c>
      <c r="G57" s="19">
        <v>2220</v>
      </c>
      <c r="H57" s="15">
        <v>23.641999999999999</v>
      </c>
      <c r="I57" s="16" t="s">
        <v>184</v>
      </c>
      <c r="J57" s="15"/>
      <c r="K57" s="18"/>
    </row>
    <row r="58" spans="1:11" ht="15.75">
      <c r="A58" s="13">
        <v>39</v>
      </c>
      <c r="B58" s="16" t="s">
        <v>187</v>
      </c>
      <c r="C58" s="15"/>
      <c r="D58" s="15"/>
      <c r="E58" s="16"/>
      <c r="F58" s="17">
        <f t="shared" si="0"/>
        <v>0</v>
      </c>
      <c r="G58" s="19">
        <v>2220</v>
      </c>
      <c r="H58" s="15">
        <v>26.324999999999999</v>
      </c>
      <c r="I58" s="16" t="s">
        <v>188</v>
      </c>
      <c r="J58" s="15"/>
      <c r="K58" s="18"/>
    </row>
    <row r="59" spans="1:11" ht="15.75">
      <c r="A59" s="13">
        <v>40</v>
      </c>
      <c r="B59" s="16" t="s">
        <v>189</v>
      </c>
      <c r="C59" s="15"/>
      <c r="D59" s="15"/>
      <c r="E59" s="16"/>
      <c r="F59" s="17">
        <f t="shared" si="0"/>
        <v>0</v>
      </c>
      <c r="G59" s="19">
        <v>2220</v>
      </c>
      <c r="H59" s="15">
        <v>112.655</v>
      </c>
      <c r="I59" s="16" t="s">
        <v>190</v>
      </c>
      <c r="J59" s="15"/>
      <c r="K59" s="18"/>
    </row>
    <row r="60" spans="1:11" ht="15.75">
      <c r="A60" s="13">
        <v>41</v>
      </c>
      <c r="B60" s="16" t="s">
        <v>191</v>
      </c>
      <c r="C60" s="15"/>
      <c r="D60" s="15"/>
      <c r="E60" s="16"/>
      <c r="F60" s="17">
        <f t="shared" si="0"/>
        <v>0</v>
      </c>
      <c r="G60" s="19">
        <v>2220</v>
      </c>
      <c r="H60" s="15">
        <v>47.482799999999997</v>
      </c>
      <c r="I60" s="16" t="s">
        <v>192</v>
      </c>
      <c r="J60" s="15"/>
      <c r="K60" s="18"/>
    </row>
    <row r="61" spans="1:11" ht="15.75">
      <c r="A61" s="13">
        <v>42</v>
      </c>
      <c r="B61" s="16" t="s">
        <v>193</v>
      </c>
      <c r="C61" s="15"/>
      <c r="D61" s="15"/>
      <c r="E61" s="16"/>
      <c r="F61" s="17">
        <v>0</v>
      </c>
      <c r="G61" s="19">
        <v>2220</v>
      </c>
      <c r="H61" s="15">
        <v>140.77600000000001</v>
      </c>
      <c r="I61" s="16" t="s">
        <v>184</v>
      </c>
      <c r="J61" s="15"/>
      <c r="K61" s="18"/>
    </row>
    <row r="62" spans="1:11" ht="15.75">
      <c r="A62" s="13">
        <v>43</v>
      </c>
      <c r="B62" s="16" t="s">
        <v>194</v>
      </c>
      <c r="C62" s="15"/>
      <c r="D62" s="15"/>
      <c r="E62" s="16"/>
      <c r="F62" s="17">
        <f t="shared" si="0"/>
        <v>0</v>
      </c>
      <c r="G62" s="19">
        <v>2220</v>
      </c>
      <c r="H62" s="15">
        <v>37.51005</v>
      </c>
      <c r="I62" s="16" t="s">
        <v>184</v>
      </c>
      <c r="J62" s="22"/>
      <c r="K62" s="18"/>
    </row>
    <row r="63" spans="1:11" ht="31.5">
      <c r="A63" s="13">
        <v>44</v>
      </c>
      <c r="B63" s="16" t="s">
        <v>195</v>
      </c>
      <c r="C63" s="15"/>
      <c r="D63" s="15"/>
      <c r="E63" s="16"/>
      <c r="F63" s="17">
        <f t="shared" si="0"/>
        <v>0</v>
      </c>
      <c r="G63" s="19">
        <v>2220</v>
      </c>
      <c r="H63" s="15">
        <v>47.993670000000002</v>
      </c>
      <c r="I63" s="16" t="s">
        <v>183</v>
      </c>
      <c r="J63" s="22"/>
      <c r="K63" s="18"/>
    </row>
    <row r="64" spans="1:11" ht="15.75">
      <c r="A64" s="13">
        <v>45</v>
      </c>
      <c r="B64" s="16" t="s">
        <v>196</v>
      </c>
      <c r="C64" s="15"/>
      <c r="D64" s="15"/>
      <c r="E64" s="16"/>
      <c r="F64" s="17">
        <v>0</v>
      </c>
      <c r="G64" s="19">
        <v>2220</v>
      </c>
      <c r="H64" s="15">
        <v>40.627800000000001</v>
      </c>
      <c r="I64" s="16" t="s">
        <v>188</v>
      </c>
      <c r="J64" s="22"/>
      <c r="K64" s="18"/>
    </row>
    <row r="65" spans="1:11" ht="15.75">
      <c r="A65" s="13">
        <v>46</v>
      </c>
      <c r="B65" s="16" t="s">
        <v>197</v>
      </c>
      <c r="C65" s="15"/>
      <c r="D65" s="15"/>
      <c r="E65" s="16"/>
      <c r="F65" s="17">
        <f t="shared" si="0"/>
        <v>0</v>
      </c>
      <c r="G65" s="19">
        <v>2220</v>
      </c>
      <c r="H65" s="15">
        <v>13.291700000000001</v>
      </c>
      <c r="I65" s="16" t="s">
        <v>184</v>
      </c>
      <c r="J65" s="22"/>
      <c r="K65" s="18"/>
    </row>
    <row r="66" spans="1:11" ht="31.5">
      <c r="A66" s="13">
        <v>47</v>
      </c>
      <c r="B66" s="16" t="s">
        <v>198</v>
      </c>
      <c r="C66" s="15"/>
      <c r="D66" s="15"/>
      <c r="E66" s="16"/>
      <c r="F66" s="17">
        <v>0</v>
      </c>
      <c r="G66" s="19">
        <v>2220</v>
      </c>
      <c r="H66" s="15">
        <v>44.515799999999999</v>
      </c>
      <c r="I66" s="16" t="s">
        <v>180</v>
      </c>
      <c r="J66" s="22"/>
      <c r="K66" s="18"/>
    </row>
    <row r="67" spans="1:11" ht="15.75">
      <c r="A67" s="13">
        <v>48</v>
      </c>
      <c r="B67" s="16" t="s">
        <v>177</v>
      </c>
      <c r="C67" s="15"/>
      <c r="D67" s="15"/>
      <c r="E67" s="16"/>
      <c r="F67" s="17">
        <f t="shared" si="0"/>
        <v>0</v>
      </c>
      <c r="G67" s="19">
        <v>2220</v>
      </c>
      <c r="H67" s="15">
        <v>44.8078</v>
      </c>
      <c r="I67" s="16" t="s">
        <v>176</v>
      </c>
      <c r="J67" s="22"/>
      <c r="K67" s="18"/>
    </row>
    <row r="68" spans="1:11" ht="15.75">
      <c r="A68" s="13">
        <v>49</v>
      </c>
      <c r="B68" s="16" t="s">
        <v>199</v>
      </c>
      <c r="C68" s="15"/>
      <c r="D68" s="15"/>
      <c r="E68" s="16"/>
      <c r="F68" s="17">
        <f t="shared" si="0"/>
        <v>0</v>
      </c>
      <c r="G68" s="19">
        <v>2220</v>
      </c>
      <c r="H68" s="15">
        <v>108.485</v>
      </c>
      <c r="I68" s="16" t="s">
        <v>192</v>
      </c>
      <c r="J68" s="22"/>
      <c r="K68" s="18"/>
    </row>
    <row r="69" spans="1:11" ht="31.5">
      <c r="A69" s="13">
        <v>50</v>
      </c>
      <c r="B69" s="16" t="s">
        <v>200</v>
      </c>
      <c r="C69" s="15"/>
      <c r="D69" s="15"/>
      <c r="E69" s="16"/>
      <c r="F69" s="17">
        <f t="shared" si="0"/>
        <v>0</v>
      </c>
      <c r="G69" s="19">
        <v>2220</v>
      </c>
      <c r="H69" s="15">
        <v>15.599959999999999</v>
      </c>
      <c r="I69" s="16" t="s">
        <v>201</v>
      </c>
      <c r="J69" s="22"/>
      <c r="K69" s="18"/>
    </row>
    <row r="70" spans="1:11" ht="15.75">
      <c r="A70" s="13">
        <v>51</v>
      </c>
      <c r="B70" s="16" t="s">
        <v>202</v>
      </c>
      <c r="C70" s="15"/>
      <c r="D70" s="15"/>
      <c r="E70" s="16"/>
      <c r="F70" s="17">
        <v>0</v>
      </c>
      <c r="G70" s="19">
        <v>2220</v>
      </c>
      <c r="H70" s="15">
        <v>76.467780000000005</v>
      </c>
      <c r="I70" s="16" t="s">
        <v>203</v>
      </c>
      <c r="J70" s="22"/>
      <c r="K70" s="18"/>
    </row>
    <row r="71" spans="1:11" ht="15.75">
      <c r="A71" s="13">
        <v>52</v>
      </c>
      <c r="B71" s="16" t="s">
        <v>102</v>
      </c>
      <c r="C71" s="15"/>
      <c r="D71" s="15"/>
      <c r="E71" s="16"/>
      <c r="F71" s="17">
        <f t="shared" si="0"/>
        <v>0</v>
      </c>
      <c r="G71" s="19">
        <v>2220</v>
      </c>
      <c r="H71" s="15">
        <v>142.416</v>
      </c>
      <c r="I71" s="16" t="s">
        <v>184</v>
      </c>
      <c r="J71" s="22"/>
      <c r="K71" s="18"/>
    </row>
    <row r="72" spans="1:11" ht="15.75">
      <c r="A72" s="13">
        <v>53</v>
      </c>
      <c r="B72" s="16" t="s">
        <v>178</v>
      </c>
      <c r="C72" s="15"/>
      <c r="D72" s="15"/>
      <c r="E72" s="16"/>
      <c r="F72" s="17">
        <f t="shared" si="0"/>
        <v>0</v>
      </c>
      <c r="G72" s="19">
        <v>2220</v>
      </c>
      <c r="H72" s="15">
        <v>30.399339999999999</v>
      </c>
      <c r="I72" s="16" t="s">
        <v>204</v>
      </c>
      <c r="J72" s="22"/>
      <c r="K72" s="18"/>
    </row>
    <row r="73" spans="1:11" ht="15.75">
      <c r="A73" s="13">
        <v>54</v>
      </c>
      <c r="B73" s="16" t="s">
        <v>205</v>
      </c>
      <c r="C73" s="15"/>
      <c r="D73" s="15"/>
      <c r="E73" s="16"/>
      <c r="F73" s="17">
        <f t="shared" si="0"/>
        <v>0</v>
      </c>
      <c r="G73" s="19">
        <v>2220</v>
      </c>
      <c r="H73" s="15">
        <v>90.257000000000005</v>
      </c>
      <c r="I73" s="16" t="s">
        <v>192</v>
      </c>
      <c r="J73" s="22"/>
      <c r="K73" s="18"/>
    </row>
    <row r="74" spans="1:11" ht="31.5">
      <c r="A74" s="13">
        <v>55</v>
      </c>
      <c r="B74" s="16" t="s">
        <v>206</v>
      </c>
      <c r="C74" s="15"/>
      <c r="D74" s="15"/>
      <c r="E74" s="16"/>
      <c r="F74" s="17">
        <v>0</v>
      </c>
      <c r="G74" s="19">
        <v>2220</v>
      </c>
      <c r="H74" s="15">
        <v>35.61</v>
      </c>
      <c r="I74" s="16" t="s">
        <v>207</v>
      </c>
      <c r="J74" s="22"/>
      <c r="K74" s="18"/>
    </row>
    <row r="75" spans="1:11" ht="15.75">
      <c r="A75" s="60">
        <v>56</v>
      </c>
      <c r="B75" s="61" t="s">
        <v>208</v>
      </c>
      <c r="C75" s="62"/>
      <c r="D75" s="62"/>
      <c r="E75" s="61"/>
      <c r="F75" s="17">
        <f t="shared" ref="F75:F124" si="1">SUM(C75,D75)</f>
        <v>0</v>
      </c>
      <c r="G75" s="63">
        <v>2230</v>
      </c>
      <c r="H75" s="62">
        <v>3.9</v>
      </c>
      <c r="I75" s="61" t="s">
        <v>209</v>
      </c>
      <c r="J75" s="15"/>
      <c r="K75" s="18"/>
    </row>
    <row r="76" spans="1:11" ht="31.5">
      <c r="A76" s="60">
        <v>57</v>
      </c>
      <c r="B76" s="61" t="s">
        <v>208</v>
      </c>
      <c r="C76" s="62"/>
      <c r="D76" s="62"/>
      <c r="E76" s="61"/>
      <c r="F76" s="17">
        <f t="shared" si="1"/>
        <v>0</v>
      </c>
      <c r="G76" s="63">
        <v>2230</v>
      </c>
      <c r="H76" s="62">
        <v>2</v>
      </c>
      <c r="I76" s="61" t="s">
        <v>210</v>
      </c>
      <c r="J76" s="15"/>
      <c r="K76" s="18"/>
    </row>
    <row r="77" spans="1:11" ht="15.75">
      <c r="A77" s="60">
        <v>58</v>
      </c>
      <c r="B77" s="61" t="s">
        <v>211</v>
      </c>
      <c r="C77" s="62"/>
      <c r="D77" s="62"/>
      <c r="E77" s="61"/>
      <c r="F77" s="17">
        <f t="shared" si="1"/>
        <v>0</v>
      </c>
      <c r="G77" s="63">
        <v>2230</v>
      </c>
      <c r="H77" s="62">
        <v>2</v>
      </c>
      <c r="I77" s="61" t="s">
        <v>212</v>
      </c>
      <c r="J77" s="15"/>
      <c r="K77" s="18"/>
    </row>
    <row r="78" spans="1:11" ht="39.75" customHeight="1">
      <c r="A78" s="60">
        <v>59</v>
      </c>
      <c r="B78" s="61" t="s">
        <v>213</v>
      </c>
      <c r="C78" s="62"/>
      <c r="D78" s="62"/>
      <c r="E78" s="61"/>
      <c r="F78" s="17">
        <f t="shared" si="1"/>
        <v>0</v>
      </c>
      <c r="G78" s="63">
        <v>2230</v>
      </c>
      <c r="H78" s="62">
        <v>11.1</v>
      </c>
      <c r="I78" s="61" t="s">
        <v>214</v>
      </c>
      <c r="J78" s="15"/>
      <c r="K78" s="18"/>
    </row>
    <row r="79" spans="1:11" ht="39.75" customHeight="1">
      <c r="A79" s="60">
        <v>60</v>
      </c>
      <c r="B79" s="61" t="s">
        <v>213</v>
      </c>
      <c r="C79" s="62"/>
      <c r="D79" s="62"/>
      <c r="E79" s="61"/>
      <c r="F79" s="17">
        <f t="shared" si="1"/>
        <v>0</v>
      </c>
      <c r="G79" s="63">
        <v>2230</v>
      </c>
      <c r="H79" s="62">
        <v>19.600000000000001</v>
      </c>
      <c r="I79" s="61" t="s">
        <v>215</v>
      </c>
      <c r="J79" s="15"/>
      <c r="K79" s="18"/>
    </row>
    <row r="80" spans="1:11" ht="36" customHeight="1">
      <c r="A80" s="60">
        <v>61</v>
      </c>
      <c r="B80" s="61" t="s">
        <v>213</v>
      </c>
      <c r="C80" s="62"/>
      <c r="D80" s="62"/>
      <c r="E80" s="61"/>
      <c r="F80" s="17">
        <f t="shared" si="1"/>
        <v>0</v>
      </c>
      <c r="G80" s="63">
        <v>2230</v>
      </c>
      <c r="H80" s="62">
        <v>8.9</v>
      </c>
      <c r="I80" s="61" t="s">
        <v>209</v>
      </c>
      <c r="J80" s="15"/>
      <c r="K80" s="18"/>
    </row>
    <row r="81" spans="1:11" ht="36" customHeight="1">
      <c r="A81" s="60">
        <v>62</v>
      </c>
      <c r="B81" s="61" t="s">
        <v>213</v>
      </c>
      <c r="C81" s="62"/>
      <c r="D81" s="62"/>
      <c r="E81" s="61"/>
      <c r="F81" s="17">
        <f t="shared" si="1"/>
        <v>0</v>
      </c>
      <c r="G81" s="63">
        <v>2230</v>
      </c>
      <c r="H81" s="62">
        <v>10.8</v>
      </c>
      <c r="I81" s="61" t="s">
        <v>216</v>
      </c>
      <c r="J81" s="15"/>
      <c r="K81" s="18"/>
    </row>
    <row r="82" spans="1:11" ht="36" customHeight="1">
      <c r="A82" s="60">
        <v>63</v>
      </c>
      <c r="B82" s="61" t="s">
        <v>213</v>
      </c>
      <c r="C82" s="62"/>
      <c r="D82" s="62"/>
      <c r="E82" s="61"/>
      <c r="F82" s="17">
        <f t="shared" si="1"/>
        <v>0</v>
      </c>
      <c r="G82" s="63">
        <v>2230</v>
      </c>
      <c r="H82" s="62">
        <v>2.4</v>
      </c>
      <c r="I82" s="61" t="s">
        <v>217</v>
      </c>
      <c r="J82" s="15"/>
      <c r="K82" s="18"/>
    </row>
    <row r="83" spans="1:11" ht="36" customHeight="1">
      <c r="A83" s="60">
        <v>64</v>
      </c>
      <c r="B83" s="61" t="s">
        <v>213</v>
      </c>
      <c r="C83" s="62"/>
      <c r="D83" s="62"/>
      <c r="E83" s="61"/>
      <c r="F83" s="17">
        <f t="shared" si="1"/>
        <v>0</v>
      </c>
      <c r="G83" s="63">
        <v>2230</v>
      </c>
      <c r="H83" s="62">
        <v>8.3000000000000007</v>
      </c>
      <c r="I83" s="61" t="s">
        <v>218</v>
      </c>
      <c r="J83" s="61"/>
      <c r="K83" s="18"/>
    </row>
    <row r="84" spans="1:11" ht="36" customHeight="1">
      <c r="A84" s="60">
        <v>65</v>
      </c>
      <c r="B84" s="61" t="s">
        <v>219</v>
      </c>
      <c r="C84" s="62"/>
      <c r="D84" s="62"/>
      <c r="E84" s="61"/>
      <c r="F84" s="17">
        <f t="shared" si="1"/>
        <v>0</v>
      </c>
      <c r="G84" s="63">
        <v>2230</v>
      </c>
      <c r="H84" s="62">
        <v>14.15</v>
      </c>
      <c r="I84" s="61" t="s">
        <v>218</v>
      </c>
      <c r="J84" s="15"/>
      <c r="K84" s="18"/>
    </row>
    <row r="85" spans="1:11" ht="36" customHeight="1">
      <c r="A85" s="60">
        <v>66</v>
      </c>
      <c r="B85" s="61" t="s">
        <v>220</v>
      </c>
      <c r="C85" s="62"/>
      <c r="D85" s="62"/>
      <c r="E85" s="61"/>
      <c r="F85" s="17">
        <f t="shared" si="1"/>
        <v>0</v>
      </c>
      <c r="G85" s="63">
        <v>2230</v>
      </c>
      <c r="H85" s="62">
        <v>3.3</v>
      </c>
      <c r="I85" s="61" t="s">
        <v>221</v>
      </c>
      <c r="J85" s="15"/>
      <c r="K85" s="18"/>
    </row>
    <row r="86" spans="1:11" ht="36" customHeight="1">
      <c r="A86" s="60">
        <v>67</v>
      </c>
      <c r="B86" s="61" t="s">
        <v>220</v>
      </c>
      <c r="C86" s="62"/>
      <c r="D86" s="62"/>
      <c r="E86" s="61"/>
      <c r="F86" s="17">
        <f t="shared" si="1"/>
        <v>0</v>
      </c>
      <c r="G86" s="63">
        <v>2230</v>
      </c>
      <c r="H86" s="62">
        <v>6.1</v>
      </c>
      <c r="I86" s="61" t="s">
        <v>216</v>
      </c>
      <c r="J86" s="15"/>
      <c r="K86" s="18"/>
    </row>
    <row r="87" spans="1:11" ht="15" customHeight="1">
      <c r="A87" s="60">
        <v>68</v>
      </c>
      <c r="B87" s="61" t="s">
        <v>222</v>
      </c>
      <c r="C87" s="62"/>
      <c r="D87" s="62"/>
      <c r="E87" s="61"/>
      <c r="F87" s="17">
        <f t="shared" si="1"/>
        <v>0</v>
      </c>
      <c r="G87" s="63">
        <v>2230</v>
      </c>
      <c r="H87" s="62">
        <v>5.5</v>
      </c>
      <c r="I87" s="61" t="s">
        <v>223</v>
      </c>
      <c r="J87" s="15"/>
      <c r="K87" s="18"/>
    </row>
    <row r="88" spans="1:11" ht="15" customHeight="1">
      <c r="A88" s="60">
        <v>69</v>
      </c>
      <c r="B88" s="61" t="s">
        <v>222</v>
      </c>
      <c r="C88" s="62"/>
      <c r="D88" s="62"/>
      <c r="E88" s="61"/>
      <c r="F88" s="17">
        <f t="shared" si="1"/>
        <v>0</v>
      </c>
      <c r="G88" s="63">
        <v>2230</v>
      </c>
      <c r="H88" s="62">
        <v>45</v>
      </c>
      <c r="I88" s="61" t="s">
        <v>217</v>
      </c>
      <c r="J88" s="15"/>
      <c r="K88" s="18"/>
    </row>
    <row r="89" spans="1:11" ht="15" customHeight="1">
      <c r="A89" s="60">
        <v>70</v>
      </c>
      <c r="B89" s="61" t="s">
        <v>222</v>
      </c>
      <c r="C89" s="62"/>
      <c r="D89" s="62"/>
      <c r="E89" s="61"/>
      <c r="F89" s="17">
        <f t="shared" si="1"/>
        <v>0</v>
      </c>
      <c r="G89" s="63">
        <v>2230</v>
      </c>
      <c r="H89" s="62">
        <v>2.6</v>
      </c>
      <c r="I89" s="61" t="s">
        <v>224</v>
      </c>
      <c r="J89" s="15"/>
      <c r="K89" s="18"/>
    </row>
    <row r="90" spans="1:11" ht="15" customHeight="1">
      <c r="A90" s="60">
        <v>71</v>
      </c>
      <c r="B90" s="61" t="s">
        <v>222</v>
      </c>
      <c r="C90" s="62"/>
      <c r="D90" s="62"/>
      <c r="E90" s="61"/>
      <c r="F90" s="17">
        <f t="shared" si="1"/>
        <v>0</v>
      </c>
      <c r="G90" s="63">
        <v>2230</v>
      </c>
      <c r="H90" s="62">
        <v>23.7</v>
      </c>
      <c r="I90" s="61" t="s">
        <v>218</v>
      </c>
      <c r="J90" s="15"/>
      <c r="K90" s="18"/>
    </row>
    <row r="91" spans="1:11" ht="15" customHeight="1">
      <c r="A91" s="60">
        <v>72</v>
      </c>
      <c r="B91" s="61" t="s">
        <v>222</v>
      </c>
      <c r="C91" s="62"/>
      <c r="D91" s="62"/>
      <c r="E91" s="61"/>
      <c r="F91" s="17">
        <f t="shared" si="1"/>
        <v>0</v>
      </c>
      <c r="G91" s="63">
        <v>2230</v>
      </c>
      <c r="H91" s="62">
        <v>4.8</v>
      </c>
      <c r="I91" s="61" t="s">
        <v>212</v>
      </c>
      <c r="J91" s="15"/>
      <c r="K91" s="18"/>
    </row>
    <row r="92" spans="1:11" ht="15" customHeight="1">
      <c r="A92" s="60">
        <v>73</v>
      </c>
      <c r="B92" s="61" t="s">
        <v>222</v>
      </c>
      <c r="C92" s="62"/>
      <c r="D92" s="62"/>
      <c r="E92" s="61"/>
      <c r="F92" s="17">
        <f t="shared" si="1"/>
        <v>0</v>
      </c>
      <c r="G92" s="63">
        <v>2230</v>
      </c>
      <c r="H92" s="62">
        <v>20</v>
      </c>
      <c r="I92" s="61" t="s">
        <v>225</v>
      </c>
      <c r="J92" s="15"/>
      <c r="K92" s="18"/>
    </row>
    <row r="93" spans="1:11" ht="15" customHeight="1">
      <c r="A93" s="60">
        <v>74</v>
      </c>
      <c r="B93" s="61" t="s">
        <v>222</v>
      </c>
      <c r="C93" s="62"/>
      <c r="D93" s="62"/>
      <c r="E93" s="61"/>
      <c r="F93" s="17">
        <f t="shared" si="1"/>
        <v>0</v>
      </c>
      <c r="G93" s="63">
        <v>2230</v>
      </c>
      <c r="H93" s="62">
        <v>74.7</v>
      </c>
      <c r="I93" s="61" t="s">
        <v>215</v>
      </c>
      <c r="J93" s="15"/>
      <c r="K93" s="18"/>
    </row>
    <row r="94" spans="1:11" ht="34.5" customHeight="1">
      <c r="A94" s="60">
        <v>75</v>
      </c>
      <c r="B94" s="61" t="s">
        <v>226</v>
      </c>
      <c r="C94" s="62"/>
      <c r="D94" s="62"/>
      <c r="E94" s="61"/>
      <c r="F94" s="17">
        <f t="shared" si="1"/>
        <v>0</v>
      </c>
      <c r="G94" s="63">
        <v>2230</v>
      </c>
      <c r="H94" s="62">
        <v>2.2000000000000002</v>
      </c>
      <c r="I94" s="61" t="s">
        <v>227</v>
      </c>
      <c r="J94" s="15"/>
      <c r="K94" s="18"/>
    </row>
    <row r="95" spans="1:11" ht="33" customHeight="1">
      <c r="A95" s="60">
        <v>76</v>
      </c>
      <c r="B95" s="61" t="s">
        <v>226</v>
      </c>
      <c r="C95" s="62"/>
      <c r="D95" s="62"/>
      <c r="E95" s="61"/>
      <c r="F95" s="17">
        <f t="shared" si="1"/>
        <v>0</v>
      </c>
      <c r="G95" s="63">
        <v>2230</v>
      </c>
      <c r="H95" s="62">
        <v>42.92</v>
      </c>
      <c r="I95" s="61" t="s">
        <v>228</v>
      </c>
      <c r="J95" s="15"/>
      <c r="K95" s="18"/>
    </row>
    <row r="96" spans="1:11" ht="33" customHeight="1">
      <c r="A96" s="60">
        <v>77</v>
      </c>
      <c r="B96" s="61" t="s">
        <v>226</v>
      </c>
      <c r="C96" s="62"/>
      <c r="D96" s="62"/>
      <c r="E96" s="61"/>
      <c r="F96" s="17">
        <f t="shared" si="1"/>
        <v>0</v>
      </c>
      <c r="G96" s="63">
        <v>2230</v>
      </c>
      <c r="H96" s="62">
        <v>9</v>
      </c>
      <c r="I96" s="61" t="s">
        <v>229</v>
      </c>
      <c r="J96" s="15"/>
      <c r="K96" s="18"/>
    </row>
    <row r="97" spans="1:11" ht="15" customHeight="1">
      <c r="A97" s="60">
        <v>78</v>
      </c>
      <c r="B97" s="61" t="s">
        <v>230</v>
      </c>
      <c r="C97" s="62"/>
      <c r="D97" s="62"/>
      <c r="E97" s="61"/>
      <c r="F97" s="17">
        <f t="shared" si="1"/>
        <v>0</v>
      </c>
      <c r="G97" s="63">
        <v>2230</v>
      </c>
      <c r="H97" s="62">
        <v>15</v>
      </c>
      <c r="I97" s="61" t="s">
        <v>215</v>
      </c>
      <c r="J97" s="15"/>
      <c r="K97" s="18"/>
    </row>
    <row r="98" spans="1:11" ht="31.5">
      <c r="A98" s="13">
        <v>79</v>
      </c>
      <c r="B98" s="16" t="s">
        <v>231</v>
      </c>
      <c r="C98" s="15"/>
      <c r="D98" s="15"/>
      <c r="E98" s="16"/>
      <c r="F98" s="17">
        <f t="shared" si="1"/>
        <v>0</v>
      </c>
      <c r="G98" s="19">
        <v>2240</v>
      </c>
      <c r="H98" s="15">
        <v>4.9984700000000002</v>
      </c>
      <c r="I98" s="16" t="s">
        <v>232</v>
      </c>
      <c r="J98" s="15"/>
      <c r="K98" s="18"/>
    </row>
    <row r="99" spans="1:11" ht="31.5">
      <c r="A99" s="13">
        <v>80</v>
      </c>
      <c r="B99" s="16" t="s">
        <v>233</v>
      </c>
      <c r="C99" s="15"/>
      <c r="D99" s="15"/>
      <c r="E99" s="16"/>
      <c r="F99" s="17">
        <f t="shared" si="1"/>
        <v>0</v>
      </c>
      <c r="G99" s="19">
        <v>2240</v>
      </c>
      <c r="H99" s="15">
        <v>37.01576</v>
      </c>
      <c r="I99" s="16" t="s">
        <v>234</v>
      </c>
      <c r="J99" s="15"/>
      <c r="K99" s="18"/>
    </row>
    <row r="100" spans="1:11" ht="31.5">
      <c r="A100" s="13">
        <v>81</v>
      </c>
      <c r="B100" s="16" t="s">
        <v>235</v>
      </c>
      <c r="C100" s="15"/>
      <c r="D100" s="15"/>
      <c r="E100" s="16"/>
      <c r="F100" s="17">
        <f t="shared" si="1"/>
        <v>0</v>
      </c>
      <c r="G100" s="19">
        <v>2240</v>
      </c>
      <c r="H100" s="15">
        <v>25.960349999999998</v>
      </c>
      <c r="I100" s="16" t="s">
        <v>236</v>
      </c>
      <c r="J100" s="15"/>
      <c r="K100" s="18"/>
    </row>
    <row r="101" spans="1:11" ht="31.5">
      <c r="A101" s="13">
        <v>82</v>
      </c>
      <c r="B101" s="16" t="s">
        <v>237</v>
      </c>
      <c r="C101" s="15"/>
      <c r="D101" s="15"/>
      <c r="E101" s="16"/>
      <c r="F101" s="17">
        <f t="shared" si="1"/>
        <v>0</v>
      </c>
      <c r="G101" s="19">
        <v>2240</v>
      </c>
      <c r="H101" s="15">
        <v>121.41500000000001</v>
      </c>
      <c r="I101" s="16" t="s">
        <v>238</v>
      </c>
      <c r="J101" s="15"/>
      <c r="K101" s="18"/>
    </row>
    <row r="102" spans="1:11" ht="15" customHeight="1">
      <c r="A102" s="13">
        <v>83</v>
      </c>
      <c r="B102" s="16" t="s">
        <v>239</v>
      </c>
      <c r="C102" s="15"/>
      <c r="D102" s="15"/>
      <c r="E102" s="16"/>
      <c r="F102" s="17">
        <f t="shared" si="1"/>
        <v>0</v>
      </c>
      <c r="G102" s="19">
        <v>2240</v>
      </c>
      <c r="H102" s="15">
        <v>0.75</v>
      </c>
      <c r="I102" s="16" t="s">
        <v>240</v>
      </c>
      <c r="J102" s="15"/>
      <c r="K102" s="18"/>
    </row>
    <row r="103" spans="1:11" ht="31.5">
      <c r="A103" s="13">
        <v>84</v>
      </c>
      <c r="B103" s="16" t="s">
        <v>241</v>
      </c>
      <c r="C103" s="15"/>
      <c r="D103" s="15"/>
      <c r="E103" s="16"/>
      <c r="F103" s="17">
        <f t="shared" si="1"/>
        <v>0</v>
      </c>
      <c r="G103" s="19">
        <v>2240</v>
      </c>
      <c r="H103" s="15">
        <v>0.65</v>
      </c>
      <c r="I103" s="16" t="s">
        <v>240</v>
      </c>
      <c r="J103" s="15"/>
      <c r="K103" s="18"/>
    </row>
    <row r="104" spans="1:11" ht="31.5">
      <c r="A104" s="13">
        <v>85</v>
      </c>
      <c r="B104" s="16" t="s">
        <v>242</v>
      </c>
      <c r="C104" s="15"/>
      <c r="D104" s="15"/>
      <c r="E104" s="16"/>
      <c r="F104" s="17">
        <f t="shared" si="1"/>
        <v>0</v>
      </c>
      <c r="G104" s="19">
        <v>2240</v>
      </c>
      <c r="H104" s="15">
        <v>1</v>
      </c>
      <c r="I104" s="16" t="s">
        <v>243</v>
      </c>
      <c r="J104" s="15"/>
      <c r="K104" s="18"/>
    </row>
    <row r="105" spans="1:11" ht="31.5">
      <c r="A105" s="13">
        <v>86</v>
      </c>
      <c r="B105" s="16" t="s">
        <v>244</v>
      </c>
      <c r="C105" s="15"/>
      <c r="D105" s="15"/>
      <c r="E105" s="16"/>
      <c r="F105" s="17">
        <f t="shared" si="1"/>
        <v>0</v>
      </c>
      <c r="G105" s="19">
        <v>2240</v>
      </c>
      <c r="H105" s="15">
        <v>33.655999999999999</v>
      </c>
      <c r="I105" s="16" t="s">
        <v>245</v>
      </c>
      <c r="J105" s="15"/>
      <c r="K105" s="18"/>
    </row>
    <row r="106" spans="1:11" ht="126">
      <c r="A106" s="13">
        <v>87</v>
      </c>
      <c r="B106" s="16" t="s">
        <v>246</v>
      </c>
      <c r="C106" s="15"/>
      <c r="D106" s="15"/>
      <c r="E106" s="16"/>
      <c r="F106" s="17">
        <f t="shared" si="1"/>
        <v>0</v>
      </c>
      <c r="G106" s="19">
        <v>2240</v>
      </c>
      <c r="H106" s="15">
        <v>120</v>
      </c>
      <c r="I106" s="16" t="s">
        <v>247</v>
      </c>
      <c r="J106" s="15"/>
      <c r="K106" s="18"/>
    </row>
    <row r="107" spans="1:11" ht="31.5">
      <c r="A107" s="13">
        <v>88</v>
      </c>
      <c r="B107" s="16" t="s">
        <v>248</v>
      </c>
      <c r="C107" s="15"/>
      <c r="D107" s="15"/>
      <c r="E107" s="16"/>
      <c r="F107" s="17">
        <f t="shared" si="1"/>
        <v>0</v>
      </c>
      <c r="G107" s="19">
        <v>2240</v>
      </c>
      <c r="H107" s="15">
        <v>2.72</v>
      </c>
      <c r="I107" s="16" t="s">
        <v>249</v>
      </c>
      <c r="J107" s="15"/>
      <c r="K107" s="18"/>
    </row>
    <row r="108" spans="1:11" ht="47.25">
      <c r="A108" s="13">
        <v>89</v>
      </c>
      <c r="B108" s="16" t="s">
        <v>250</v>
      </c>
      <c r="C108" s="15"/>
      <c r="D108" s="15"/>
      <c r="E108" s="16"/>
      <c r="F108" s="17">
        <f t="shared" si="1"/>
        <v>0</v>
      </c>
      <c r="G108" s="19">
        <v>2240</v>
      </c>
      <c r="H108" s="15">
        <v>48</v>
      </c>
      <c r="I108" s="16" t="s">
        <v>251</v>
      </c>
      <c r="J108" s="15"/>
      <c r="K108" s="18"/>
    </row>
    <row r="109" spans="1:11" ht="31.5">
      <c r="A109" s="13">
        <v>90</v>
      </c>
      <c r="B109" s="16" t="s">
        <v>252</v>
      </c>
      <c r="C109" s="15"/>
      <c r="D109" s="15"/>
      <c r="E109" s="16"/>
      <c r="F109" s="17">
        <f t="shared" si="1"/>
        <v>0</v>
      </c>
      <c r="G109" s="19">
        <v>2240</v>
      </c>
      <c r="H109" s="15">
        <v>46.756329999999998</v>
      </c>
      <c r="I109" s="16" t="s">
        <v>253</v>
      </c>
      <c r="J109" s="15"/>
      <c r="K109" s="18"/>
    </row>
    <row r="110" spans="1:11" ht="31.5">
      <c r="A110" s="13">
        <v>91</v>
      </c>
      <c r="B110" s="16" t="s">
        <v>254</v>
      </c>
      <c r="C110" s="15"/>
      <c r="D110" s="15"/>
      <c r="E110" s="16"/>
      <c r="F110" s="17">
        <f t="shared" si="1"/>
        <v>0</v>
      </c>
      <c r="G110" s="19">
        <v>2240</v>
      </c>
      <c r="H110" s="15">
        <v>2.9909599999999998</v>
      </c>
      <c r="I110" s="16" t="s">
        <v>255</v>
      </c>
      <c r="J110" s="15"/>
      <c r="K110" s="18"/>
    </row>
    <row r="111" spans="1:11" ht="47.25">
      <c r="A111" s="13">
        <v>92</v>
      </c>
      <c r="B111" s="16" t="s">
        <v>256</v>
      </c>
      <c r="C111" s="15"/>
      <c r="D111" s="15"/>
      <c r="E111" s="16"/>
      <c r="F111" s="17">
        <f t="shared" si="1"/>
        <v>0</v>
      </c>
      <c r="G111" s="19">
        <v>2240</v>
      </c>
      <c r="H111" s="15">
        <v>49.718000000000004</v>
      </c>
      <c r="I111" s="16" t="s">
        <v>257</v>
      </c>
      <c r="J111" s="15"/>
      <c r="K111" s="18"/>
    </row>
    <row r="112" spans="1:11" ht="47.25">
      <c r="A112" s="13">
        <v>93</v>
      </c>
      <c r="B112" s="16" t="s">
        <v>258</v>
      </c>
      <c r="C112" s="15"/>
      <c r="D112" s="15"/>
      <c r="E112" s="16"/>
      <c r="F112" s="17">
        <f t="shared" si="1"/>
        <v>0</v>
      </c>
      <c r="G112" s="19">
        <v>2240</v>
      </c>
      <c r="H112" s="15">
        <v>2.7749999999999999</v>
      </c>
      <c r="I112" s="16" t="s">
        <v>259</v>
      </c>
      <c r="J112" s="15"/>
      <c r="K112" s="18"/>
    </row>
    <row r="113" spans="1:11" ht="47.25">
      <c r="A113" s="13">
        <v>94</v>
      </c>
      <c r="B113" s="16" t="s">
        <v>260</v>
      </c>
      <c r="C113" s="15"/>
      <c r="D113" s="15"/>
      <c r="E113" s="16"/>
      <c r="F113" s="17">
        <f t="shared" si="1"/>
        <v>0</v>
      </c>
      <c r="G113" s="19">
        <v>2240</v>
      </c>
      <c r="H113" s="15">
        <v>43.394660000000002</v>
      </c>
      <c r="I113" s="16" t="s">
        <v>261</v>
      </c>
      <c r="J113" s="15"/>
      <c r="K113" s="18"/>
    </row>
    <row r="114" spans="1:11" ht="31.5">
      <c r="A114" s="13">
        <v>95</v>
      </c>
      <c r="B114" s="16" t="s">
        <v>262</v>
      </c>
      <c r="C114" s="15"/>
      <c r="D114" s="15"/>
      <c r="E114" s="16"/>
      <c r="F114" s="17">
        <f t="shared" si="1"/>
        <v>0</v>
      </c>
      <c r="G114" s="19">
        <v>2240</v>
      </c>
      <c r="H114" s="15">
        <v>2.95</v>
      </c>
      <c r="I114" s="16" t="s">
        <v>263</v>
      </c>
      <c r="J114" s="15"/>
      <c r="K114" s="18"/>
    </row>
    <row r="115" spans="1:11" ht="31.5">
      <c r="A115" s="13">
        <v>96</v>
      </c>
      <c r="B115" s="16" t="s">
        <v>264</v>
      </c>
      <c r="C115" s="15"/>
      <c r="D115" s="15"/>
      <c r="E115" s="16"/>
      <c r="F115" s="17">
        <f t="shared" si="1"/>
        <v>0</v>
      </c>
      <c r="G115" s="19">
        <v>2240</v>
      </c>
      <c r="H115" s="15">
        <v>2.5649999999999999</v>
      </c>
      <c r="I115" s="16" t="s">
        <v>265</v>
      </c>
      <c r="J115" s="15"/>
      <c r="K115" s="18"/>
    </row>
    <row r="116" spans="1:11" ht="47.25">
      <c r="A116" s="13">
        <v>97</v>
      </c>
      <c r="B116" s="16" t="s">
        <v>264</v>
      </c>
      <c r="C116" s="15"/>
      <c r="D116" s="15"/>
      <c r="E116" s="16"/>
      <c r="F116" s="17">
        <f t="shared" si="1"/>
        <v>0</v>
      </c>
      <c r="G116" s="19">
        <v>2240</v>
      </c>
      <c r="H116" s="15">
        <v>2.9820000000000002</v>
      </c>
      <c r="I116" s="16" t="s">
        <v>266</v>
      </c>
      <c r="J116" s="15"/>
      <c r="K116" s="18"/>
    </row>
    <row r="117" spans="1:11" ht="31.5">
      <c r="A117" s="13">
        <v>98</v>
      </c>
      <c r="B117" s="16" t="s">
        <v>267</v>
      </c>
      <c r="C117" s="15"/>
      <c r="D117" s="15"/>
      <c r="E117" s="16"/>
      <c r="F117" s="17">
        <f t="shared" si="1"/>
        <v>0</v>
      </c>
      <c r="G117" s="19">
        <v>2240</v>
      </c>
      <c r="H117" s="15">
        <v>2.6680000000000001</v>
      </c>
      <c r="I117" s="16" t="s">
        <v>268</v>
      </c>
      <c r="J117" s="15"/>
      <c r="K117" s="18"/>
    </row>
    <row r="118" spans="1:11" ht="31.5">
      <c r="A118" s="13">
        <v>99</v>
      </c>
      <c r="B118" s="16" t="s">
        <v>267</v>
      </c>
      <c r="C118" s="15"/>
      <c r="D118" s="15"/>
      <c r="E118" s="16"/>
      <c r="F118" s="17">
        <f t="shared" si="1"/>
        <v>0</v>
      </c>
      <c r="G118" s="19">
        <v>2240</v>
      </c>
      <c r="H118" s="15">
        <v>0.65</v>
      </c>
      <c r="I118" s="16" t="s">
        <v>269</v>
      </c>
      <c r="J118" s="15"/>
      <c r="K118" s="18"/>
    </row>
    <row r="119" spans="1:11" ht="31.5">
      <c r="A119" s="13">
        <v>100</v>
      </c>
      <c r="B119" s="16" t="s">
        <v>267</v>
      </c>
      <c r="C119" s="15"/>
      <c r="D119" s="15"/>
      <c r="E119" s="16"/>
      <c r="F119" s="17">
        <f t="shared" si="1"/>
        <v>0</v>
      </c>
      <c r="G119" s="19">
        <v>2240</v>
      </c>
      <c r="H119" s="15">
        <v>2.92</v>
      </c>
      <c r="I119" s="16" t="s">
        <v>270</v>
      </c>
      <c r="J119" s="15"/>
      <c r="K119" s="18"/>
    </row>
    <row r="120" spans="1:11" ht="31.5">
      <c r="A120" s="13">
        <v>101</v>
      </c>
      <c r="B120" s="16" t="s">
        <v>267</v>
      </c>
      <c r="C120" s="15"/>
      <c r="D120" s="15"/>
      <c r="E120" s="16"/>
      <c r="F120" s="17">
        <f t="shared" si="1"/>
        <v>0</v>
      </c>
      <c r="G120" s="19">
        <v>2240</v>
      </c>
      <c r="H120" s="15">
        <v>2.5499999999999998</v>
      </c>
      <c r="I120" s="16" t="s">
        <v>271</v>
      </c>
      <c r="J120" s="15"/>
      <c r="K120" s="18"/>
    </row>
    <row r="121" spans="1:11" ht="63">
      <c r="A121" s="13">
        <v>102</v>
      </c>
      <c r="B121" s="16" t="s">
        <v>267</v>
      </c>
      <c r="C121" s="15"/>
      <c r="D121" s="15"/>
      <c r="E121" s="16"/>
      <c r="F121" s="17">
        <f t="shared" si="1"/>
        <v>0</v>
      </c>
      <c r="G121" s="19">
        <v>2240</v>
      </c>
      <c r="H121" s="15">
        <v>5.94</v>
      </c>
      <c r="I121" s="16" t="s">
        <v>272</v>
      </c>
      <c r="J121" s="15"/>
      <c r="K121" s="18"/>
    </row>
    <row r="122" spans="1:11" ht="47.25">
      <c r="A122" s="13">
        <v>103</v>
      </c>
      <c r="B122" s="16" t="s">
        <v>273</v>
      </c>
      <c r="C122" s="15"/>
      <c r="D122" s="15"/>
      <c r="E122" s="16"/>
      <c r="F122" s="17">
        <f t="shared" si="1"/>
        <v>0</v>
      </c>
      <c r="G122" s="19">
        <v>2240</v>
      </c>
      <c r="H122" s="15">
        <v>2.226</v>
      </c>
      <c r="I122" s="16" t="s">
        <v>274</v>
      </c>
      <c r="J122" s="15"/>
      <c r="K122" s="18"/>
    </row>
    <row r="123" spans="1:11" ht="63">
      <c r="A123" s="13">
        <v>104</v>
      </c>
      <c r="B123" s="16" t="s">
        <v>275</v>
      </c>
      <c r="C123" s="15"/>
      <c r="D123" s="15"/>
      <c r="E123" s="16"/>
      <c r="F123" s="17">
        <f t="shared" si="1"/>
        <v>0</v>
      </c>
      <c r="G123" s="19">
        <v>2240</v>
      </c>
      <c r="H123" s="15">
        <v>4.0847600000000002</v>
      </c>
      <c r="I123" s="16" t="s">
        <v>276</v>
      </c>
      <c r="J123" s="15"/>
      <c r="K123" s="18"/>
    </row>
    <row r="124" spans="1:11" ht="63">
      <c r="A124" s="13">
        <v>105</v>
      </c>
      <c r="B124" s="16" t="s">
        <v>267</v>
      </c>
      <c r="C124" s="15"/>
      <c r="D124" s="15"/>
      <c r="E124" s="16"/>
      <c r="F124" s="17">
        <f t="shared" si="1"/>
        <v>0</v>
      </c>
      <c r="G124" s="19">
        <v>2240</v>
      </c>
      <c r="H124" s="15">
        <v>8.85</v>
      </c>
      <c r="I124" s="16" t="s">
        <v>277</v>
      </c>
      <c r="J124" s="15"/>
      <c r="K124" s="18"/>
    </row>
    <row r="125" spans="1:11" ht="63">
      <c r="A125" s="13">
        <v>106</v>
      </c>
      <c r="B125" s="16" t="s">
        <v>267</v>
      </c>
      <c r="C125" s="15"/>
      <c r="D125" s="15"/>
      <c r="E125" s="16"/>
      <c r="F125" s="17">
        <v>0</v>
      </c>
      <c r="G125" s="19">
        <v>2240</v>
      </c>
      <c r="H125" s="15">
        <v>0.72</v>
      </c>
      <c r="I125" s="16" t="s">
        <v>278</v>
      </c>
      <c r="J125" s="15"/>
      <c r="K125" s="18"/>
    </row>
    <row r="126" spans="1:11" ht="47.25">
      <c r="A126" s="13">
        <v>107</v>
      </c>
      <c r="B126" s="16" t="s">
        <v>267</v>
      </c>
      <c r="C126" s="15"/>
      <c r="D126" s="15"/>
      <c r="E126" s="16"/>
      <c r="F126" s="17">
        <f>SUM(C126,D126)</f>
        <v>0</v>
      </c>
      <c r="G126" s="19">
        <v>2240</v>
      </c>
      <c r="H126" s="15">
        <v>8.9700000000000006</v>
      </c>
      <c r="I126" s="16" t="s">
        <v>279</v>
      </c>
      <c r="J126" s="15"/>
      <c r="K126" s="18"/>
    </row>
    <row r="127" spans="1:11" ht="47.25">
      <c r="A127" s="13">
        <v>108</v>
      </c>
      <c r="B127" s="16" t="s">
        <v>280</v>
      </c>
      <c r="C127" s="15"/>
      <c r="D127" s="15"/>
      <c r="E127" s="16"/>
      <c r="F127" s="17">
        <f>SUM(C127,D127)</f>
        <v>0</v>
      </c>
      <c r="G127" s="19">
        <v>2240</v>
      </c>
      <c r="H127" s="15">
        <v>14.733449999999999</v>
      </c>
      <c r="I127" s="16" t="s">
        <v>281</v>
      </c>
      <c r="J127" s="15"/>
      <c r="K127" s="18"/>
    </row>
    <row r="128" spans="1:11" ht="63">
      <c r="A128" s="13">
        <v>109</v>
      </c>
      <c r="B128" s="16" t="s">
        <v>282</v>
      </c>
      <c r="C128" s="15"/>
      <c r="D128" s="15"/>
      <c r="E128" s="16"/>
      <c r="F128" s="17">
        <f>SUM(C128,D128)</f>
        <v>0</v>
      </c>
      <c r="G128" s="19">
        <v>2240</v>
      </c>
      <c r="H128" s="15">
        <v>12</v>
      </c>
      <c r="I128" s="16" t="s">
        <v>283</v>
      </c>
      <c r="J128" s="15"/>
      <c r="K128" s="18"/>
    </row>
    <row r="129" spans="1:11" ht="47.25">
      <c r="A129" s="13">
        <v>110</v>
      </c>
      <c r="B129" s="16" t="s">
        <v>193</v>
      </c>
      <c r="C129" s="15"/>
      <c r="D129" s="15"/>
      <c r="E129" s="16"/>
      <c r="F129" s="17">
        <v>0</v>
      </c>
      <c r="G129" s="19">
        <v>2240</v>
      </c>
      <c r="H129" s="15">
        <v>2.97</v>
      </c>
      <c r="I129" s="16" t="s">
        <v>284</v>
      </c>
      <c r="J129" s="15"/>
      <c r="K129" s="18"/>
    </row>
    <row r="130" spans="1:11" ht="31.5">
      <c r="A130" s="13">
        <v>11</v>
      </c>
      <c r="B130" s="16" t="s">
        <v>193</v>
      </c>
      <c r="C130" s="15"/>
      <c r="D130" s="15"/>
      <c r="E130" s="16"/>
      <c r="F130" s="17">
        <v>0</v>
      </c>
      <c r="G130" s="19">
        <v>2240</v>
      </c>
      <c r="H130" s="15">
        <v>2.9990000000000001</v>
      </c>
      <c r="I130" s="16" t="s">
        <v>285</v>
      </c>
      <c r="J130" s="15"/>
      <c r="K130" s="18"/>
    </row>
    <row r="131" spans="1:11" ht="47.25">
      <c r="A131" s="13">
        <v>112</v>
      </c>
      <c r="B131" s="16" t="s">
        <v>286</v>
      </c>
      <c r="C131" s="15"/>
      <c r="D131" s="15"/>
      <c r="E131" s="16"/>
      <c r="F131" s="17">
        <v>0</v>
      </c>
      <c r="G131" s="19">
        <v>2240</v>
      </c>
      <c r="H131" s="15">
        <v>0.87</v>
      </c>
      <c r="I131" s="16" t="s">
        <v>287</v>
      </c>
      <c r="J131" s="15"/>
      <c r="K131" s="18"/>
    </row>
    <row r="132" spans="1:11" ht="47.25">
      <c r="A132" s="13">
        <v>113</v>
      </c>
      <c r="B132" s="16" t="s">
        <v>264</v>
      </c>
      <c r="C132" s="15"/>
      <c r="D132" s="15"/>
      <c r="E132" s="16"/>
      <c r="F132" s="17">
        <v>0</v>
      </c>
      <c r="G132" s="19">
        <v>2240</v>
      </c>
      <c r="H132" s="15">
        <v>2.9</v>
      </c>
      <c r="I132" s="16" t="s">
        <v>288</v>
      </c>
      <c r="J132" s="15"/>
      <c r="K132" s="18"/>
    </row>
    <row r="133" spans="1:11" ht="110.25">
      <c r="A133" s="13">
        <v>114</v>
      </c>
      <c r="B133" s="16" t="s">
        <v>267</v>
      </c>
      <c r="C133" s="15"/>
      <c r="D133" s="15"/>
      <c r="E133" s="16"/>
      <c r="F133" s="17">
        <v>0</v>
      </c>
      <c r="G133" s="19">
        <v>2240</v>
      </c>
      <c r="H133" s="15">
        <v>8.91</v>
      </c>
      <c r="I133" s="16" t="s">
        <v>289</v>
      </c>
      <c r="J133" s="15"/>
      <c r="K133" s="18"/>
    </row>
    <row r="134" spans="1:11" ht="31.5">
      <c r="A134" s="13">
        <v>115</v>
      </c>
      <c r="B134" s="16" t="s">
        <v>280</v>
      </c>
      <c r="C134" s="15"/>
      <c r="D134" s="15"/>
      <c r="E134" s="16"/>
      <c r="F134" s="17">
        <v>0</v>
      </c>
      <c r="G134" s="19">
        <v>2240</v>
      </c>
      <c r="H134" s="15">
        <v>1.395</v>
      </c>
      <c r="I134" s="16" t="s">
        <v>290</v>
      </c>
      <c r="J134" s="15"/>
      <c r="K134" s="18"/>
    </row>
    <row r="135" spans="1:11" ht="31.5">
      <c r="A135" s="13">
        <v>116</v>
      </c>
      <c r="B135" s="16" t="s">
        <v>280</v>
      </c>
      <c r="C135" s="15"/>
      <c r="D135" s="15"/>
      <c r="E135" s="16"/>
      <c r="F135" s="17">
        <v>0</v>
      </c>
      <c r="G135" s="19">
        <v>2240</v>
      </c>
      <c r="H135" s="15">
        <v>2.9</v>
      </c>
      <c r="I135" s="16" t="s">
        <v>291</v>
      </c>
      <c r="J135" s="15"/>
      <c r="K135" s="18"/>
    </row>
    <row r="136" spans="1:11" ht="63">
      <c r="A136" s="13">
        <v>117</v>
      </c>
      <c r="B136" s="16" t="s">
        <v>280</v>
      </c>
      <c r="C136" s="15"/>
      <c r="D136" s="15"/>
      <c r="E136" s="16"/>
      <c r="F136" s="17">
        <v>0</v>
      </c>
      <c r="G136" s="19">
        <v>2240</v>
      </c>
      <c r="H136" s="15">
        <v>5.9</v>
      </c>
      <c r="I136" s="16" t="s">
        <v>292</v>
      </c>
      <c r="J136" s="15"/>
      <c r="K136" s="18"/>
    </row>
    <row r="137" spans="1:11" ht="47.25">
      <c r="A137" s="13">
        <v>118</v>
      </c>
      <c r="B137" s="16" t="s">
        <v>280</v>
      </c>
      <c r="C137" s="15"/>
      <c r="D137" s="15"/>
      <c r="E137" s="16"/>
      <c r="F137" s="17">
        <v>0</v>
      </c>
      <c r="G137" s="19">
        <v>2240</v>
      </c>
      <c r="H137" s="15">
        <v>5.98</v>
      </c>
      <c r="I137" s="16" t="s">
        <v>279</v>
      </c>
      <c r="J137" s="15"/>
      <c r="K137" s="18"/>
    </row>
    <row r="138" spans="1:11" ht="63">
      <c r="A138" s="13">
        <v>119</v>
      </c>
      <c r="B138" s="16" t="s">
        <v>293</v>
      </c>
      <c r="C138" s="15"/>
      <c r="D138" s="15"/>
      <c r="E138" s="16"/>
      <c r="F138" s="17">
        <v>0</v>
      </c>
      <c r="G138" s="19">
        <v>2240</v>
      </c>
      <c r="H138" s="15">
        <v>189.98</v>
      </c>
      <c r="I138" s="16" t="s">
        <v>294</v>
      </c>
      <c r="J138" s="15"/>
      <c r="K138" s="18"/>
    </row>
    <row r="139" spans="1:11" ht="47.25">
      <c r="A139" s="13">
        <v>120</v>
      </c>
      <c r="B139" s="16" t="s">
        <v>262</v>
      </c>
      <c r="C139" s="15"/>
      <c r="D139" s="15"/>
      <c r="E139" s="16"/>
      <c r="F139" s="17">
        <v>0</v>
      </c>
      <c r="G139" s="19">
        <v>2240</v>
      </c>
      <c r="H139" s="15">
        <v>89.974959999999996</v>
      </c>
      <c r="I139" s="16" t="s">
        <v>295</v>
      </c>
      <c r="J139" s="15"/>
      <c r="K139" s="18"/>
    </row>
    <row r="140" spans="1:11" ht="31.5">
      <c r="A140" s="13">
        <v>121</v>
      </c>
      <c r="B140" s="16" t="s">
        <v>280</v>
      </c>
      <c r="C140" s="15"/>
      <c r="D140" s="15"/>
      <c r="E140" s="16"/>
      <c r="F140" s="17">
        <v>0</v>
      </c>
      <c r="G140" s="19">
        <v>2240</v>
      </c>
      <c r="H140" s="15">
        <v>2.5150000000000001</v>
      </c>
      <c r="I140" s="16" t="s">
        <v>296</v>
      </c>
      <c r="J140" s="15"/>
      <c r="K140" s="18"/>
    </row>
    <row r="141" spans="1:11" ht="47.25">
      <c r="A141" s="13">
        <v>122</v>
      </c>
      <c r="B141" s="16" t="s">
        <v>280</v>
      </c>
      <c r="C141" s="15"/>
      <c r="D141" s="15"/>
      <c r="E141" s="16"/>
      <c r="F141" s="17">
        <v>0</v>
      </c>
      <c r="G141" s="19">
        <v>2240</v>
      </c>
      <c r="H141" s="15">
        <v>1.405</v>
      </c>
      <c r="I141" s="16" t="s">
        <v>297</v>
      </c>
      <c r="J141" s="15"/>
      <c r="K141" s="18"/>
    </row>
    <row r="142" spans="1:11" ht="31.5">
      <c r="A142" s="13">
        <v>123</v>
      </c>
      <c r="B142" s="16" t="s">
        <v>298</v>
      </c>
      <c r="C142" s="15"/>
      <c r="D142" s="15"/>
      <c r="E142" s="16"/>
      <c r="F142" s="17">
        <v>0</v>
      </c>
      <c r="G142" s="19">
        <v>2240</v>
      </c>
      <c r="H142" s="15">
        <v>5.9880000000000004</v>
      </c>
      <c r="I142" s="16" t="s">
        <v>299</v>
      </c>
      <c r="J142" s="15"/>
      <c r="K142" s="18"/>
    </row>
    <row r="143" spans="1:11" ht="47.25">
      <c r="A143" s="13">
        <v>124</v>
      </c>
      <c r="B143" s="16" t="s">
        <v>280</v>
      </c>
      <c r="C143" s="15"/>
      <c r="D143" s="15"/>
      <c r="E143" s="16"/>
      <c r="F143" s="17">
        <v>0</v>
      </c>
      <c r="G143" s="19">
        <v>2240</v>
      </c>
      <c r="H143" s="15">
        <v>1.1100000000000001</v>
      </c>
      <c r="I143" s="16" t="s">
        <v>300</v>
      </c>
      <c r="J143" s="15"/>
      <c r="K143" s="18"/>
    </row>
    <row r="144" spans="1:11" ht="47.25">
      <c r="A144" s="13">
        <v>125</v>
      </c>
      <c r="B144" s="16" t="s">
        <v>280</v>
      </c>
      <c r="C144" s="15"/>
      <c r="D144" s="15"/>
      <c r="E144" s="16"/>
      <c r="F144" s="17">
        <v>0</v>
      </c>
      <c r="G144" s="19">
        <v>2240</v>
      </c>
      <c r="H144" s="15">
        <v>2.1070000000000002</v>
      </c>
      <c r="I144" s="16" t="s">
        <v>301</v>
      </c>
      <c r="J144" s="15"/>
      <c r="K144" s="18"/>
    </row>
    <row r="145" spans="1:11" ht="47.25">
      <c r="A145" s="13">
        <v>126</v>
      </c>
      <c r="B145" s="16" t="s">
        <v>280</v>
      </c>
      <c r="C145" s="15"/>
      <c r="D145" s="15"/>
      <c r="E145" s="16"/>
      <c r="F145" s="17">
        <v>0</v>
      </c>
      <c r="G145" s="19">
        <v>2240</v>
      </c>
      <c r="H145" s="15">
        <v>4.8099999999999996</v>
      </c>
      <c r="I145" s="16" t="s">
        <v>302</v>
      </c>
      <c r="J145" s="15"/>
      <c r="K145" s="18"/>
    </row>
    <row r="146" spans="1:11" ht="31.5">
      <c r="A146" s="13">
        <v>127</v>
      </c>
      <c r="B146" s="16" t="s">
        <v>303</v>
      </c>
      <c r="C146" s="15"/>
      <c r="D146" s="15"/>
      <c r="E146" s="16"/>
      <c r="F146" s="17">
        <v>0</v>
      </c>
      <c r="G146" s="19">
        <v>2240</v>
      </c>
      <c r="H146" s="15">
        <v>1.7</v>
      </c>
      <c r="I146" s="16" t="s">
        <v>304</v>
      </c>
      <c r="J146" s="15"/>
      <c r="K146" s="18"/>
    </row>
    <row r="147" spans="1:11" ht="47.25">
      <c r="A147" s="13">
        <v>128</v>
      </c>
      <c r="B147" s="16" t="s">
        <v>280</v>
      </c>
      <c r="C147" s="15"/>
      <c r="D147" s="15"/>
      <c r="E147" s="16"/>
      <c r="F147" s="17">
        <v>0</v>
      </c>
      <c r="G147" s="19">
        <v>2240</v>
      </c>
      <c r="H147" s="15">
        <v>2.4500000000000002</v>
      </c>
      <c r="I147" s="16" t="s">
        <v>305</v>
      </c>
      <c r="J147" s="15"/>
      <c r="K147" s="18"/>
    </row>
    <row r="148" spans="1:11" ht="47.25">
      <c r="A148" s="13">
        <v>129</v>
      </c>
      <c r="B148" s="16" t="s">
        <v>280</v>
      </c>
      <c r="C148" s="15"/>
      <c r="D148" s="15"/>
      <c r="E148" s="16"/>
      <c r="F148" s="17">
        <v>0</v>
      </c>
      <c r="G148" s="19">
        <v>2240</v>
      </c>
      <c r="H148" s="15">
        <v>1.7</v>
      </c>
      <c r="I148" s="16" t="s">
        <v>306</v>
      </c>
      <c r="J148" s="15"/>
      <c r="K148" s="18"/>
    </row>
    <row r="149" spans="1:11" ht="63">
      <c r="A149" s="13">
        <v>130</v>
      </c>
      <c r="B149" s="16" t="s">
        <v>307</v>
      </c>
      <c r="C149" s="15"/>
      <c r="D149" s="15"/>
      <c r="E149" s="16"/>
      <c r="F149" s="17">
        <v>0</v>
      </c>
      <c r="G149" s="19">
        <v>2240</v>
      </c>
      <c r="H149" s="15">
        <v>2.234</v>
      </c>
      <c r="I149" s="16" t="s">
        <v>308</v>
      </c>
      <c r="J149" s="15"/>
      <c r="K149" s="18"/>
    </row>
    <row r="150" spans="1:11" ht="47.25">
      <c r="A150" s="13">
        <v>131</v>
      </c>
      <c r="B150" s="16" t="s">
        <v>267</v>
      </c>
      <c r="C150" s="15"/>
      <c r="D150" s="15"/>
      <c r="E150" s="16"/>
      <c r="F150" s="17">
        <v>0</v>
      </c>
      <c r="G150" s="19">
        <v>2240</v>
      </c>
      <c r="H150" s="15">
        <v>0.67</v>
      </c>
      <c r="I150" s="16" t="s">
        <v>309</v>
      </c>
      <c r="J150" s="15"/>
      <c r="K150" s="18"/>
    </row>
    <row r="151" spans="1:11" ht="110.25">
      <c r="A151" s="13">
        <v>132</v>
      </c>
      <c r="B151" s="16" t="s">
        <v>310</v>
      </c>
      <c r="C151" s="15"/>
      <c r="D151" s="15"/>
      <c r="E151" s="16"/>
      <c r="F151" s="17">
        <v>0</v>
      </c>
      <c r="G151" s="19">
        <v>2240</v>
      </c>
      <c r="H151" s="15">
        <v>3.3664320000000001</v>
      </c>
      <c r="I151" s="16" t="s">
        <v>311</v>
      </c>
      <c r="J151" s="15"/>
      <c r="K151" s="18"/>
    </row>
    <row r="152" spans="1:11" ht="47.25">
      <c r="A152" s="13">
        <v>133</v>
      </c>
      <c r="B152" s="16" t="s">
        <v>286</v>
      </c>
      <c r="C152" s="15"/>
      <c r="D152" s="15"/>
      <c r="E152" s="16"/>
      <c r="F152" s="17">
        <v>0</v>
      </c>
      <c r="G152" s="19">
        <v>2240</v>
      </c>
      <c r="H152" s="15">
        <v>0.81</v>
      </c>
      <c r="I152" s="16" t="s">
        <v>259</v>
      </c>
      <c r="J152" s="15"/>
      <c r="K152" s="18"/>
    </row>
    <row r="153" spans="1:11" ht="63">
      <c r="A153" s="13">
        <v>134</v>
      </c>
      <c r="B153" s="16" t="s">
        <v>267</v>
      </c>
      <c r="C153" s="15"/>
      <c r="D153" s="15"/>
      <c r="E153" s="16"/>
      <c r="F153" s="17">
        <v>0</v>
      </c>
      <c r="G153" s="19">
        <v>2240</v>
      </c>
      <c r="H153" s="15">
        <v>2.52</v>
      </c>
      <c r="I153" s="16" t="s">
        <v>312</v>
      </c>
      <c r="J153" s="15"/>
      <c r="K153" s="18"/>
    </row>
    <row r="154" spans="1:11" ht="78.75">
      <c r="A154" s="13">
        <v>135</v>
      </c>
      <c r="B154" s="16" t="s">
        <v>267</v>
      </c>
      <c r="C154" s="15"/>
      <c r="D154" s="15"/>
      <c r="E154" s="16"/>
      <c r="F154" s="17">
        <v>0</v>
      </c>
      <c r="G154" s="19">
        <v>2240</v>
      </c>
      <c r="H154" s="15">
        <v>2.9</v>
      </c>
      <c r="I154" s="16" t="s">
        <v>313</v>
      </c>
      <c r="J154" s="15"/>
      <c r="K154" s="18"/>
    </row>
    <row r="155" spans="1:11" ht="47.25">
      <c r="A155" s="13">
        <v>136</v>
      </c>
      <c r="B155" s="16" t="s">
        <v>314</v>
      </c>
      <c r="C155" s="15"/>
      <c r="D155" s="15"/>
      <c r="E155" s="16"/>
      <c r="F155" s="17">
        <v>0</v>
      </c>
      <c r="G155" s="19">
        <v>2240</v>
      </c>
      <c r="H155" s="15">
        <v>283.29386</v>
      </c>
      <c r="I155" s="16" t="s">
        <v>315</v>
      </c>
      <c r="J155" s="15"/>
      <c r="K155" s="18"/>
    </row>
    <row r="156" spans="1:11" ht="47.25">
      <c r="A156" s="13">
        <v>137</v>
      </c>
      <c r="B156" s="16" t="s">
        <v>316</v>
      </c>
      <c r="C156" s="15"/>
      <c r="D156" s="15"/>
      <c r="E156" s="16"/>
      <c r="F156" s="17">
        <v>0</v>
      </c>
      <c r="G156" s="19">
        <v>2240</v>
      </c>
      <c r="H156" s="15">
        <v>35.805250000000001</v>
      </c>
      <c r="I156" s="16" t="s">
        <v>317</v>
      </c>
      <c r="J156" s="15"/>
      <c r="K156" s="18"/>
    </row>
    <row r="157" spans="1:11" ht="47.25">
      <c r="A157" s="13">
        <v>138</v>
      </c>
      <c r="B157" s="16" t="s">
        <v>264</v>
      </c>
      <c r="C157" s="15"/>
      <c r="D157" s="15"/>
      <c r="E157" s="16"/>
      <c r="F157" s="17">
        <v>0</v>
      </c>
      <c r="G157" s="19">
        <v>2240</v>
      </c>
      <c r="H157" s="15">
        <v>0.82</v>
      </c>
      <c r="I157" s="16" t="s">
        <v>318</v>
      </c>
      <c r="J157" s="15"/>
      <c r="K157" s="18"/>
    </row>
    <row r="158" spans="1:11" ht="47.25">
      <c r="A158" s="13">
        <v>139</v>
      </c>
      <c r="B158" s="16" t="s">
        <v>264</v>
      </c>
      <c r="C158" s="15"/>
      <c r="D158" s="15"/>
      <c r="E158" s="16"/>
      <c r="F158" s="17">
        <v>0</v>
      </c>
      <c r="G158" s="19">
        <v>2240</v>
      </c>
      <c r="H158" s="15">
        <v>1.1499999999999999</v>
      </c>
      <c r="I158" s="16" t="s">
        <v>319</v>
      </c>
      <c r="J158" s="15"/>
      <c r="K158" s="18"/>
    </row>
    <row r="159" spans="1:11" ht="47.25">
      <c r="A159" s="13">
        <v>140</v>
      </c>
      <c r="B159" s="16" t="s">
        <v>320</v>
      </c>
      <c r="C159" s="15"/>
      <c r="D159" s="15"/>
      <c r="E159" s="16"/>
      <c r="F159" s="17">
        <v>0</v>
      </c>
      <c r="G159" s="19">
        <v>2240</v>
      </c>
      <c r="H159" s="15">
        <v>1.54349</v>
      </c>
      <c r="I159" s="16" t="s">
        <v>321</v>
      </c>
      <c r="J159" s="15"/>
      <c r="K159" s="18"/>
    </row>
    <row r="160" spans="1:11" ht="78.75">
      <c r="A160" s="13">
        <v>141</v>
      </c>
      <c r="B160" s="16" t="s">
        <v>322</v>
      </c>
      <c r="C160" s="15"/>
      <c r="D160" s="15"/>
      <c r="E160" s="16"/>
      <c r="F160" s="17">
        <v>0</v>
      </c>
      <c r="G160" s="19">
        <v>2240</v>
      </c>
      <c r="H160" s="15">
        <v>3.7485599999999999</v>
      </c>
      <c r="I160" s="16" t="s">
        <v>323</v>
      </c>
      <c r="J160" s="15"/>
      <c r="K160" s="18"/>
    </row>
    <row r="161" spans="1:11" ht="31.5">
      <c r="A161" s="13">
        <v>142</v>
      </c>
      <c r="B161" s="16" t="s">
        <v>320</v>
      </c>
      <c r="C161" s="15"/>
      <c r="D161" s="15"/>
      <c r="E161" s="16"/>
      <c r="F161" s="17">
        <v>0</v>
      </c>
      <c r="G161" s="19">
        <v>2240</v>
      </c>
      <c r="H161" s="15">
        <v>2.8641200000000002</v>
      </c>
      <c r="I161" s="16" t="s">
        <v>324</v>
      </c>
      <c r="J161" s="15"/>
      <c r="K161" s="18"/>
    </row>
    <row r="162" spans="1:11" ht="63">
      <c r="A162" s="13">
        <v>143</v>
      </c>
      <c r="B162" s="16" t="s">
        <v>325</v>
      </c>
      <c r="C162" s="15"/>
      <c r="D162" s="15"/>
      <c r="E162" s="16"/>
      <c r="F162" s="17">
        <v>0</v>
      </c>
      <c r="G162" s="19">
        <v>2240</v>
      </c>
      <c r="H162" s="15">
        <v>10.1</v>
      </c>
      <c r="I162" s="16" t="s">
        <v>326</v>
      </c>
      <c r="J162" s="15"/>
      <c r="K162" s="18"/>
    </row>
    <row r="163" spans="1:11" ht="47.25">
      <c r="A163" s="13">
        <v>144</v>
      </c>
      <c r="B163" s="16" t="s">
        <v>314</v>
      </c>
      <c r="C163" s="15"/>
      <c r="D163" s="15"/>
      <c r="E163" s="16"/>
      <c r="F163" s="17">
        <v>0</v>
      </c>
      <c r="G163" s="19">
        <v>2240</v>
      </c>
      <c r="H163" s="15">
        <v>152.55007000000001</v>
      </c>
      <c r="I163" s="16" t="s">
        <v>327</v>
      </c>
      <c r="J163" s="15"/>
      <c r="K163" s="18"/>
    </row>
    <row r="164" spans="1:11" ht="47.25">
      <c r="A164" s="13">
        <v>145</v>
      </c>
      <c r="B164" s="16" t="s">
        <v>328</v>
      </c>
      <c r="C164" s="15"/>
      <c r="D164" s="15"/>
      <c r="E164" s="16"/>
      <c r="F164" s="17">
        <v>0</v>
      </c>
      <c r="G164" s="19">
        <v>2240</v>
      </c>
      <c r="H164" s="15">
        <v>2.95</v>
      </c>
      <c r="I164" s="16" t="s">
        <v>329</v>
      </c>
      <c r="J164" s="15"/>
      <c r="K164" s="18"/>
    </row>
    <row r="165" spans="1:11" ht="31.5">
      <c r="A165" s="13">
        <v>146</v>
      </c>
      <c r="B165" s="16" t="s">
        <v>330</v>
      </c>
      <c r="C165" s="15"/>
      <c r="D165" s="15"/>
      <c r="E165" s="16"/>
      <c r="F165" s="17">
        <v>0</v>
      </c>
      <c r="G165" s="19">
        <v>2240</v>
      </c>
      <c r="H165" s="15">
        <v>79.997159999999994</v>
      </c>
      <c r="I165" s="16" t="s">
        <v>331</v>
      </c>
      <c r="J165" s="15"/>
      <c r="K165" s="18"/>
    </row>
    <row r="166" spans="1:11" ht="63">
      <c r="A166" s="13">
        <v>147</v>
      </c>
      <c r="B166" s="16" t="s">
        <v>332</v>
      </c>
      <c r="C166" s="15"/>
      <c r="D166" s="15"/>
      <c r="E166" s="16"/>
      <c r="F166" s="17">
        <f>SUM(C166,D166)</f>
        <v>0</v>
      </c>
      <c r="G166" s="19">
        <v>2282</v>
      </c>
      <c r="H166" s="15">
        <v>5.6040000000000001</v>
      </c>
      <c r="I166" s="16" t="s">
        <v>333</v>
      </c>
      <c r="J166" s="15"/>
      <c r="K166" s="18"/>
    </row>
    <row r="167" spans="1:11" ht="31.5">
      <c r="A167" s="13">
        <v>148</v>
      </c>
      <c r="B167" s="16" t="s">
        <v>167</v>
      </c>
      <c r="C167" s="15"/>
      <c r="D167" s="15"/>
      <c r="E167" s="16"/>
      <c r="F167" s="17">
        <v>0</v>
      </c>
      <c r="G167" s="19">
        <v>3110</v>
      </c>
      <c r="H167" s="15">
        <v>32.142800000000001</v>
      </c>
      <c r="I167" s="16" t="s">
        <v>162</v>
      </c>
      <c r="J167" s="15"/>
      <c r="K167" s="18"/>
    </row>
    <row r="168" spans="1:11" ht="15.75">
      <c r="A168" s="13">
        <v>149</v>
      </c>
      <c r="B168" s="16" t="s">
        <v>334</v>
      </c>
      <c r="C168" s="15"/>
      <c r="D168" s="15"/>
      <c r="E168" s="16"/>
      <c r="F168" s="17">
        <v>0</v>
      </c>
      <c r="G168" s="19">
        <v>3110</v>
      </c>
      <c r="H168" s="15">
        <v>7.4340000000000002</v>
      </c>
      <c r="I168" s="16" t="s">
        <v>335</v>
      </c>
      <c r="J168" s="15"/>
      <c r="K168" s="18"/>
    </row>
    <row r="169" spans="1:11" ht="31.5">
      <c r="A169" s="13">
        <v>150</v>
      </c>
      <c r="B169" s="16" t="s">
        <v>336</v>
      </c>
      <c r="C169" s="15"/>
      <c r="D169" s="15"/>
      <c r="E169" s="16"/>
      <c r="F169" s="17">
        <v>0</v>
      </c>
      <c r="G169" s="19">
        <v>3110</v>
      </c>
      <c r="H169" s="15">
        <v>45.8</v>
      </c>
      <c r="I169" s="16" t="s">
        <v>337</v>
      </c>
      <c r="J169" s="15"/>
      <c r="K169" s="18"/>
    </row>
    <row r="170" spans="1:11" ht="15.75">
      <c r="A170" s="13">
        <v>151</v>
      </c>
      <c r="B170" s="16" t="s">
        <v>338</v>
      </c>
      <c r="C170" s="15"/>
      <c r="D170" s="15"/>
      <c r="E170" s="16"/>
      <c r="F170" s="17"/>
      <c r="G170" s="19">
        <v>3110</v>
      </c>
      <c r="H170" s="15">
        <v>6.5430000000000001</v>
      </c>
      <c r="I170" s="16" t="s">
        <v>116</v>
      </c>
      <c r="J170" s="15"/>
      <c r="K170" s="18"/>
    </row>
    <row r="171" spans="1:11" ht="15.75">
      <c r="A171" s="13">
        <v>152</v>
      </c>
      <c r="B171" s="16" t="s">
        <v>173</v>
      </c>
      <c r="C171" s="15"/>
      <c r="D171" s="15"/>
      <c r="E171" s="16"/>
      <c r="F171" s="17">
        <v>0</v>
      </c>
      <c r="G171" s="19">
        <v>3110</v>
      </c>
      <c r="H171" s="15">
        <v>17.298999999999999</v>
      </c>
      <c r="I171" s="16" t="s">
        <v>339</v>
      </c>
      <c r="J171" s="15"/>
      <c r="K171" s="18"/>
    </row>
    <row r="172" spans="1:11" ht="15.75">
      <c r="A172" s="13">
        <v>153</v>
      </c>
      <c r="B172" s="16" t="s">
        <v>161</v>
      </c>
      <c r="C172" s="15"/>
      <c r="D172" s="15"/>
      <c r="E172" s="16"/>
      <c r="F172" s="17">
        <v>0</v>
      </c>
      <c r="G172" s="19">
        <v>3110</v>
      </c>
      <c r="H172" s="15">
        <v>9.25</v>
      </c>
      <c r="I172" s="16" t="s">
        <v>340</v>
      </c>
      <c r="J172" s="15"/>
      <c r="K172" s="18"/>
    </row>
    <row r="173" spans="1:11" ht="31.5">
      <c r="A173" s="13">
        <v>154</v>
      </c>
      <c r="B173" s="16" t="s">
        <v>341</v>
      </c>
      <c r="C173" s="15"/>
      <c r="D173" s="15"/>
      <c r="E173" s="16"/>
      <c r="F173" s="17">
        <f>SUM(C173,D173)</f>
        <v>0</v>
      </c>
      <c r="G173" s="19">
        <v>3110</v>
      </c>
      <c r="H173" s="15">
        <v>52.944940000000003</v>
      </c>
      <c r="I173" s="16" t="s">
        <v>342</v>
      </c>
      <c r="J173" s="15"/>
      <c r="K173" s="18"/>
    </row>
    <row r="174" spans="1:11" ht="15.75">
      <c r="A174" s="21"/>
      <c r="B174" s="64" t="s">
        <v>34</v>
      </c>
      <c r="C174" s="25">
        <f>SUM(C7:C63)</f>
        <v>4167.3720000000003</v>
      </c>
      <c r="D174" s="25">
        <f>SUM(D7:D63)</f>
        <v>86.9</v>
      </c>
      <c r="E174" s="26"/>
      <c r="F174" s="27">
        <f>SUM(C174,D174)</f>
        <v>4254.2719999999999</v>
      </c>
      <c r="G174" s="28"/>
      <c r="H174" s="25">
        <f>SUM(H20:H173)</f>
        <v>4488.189472</v>
      </c>
      <c r="I174" s="26"/>
      <c r="J174" s="25">
        <f>SUM(J7:J63)</f>
        <v>86.9</v>
      </c>
      <c r="K174" s="29">
        <f>SUM(K7:K63)</f>
        <v>0</v>
      </c>
    </row>
    <row r="177" spans="2:8" ht="15.75">
      <c r="B177" s="65" t="s">
        <v>42</v>
      </c>
      <c r="F177" s="31"/>
      <c r="G177" s="32" t="s">
        <v>343</v>
      </c>
      <c r="H177" s="33"/>
    </row>
    <row r="178" spans="2:8">
      <c r="B178" s="65"/>
      <c r="F178" s="34" t="s">
        <v>37</v>
      </c>
      <c r="G178" s="35"/>
      <c r="H178" s="35"/>
    </row>
    <row r="179" spans="2:8" ht="15.75">
      <c r="B179" s="65" t="s">
        <v>38</v>
      </c>
      <c r="F179" s="31"/>
      <c r="G179" s="32" t="s">
        <v>344</v>
      </c>
      <c r="H179" s="33"/>
    </row>
    <row r="180" spans="2:8">
      <c r="F180" s="34" t="s">
        <v>37</v>
      </c>
      <c r="G180" s="35"/>
      <c r="H180" s="35"/>
    </row>
  </sheetData>
  <mergeCells count="10">
    <mergeCell ref="G177:H177"/>
    <mergeCell ref="G179:H17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2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E15" sqref="E15"/>
    </sheetView>
  </sheetViews>
  <sheetFormatPr defaultRowHeight="15"/>
  <cols>
    <col min="1" max="1" width="10.5703125" style="66" customWidth="1"/>
    <col min="2" max="2" width="15.42578125" style="66" customWidth="1"/>
    <col min="3" max="3" width="8.140625" style="66" customWidth="1"/>
    <col min="4" max="4" width="12.140625" style="67" customWidth="1"/>
    <col min="5" max="5" width="16.85546875" style="68" customWidth="1"/>
    <col min="6" max="6" width="10.140625" style="69" customWidth="1"/>
    <col min="7" max="7" width="15.140625" style="69" customWidth="1"/>
    <col min="8" max="8" width="10.5703125" style="69" customWidth="1"/>
    <col min="9" max="9" width="13.85546875" style="69" customWidth="1"/>
    <col min="10" max="10" width="12.7109375" style="69" customWidth="1"/>
    <col min="11" max="11" width="11.5703125" style="69" customWidth="1"/>
    <col min="12" max="16384" width="9.140625" style="66"/>
  </cols>
  <sheetData>
    <row r="1" spans="1:12">
      <c r="K1" s="69" t="s">
        <v>345</v>
      </c>
    </row>
    <row r="2" spans="1:12">
      <c r="G2" s="70" t="s">
        <v>346</v>
      </c>
      <c r="H2" s="70"/>
      <c r="I2" s="70"/>
      <c r="J2" s="70"/>
      <c r="K2" s="70"/>
    </row>
    <row r="3" spans="1:12">
      <c r="I3" s="71">
        <v>42941</v>
      </c>
      <c r="J3" s="72" t="s">
        <v>347</v>
      </c>
    </row>
    <row r="4" spans="1:12">
      <c r="I4" s="73"/>
    </row>
    <row r="5" spans="1:12">
      <c r="A5" s="74" t="s">
        <v>348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>
      <c r="A6" s="74" t="s">
        <v>349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2">
      <c r="A7" s="74" t="s">
        <v>367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2">
      <c r="D8" s="75" t="s">
        <v>350</v>
      </c>
      <c r="E8" s="75"/>
      <c r="F8" s="75"/>
    </row>
    <row r="10" spans="1:12" ht="48" customHeight="1">
      <c r="A10" s="76" t="s">
        <v>351</v>
      </c>
      <c r="B10" s="77" t="s">
        <v>5</v>
      </c>
      <c r="C10" s="77" t="s">
        <v>352</v>
      </c>
      <c r="D10" s="77"/>
      <c r="E10" s="77"/>
      <c r="F10" s="77" t="s">
        <v>353</v>
      </c>
      <c r="G10" s="78" t="s">
        <v>354</v>
      </c>
      <c r="H10" s="78"/>
      <c r="I10" s="78"/>
      <c r="J10" s="78"/>
      <c r="K10" s="78" t="s">
        <v>355</v>
      </c>
    </row>
    <row r="11" spans="1:12" s="83" customFormat="1" ht="120.75" customHeight="1">
      <c r="A11" s="76"/>
      <c r="B11" s="77"/>
      <c r="C11" s="79" t="s">
        <v>356</v>
      </c>
      <c r="D11" s="80" t="s">
        <v>357</v>
      </c>
      <c r="E11" s="81" t="s">
        <v>358</v>
      </c>
      <c r="F11" s="77"/>
      <c r="G11" s="82" t="s">
        <v>13</v>
      </c>
      <c r="H11" s="82" t="s">
        <v>359</v>
      </c>
      <c r="I11" s="82" t="s">
        <v>360</v>
      </c>
      <c r="J11" s="82" t="s">
        <v>359</v>
      </c>
      <c r="K11" s="78"/>
    </row>
    <row r="12" spans="1:12">
      <c r="A12" s="84" t="s">
        <v>368</v>
      </c>
      <c r="B12" s="85" t="s">
        <v>18</v>
      </c>
      <c r="C12" s="87">
        <v>3425.4</v>
      </c>
      <c r="D12" s="90"/>
      <c r="E12" s="86"/>
      <c r="F12" s="87">
        <v>3425.4</v>
      </c>
      <c r="G12" s="88">
        <v>2210</v>
      </c>
      <c r="H12" s="88">
        <v>229.8</v>
      </c>
      <c r="I12" s="85" t="s">
        <v>361</v>
      </c>
      <c r="J12" s="88"/>
      <c r="K12" s="88"/>
    </row>
    <row r="13" spans="1:12">
      <c r="A13" s="84" t="s">
        <v>368</v>
      </c>
      <c r="B13" s="89" t="s">
        <v>362</v>
      </c>
      <c r="C13" s="90">
        <v>14</v>
      </c>
      <c r="D13" s="90"/>
      <c r="E13" s="85"/>
      <c r="F13" s="90">
        <v>14</v>
      </c>
      <c r="G13" s="88">
        <v>2220</v>
      </c>
      <c r="H13" s="88">
        <v>967.7</v>
      </c>
      <c r="I13" s="85" t="s">
        <v>17</v>
      </c>
      <c r="J13" s="88">
        <v>127.75</v>
      </c>
      <c r="K13" s="88"/>
      <c r="L13" s="91"/>
    </row>
    <row r="14" spans="1:12" ht="30">
      <c r="A14" s="84" t="s">
        <v>368</v>
      </c>
      <c r="B14" s="85" t="s">
        <v>363</v>
      </c>
      <c r="C14" s="90">
        <v>12.5</v>
      </c>
      <c r="D14" s="90"/>
      <c r="E14" s="85"/>
      <c r="F14" s="90">
        <v>12.5</v>
      </c>
      <c r="G14" s="88">
        <v>2230</v>
      </c>
      <c r="H14" s="88">
        <v>27.1</v>
      </c>
      <c r="I14" s="85" t="s">
        <v>47</v>
      </c>
      <c r="J14" s="88">
        <v>25.9</v>
      </c>
      <c r="K14" s="88"/>
    </row>
    <row r="15" spans="1:12" ht="50.25" customHeight="1">
      <c r="A15" s="84" t="s">
        <v>368</v>
      </c>
      <c r="B15" s="104" t="s">
        <v>369</v>
      </c>
      <c r="C15" s="105"/>
      <c r="D15" s="106">
        <v>24.87</v>
      </c>
      <c r="E15" s="92" t="s">
        <v>370</v>
      </c>
      <c r="F15" s="106">
        <v>24.87</v>
      </c>
      <c r="G15" s="88">
        <v>2240</v>
      </c>
      <c r="H15" s="88">
        <v>301.8</v>
      </c>
      <c r="I15" s="85" t="s">
        <v>371</v>
      </c>
      <c r="J15" s="88">
        <v>0.5</v>
      </c>
      <c r="K15" s="88"/>
    </row>
    <row r="16" spans="1:12" ht="31.5" customHeight="1">
      <c r="A16" s="84" t="s">
        <v>368</v>
      </c>
      <c r="B16" s="107"/>
      <c r="C16" s="108"/>
      <c r="D16" s="109"/>
      <c r="E16" s="92" t="s">
        <v>372</v>
      </c>
      <c r="F16" s="109"/>
      <c r="G16" s="88">
        <v>2250</v>
      </c>
      <c r="H16" s="88">
        <v>1.5</v>
      </c>
      <c r="I16" s="85" t="s">
        <v>373</v>
      </c>
      <c r="J16" s="88">
        <v>5</v>
      </c>
      <c r="K16" s="88"/>
    </row>
    <row r="17" spans="1:11" ht="27.75" customHeight="1">
      <c r="A17" s="84" t="s">
        <v>368</v>
      </c>
      <c r="B17" s="107"/>
      <c r="C17" s="108"/>
      <c r="D17" s="109"/>
      <c r="E17" s="92" t="s">
        <v>374</v>
      </c>
      <c r="F17" s="109"/>
      <c r="G17" s="88">
        <v>2271</v>
      </c>
      <c r="H17" s="88">
        <v>8.6</v>
      </c>
      <c r="I17" s="88"/>
      <c r="J17" s="88"/>
      <c r="K17" s="88"/>
    </row>
    <row r="18" spans="1:11" ht="34.5" customHeight="1">
      <c r="A18" s="84" t="s">
        <v>368</v>
      </c>
      <c r="B18" s="107"/>
      <c r="C18" s="108"/>
      <c r="D18" s="109"/>
      <c r="E18" s="92" t="s">
        <v>375</v>
      </c>
      <c r="F18" s="109"/>
      <c r="G18" s="88">
        <v>2272</v>
      </c>
      <c r="H18" s="88">
        <v>2.2999999999999998</v>
      </c>
      <c r="I18" s="88"/>
      <c r="J18" s="88"/>
      <c r="K18" s="88"/>
    </row>
    <row r="19" spans="1:11" ht="31.5" customHeight="1">
      <c r="A19" s="84" t="s">
        <v>368</v>
      </c>
      <c r="B19" s="107"/>
      <c r="C19" s="108"/>
      <c r="D19" s="109"/>
      <c r="E19" s="92" t="s">
        <v>376</v>
      </c>
      <c r="F19" s="109"/>
      <c r="G19" s="88">
        <v>2273</v>
      </c>
      <c r="H19" s="88">
        <v>13.4</v>
      </c>
      <c r="I19" s="88"/>
      <c r="J19" s="88"/>
      <c r="K19" s="88"/>
    </row>
    <row r="20" spans="1:11" ht="31.5" customHeight="1">
      <c r="A20" s="84" t="s">
        <v>368</v>
      </c>
      <c r="B20" s="107"/>
      <c r="C20" s="108"/>
      <c r="D20" s="109"/>
      <c r="E20" s="92" t="s">
        <v>377</v>
      </c>
      <c r="F20" s="109"/>
      <c r="G20" s="88">
        <v>2282</v>
      </c>
      <c r="H20" s="88">
        <v>0</v>
      </c>
      <c r="I20" s="88"/>
      <c r="J20" s="88"/>
      <c r="K20" s="88"/>
    </row>
    <row r="21" spans="1:11" ht="43.5" customHeight="1">
      <c r="A21" s="84" t="s">
        <v>368</v>
      </c>
      <c r="B21" s="107"/>
      <c r="C21" s="110"/>
      <c r="D21" s="111"/>
      <c r="E21" s="112" t="s">
        <v>378</v>
      </c>
      <c r="F21" s="111"/>
      <c r="G21" s="88">
        <v>3110</v>
      </c>
      <c r="H21" s="88">
        <v>388.1</v>
      </c>
      <c r="I21" s="88"/>
      <c r="J21" s="88"/>
      <c r="K21" s="88"/>
    </row>
    <row r="22" spans="1:11" ht="30" customHeight="1">
      <c r="A22" s="84" t="s">
        <v>368</v>
      </c>
      <c r="B22" s="104" t="s">
        <v>379</v>
      </c>
      <c r="C22" s="105"/>
      <c r="D22" s="113">
        <v>7</v>
      </c>
      <c r="E22" s="112" t="s">
        <v>380</v>
      </c>
      <c r="F22" s="113">
        <v>7</v>
      </c>
      <c r="G22" s="88"/>
      <c r="H22" s="88"/>
      <c r="I22" s="88"/>
      <c r="J22" s="88"/>
      <c r="K22" s="88"/>
    </row>
    <row r="23" spans="1:11">
      <c r="A23" s="84" t="s">
        <v>368</v>
      </c>
      <c r="B23" s="114"/>
      <c r="C23" s="110"/>
      <c r="D23" s="115"/>
      <c r="E23" s="112" t="s">
        <v>381</v>
      </c>
      <c r="F23" s="115"/>
      <c r="G23" s="88"/>
      <c r="H23" s="88"/>
      <c r="I23" s="88"/>
      <c r="J23" s="88"/>
      <c r="K23" s="88"/>
    </row>
    <row r="24" spans="1:11" ht="60" customHeight="1">
      <c r="A24" s="84" t="s">
        <v>368</v>
      </c>
      <c r="B24" s="104" t="s">
        <v>382</v>
      </c>
      <c r="C24" s="105"/>
      <c r="D24" s="90">
        <v>448</v>
      </c>
      <c r="E24" s="112" t="s">
        <v>383</v>
      </c>
      <c r="F24" s="90">
        <v>448</v>
      </c>
      <c r="G24" s="88"/>
      <c r="H24" s="88"/>
      <c r="I24" s="88"/>
      <c r="J24" s="88"/>
      <c r="K24" s="88"/>
    </row>
    <row r="25" spans="1:11" ht="66" customHeight="1">
      <c r="A25" s="84" t="s">
        <v>368</v>
      </c>
      <c r="B25" s="107"/>
      <c r="C25" s="108"/>
      <c r="D25" s="90">
        <v>179.96</v>
      </c>
      <c r="E25" s="112" t="s">
        <v>384</v>
      </c>
      <c r="F25" s="90">
        <v>179.96</v>
      </c>
      <c r="G25" s="88"/>
      <c r="H25" s="88"/>
      <c r="I25" s="88"/>
      <c r="J25" s="88"/>
      <c r="K25" s="88"/>
    </row>
    <row r="26" spans="1:11" ht="75">
      <c r="A26" s="84" t="s">
        <v>368</v>
      </c>
      <c r="B26" s="114"/>
      <c r="C26" s="110"/>
      <c r="D26" s="90">
        <v>11.25</v>
      </c>
      <c r="E26" s="85" t="s">
        <v>385</v>
      </c>
      <c r="F26" s="90">
        <v>11.25</v>
      </c>
      <c r="G26" s="88"/>
      <c r="H26" s="88"/>
      <c r="I26" s="88"/>
      <c r="J26" s="88"/>
      <c r="K26" s="88"/>
    </row>
    <row r="27" spans="1:11" ht="47.25">
      <c r="A27" s="84" t="s">
        <v>368</v>
      </c>
      <c r="B27" s="116" t="s">
        <v>386</v>
      </c>
      <c r="C27" s="117"/>
      <c r="D27" s="90">
        <v>4.01</v>
      </c>
      <c r="E27" s="85" t="s">
        <v>203</v>
      </c>
      <c r="F27" s="90">
        <v>4.01</v>
      </c>
      <c r="G27" s="88"/>
      <c r="H27" s="88"/>
      <c r="I27" s="88"/>
      <c r="J27" s="88"/>
      <c r="K27" s="88"/>
    </row>
    <row r="28" spans="1:11" ht="15.75">
      <c r="A28" s="84" t="s">
        <v>368</v>
      </c>
      <c r="B28" s="116" t="s">
        <v>387</v>
      </c>
      <c r="C28" s="117"/>
      <c r="D28" s="90">
        <v>4</v>
      </c>
      <c r="E28" s="85" t="s">
        <v>203</v>
      </c>
      <c r="F28" s="90">
        <v>4</v>
      </c>
      <c r="G28" s="88"/>
      <c r="H28" s="88"/>
      <c r="I28" s="88"/>
      <c r="J28" s="88"/>
      <c r="K28" s="88"/>
    </row>
    <row r="29" spans="1:11" ht="31.5">
      <c r="A29" s="84" t="s">
        <v>368</v>
      </c>
      <c r="B29" s="116" t="s">
        <v>388</v>
      </c>
      <c r="C29" s="117"/>
      <c r="D29" s="90">
        <v>4.01</v>
      </c>
      <c r="E29" s="85" t="s">
        <v>203</v>
      </c>
      <c r="F29" s="90">
        <v>4.01</v>
      </c>
      <c r="G29" s="88"/>
      <c r="H29" s="88"/>
      <c r="I29" s="88"/>
      <c r="J29" s="88"/>
      <c r="K29" s="88"/>
    </row>
    <row r="30" spans="1:11" ht="31.5">
      <c r="A30" s="84" t="s">
        <v>368</v>
      </c>
      <c r="B30" s="116" t="s">
        <v>389</v>
      </c>
      <c r="C30" s="117"/>
      <c r="D30" s="90">
        <v>15</v>
      </c>
      <c r="E30" s="85" t="s">
        <v>203</v>
      </c>
      <c r="F30" s="90">
        <v>15</v>
      </c>
      <c r="G30" s="88"/>
      <c r="H30" s="88"/>
      <c r="I30" s="88"/>
      <c r="J30" s="88"/>
      <c r="K30" s="88"/>
    </row>
    <row r="31" spans="1:11">
      <c r="A31" s="84" t="s">
        <v>368</v>
      </c>
      <c r="B31" s="85" t="s">
        <v>18</v>
      </c>
      <c r="C31" s="117"/>
      <c r="D31" s="90">
        <v>9.6</v>
      </c>
      <c r="E31" s="85" t="s">
        <v>203</v>
      </c>
      <c r="F31" s="90">
        <v>9.6</v>
      </c>
      <c r="G31" s="88"/>
      <c r="H31" s="88"/>
      <c r="I31" s="88"/>
      <c r="J31" s="88"/>
      <c r="K31" s="88"/>
    </row>
    <row r="32" spans="1:11" ht="47.25">
      <c r="A32" s="84" t="s">
        <v>368</v>
      </c>
      <c r="B32" s="116" t="s">
        <v>390</v>
      </c>
      <c r="C32" s="117"/>
      <c r="D32" s="90">
        <v>757.68</v>
      </c>
      <c r="E32" s="116" t="s">
        <v>391</v>
      </c>
      <c r="F32" s="90">
        <v>757.68</v>
      </c>
      <c r="G32" s="88"/>
      <c r="H32" s="88"/>
      <c r="I32" s="88"/>
      <c r="J32" s="88"/>
      <c r="K32" s="88"/>
    </row>
    <row r="33" spans="1:11" ht="63">
      <c r="A33" s="84" t="s">
        <v>368</v>
      </c>
      <c r="B33" s="116" t="s">
        <v>392</v>
      </c>
      <c r="C33" s="117"/>
      <c r="D33" s="90">
        <v>44.8</v>
      </c>
      <c r="E33" s="116" t="s">
        <v>393</v>
      </c>
      <c r="F33" s="90">
        <v>44.8</v>
      </c>
      <c r="G33" s="88"/>
      <c r="H33" s="88"/>
      <c r="I33" s="88"/>
      <c r="J33" s="88"/>
      <c r="K33" s="88"/>
    </row>
    <row r="34" spans="1:11" s="96" customFormat="1" ht="72">
      <c r="A34" s="84" t="s">
        <v>368</v>
      </c>
      <c r="B34" s="93" t="s">
        <v>364</v>
      </c>
      <c r="C34" s="94"/>
      <c r="D34" s="90"/>
      <c r="E34" s="95" t="s">
        <v>365</v>
      </c>
      <c r="F34" s="90"/>
      <c r="G34" s="90"/>
      <c r="H34" s="88"/>
      <c r="I34" s="88"/>
      <c r="J34" s="88"/>
      <c r="K34" s="88"/>
    </row>
    <row r="35" spans="1:11" s="102" customFormat="1" ht="42.75">
      <c r="A35" s="97" t="s">
        <v>366</v>
      </c>
      <c r="B35" s="98"/>
      <c r="C35" s="99">
        <f>SUM(C12:C34)</f>
        <v>3451.9</v>
      </c>
      <c r="D35" s="99">
        <f>SUM(D12:D34)</f>
        <v>1510.18</v>
      </c>
      <c r="E35" s="100"/>
      <c r="F35" s="99">
        <f>SUM(F12:F34)</f>
        <v>4962.0800000000008</v>
      </c>
      <c r="G35" s="101"/>
      <c r="H35" s="101">
        <f>SUM(H12:H34)</f>
        <v>1940.2999999999997</v>
      </c>
      <c r="I35" s="101"/>
      <c r="J35" s="101">
        <f>SUM(J12:J34)</f>
        <v>159.15</v>
      </c>
      <c r="K35" s="99">
        <f>F35-H35-J35</f>
        <v>2862.630000000001</v>
      </c>
    </row>
    <row r="36" spans="1:11">
      <c r="A36" s="118"/>
      <c r="B36" s="118"/>
      <c r="C36" s="91"/>
      <c r="F36" s="67"/>
    </row>
    <row r="38" spans="1:11">
      <c r="E38" s="103"/>
    </row>
    <row r="39" spans="1:11">
      <c r="E39" s="103"/>
    </row>
  </sheetData>
  <mergeCells count="21">
    <mergeCell ref="B24:B26"/>
    <mergeCell ref="C24:C26"/>
    <mergeCell ref="K10:K11"/>
    <mergeCell ref="B15:B21"/>
    <mergeCell ref="C15:C21"/>
    <mergeCell ref="D15:D21"/>
    <mergeCell ref="F15:F21"/>
    <mergeCell ref="B22:B23"/>
    <mergeCell ref="C22:C23"/>
    <mergeCell ref="D22:D23"/>
    <mergeCell ref="F22:F23"/>
    <mergeCell ref="G2:K2"/>
    <mergeCell ref="A5:K5"/>
    <mergeCell ref="A6:K6"/>
    <mergeCell ref="A7:K7"/>
    <mergeCell ref="D8:F8"/>
    <mergeCell ref="A10:A11"/>
    <mergeCell ref="B10:B11"/>
    <mergeCell ref="C10:E10"/>
    <mergeCell ref="F10:F11"/>
    <mergeCell ref="G10:J10"/>
  </mergeCells>
  <pageMargins left="0.49" right="0.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кмпб1</vt:lpstr>
      <vt:lpstr>кмпб2</vt:lpstr>
      <vt:lpstr>кмпб3</vt:lpstr>
      <vt:lpstr>кмпб5</vt:lpstr>
      <vt:lpstr>кмпб6</vt:lpstr>
      <vt:lpstr>перит</vt:lpstr>
      <vt:lpstr>кмпб1!Область_печати</vt:lpstr>
      <vt:lpstr>кмпб2!Область_печати</vt:lpstr>
      <vt:lpstr>кмпб3!Область_печати</vt:lpstr>
      <vt:lpstr>кмпб5!Область_печати</vt:lpstr>
      <vt:lpstr>кмпб6!Область_печати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2018-10-11T10:38:56Z</dcterms:modified>
</cp:coreProperties>
</file>