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730" windowHeight="9735"/>
  </bookViews>
  <sheets>
    <sheet name="ІІІ квартал " sheetId="126" r:id="rId1"/>
    <sheet name="бланк" sheetId="128" r:id="rId2"/>
    <sheet name="бланк (2)" sheetId="130" r:id="rId3"/>
    <sheet name="бланк (3)" sheetId="132" r:id="rId4"/>
    <sheet name="бланк (4)" sheetId="134" r:id="rId5"/>
    <sheet name="бланк (5)" sheetId="136" r:id="rId6"/>
    <sheet name="ІІІ кв 2018 р" sheetId="139" r:id="rId7"/>
    <sheet name="ІІІ кв 2018 р (2)" sheetId="142" r:id="rId8"/>
    <sheet name="бланк (6)" sheetId="144" r:id="rId9"/>
    <sheet name="ІІІ квартал" sheetId="146" r:id="rId10"/>
    <sheet name="ІІІ квартал 2018 року" sheetId="147" r:id="rId11"/>
    <sheet name="ІІІ квартал (2)" sheetId="150" r:id="rId12"/>
    <sheet name="бланк (7)" sheetId="151" r:id="rId13"/>
    <sheet name="Лист1" sheetId="152" r:id="rId14"/>
    <sheet name="бланк (8)" sheetId="155" r:id="rId15"/>
    <sheet name="бланк (9)" sheetId="156" r:id="rId16"/>
    <sheet name="Лист1 (2)" sheetId="158" r:id="rId17"/>
    <sheet name="бланк (10)" sheetId="159" r:id="rId18"/>
    <sheet name="ІІІ квартал  (2)" sheetId="161" r:id="rId19"/>
    <sheet name="ІІІ квартал  (3)" sheetId="164" r:id="rId20"/>
    <sheet name="ІІІ квартал  (4)" sheetId="165" r:id="rId21"/>
    <sheet name="КНП &quot;КДЦ&quot; Шевченківського р-ну " sheetId="168" r:id="rId22"/>
    <sheet name="бланк (11)" sheetId="169" r:id="rId23"/>
    <sheet name="ШВД №1" sheetId="171" r:id="rId24"/>
    <sheet name="ШВД №2" sheetId="172" r:id="rId25"/>
    <sheet name="ШВД№3" sheetId="173" r:id="rId26"/>
    <sheet name="ШВД№5" sheetId="174" r:id="rId27"/>
  </sheets>
  <definedNames>
    <definedName name="Excel_BuiltIn_Print_Area" localSheetId="21">'КНП "КДЦ" Шевченківського р-ну '!$A$1:$K$21</definedName>
    <definedName name="_xlnm.Print_Area" localSheetId="1">бланк!$A$1:$K$58</definedName>
    <definedName name="_xlnm.Print_Area" localSheetId="17">'бланк (10)'!$A$1:$K$24</definedName>
    <definedName name="_xlnm.Print_Area" localSheetId="22">'бланк (11)'!$A$1:$K$16</definedName>
    <definedName name="_xlnm.Print_Area" localSheetId="2">'бланк (2)'!$A$1:$K$29</definedName>
    <definedName name="_xlnm.Print_Area" localSheetId="3">'бланк (3)'!$A$1:$K$58</definedName>
    <definedName name="_xlnm.Print_Area" localSheetId="4">'бланк (4)'!$A$1:$K$37</definedName>
    <definedName name="_xlnm.Print_Area" localSheetId="5">'бланк (5)'!$A$1:$K$58</definedName>
    <definedName name="_xlnm.Print_Area" localSheetId="8">'бланк (6)'!$A$1:$K$22</definedName>
    <definedName name="_xlnm.Print_Area" localSheetId="12">'бланк (7)'!$A$1:$K$53</definedName>
    <definedName name="_xlnm.Print_Area" localSheetId="14">'бланк (8)'!$A$1:$K$58</definedName>
    <definedName name="_xlnm.Print_Area" localSheetId="15">'бланк (9)'!$A$1:$P$58</definedName>
    <definedName name="_xlnm.Print_Area" localSheetId="6">'ІІІ кв 2018 р'!$A$1:$L$27</definedName>
    <definedName name="_xlnm.Print_Area" localSheetId="7">'ІІІ кв 2018 р (2)'!$A$1:$L$27</definedName>
    <definedName name="_xlnm.Print_Area" localSheetId="9">'ІІІ квартал'!$A$1:$R$64</definedName>
    <definedName name="_xlnm.Print_Area" localSheetId="0">'ІІІ квартал '!$A$1:$K$58</definedName>
    <definedName name="_xlnm.Print_Area" localSheetId="18">'ІІІ квартал  (2)'!$A$1:$P$59</definedName>
    <definedName name="_xlnm.Print_Area" localSheetId="19">'ІІІ квартал  (3)'!$A$1:$P$59</definedName>
    <definedName name="_xlnm.Print_Area" localSheetId="20">'ІІІ квартал  (4)'!$A$1:$L$36</definedName>
    <definedName name="_xlnm.Print_Area" localSheetId="11">'ІІІ квартал (2)'!$A$1:$K$30</definedName>
  </definedNames>
  <calcPr calcId="125725"/>
</workbook>
</file>

<file path=xl/calcChain.xml><?xml version="1.0" encoding="utf-8"?>
<calcChain xmlns="http://schemas.openxmlformats.org/spreadsheetml/2006/main">
  <c r="J50" i="174"/>
  <c r="H50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73"/>
  <c r="H50"/>
  <c r="D50"/>
  <c r="C50"/>
  <c r="K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J50" i="172"/>
  <c r="H50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J50" i="171"/>
  <c r="H50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8"/>
  <c r="K7"/>
  <c r="F7"/>
  <c r="J8" i="169"/>
  <c r="H8"/>
  <c r="D8"/>
  <c r="C8"/>
  <c r="K8" s="1"/>
  <c r="F7"/>
  <c r="K13" i="168"/>
  <c r="J13"/>
  <c r="H13"/>
  <c r="F13"/>
  <c r="D13"/>
  <c r="C13"/>
  <c r="J28" i="165"/>
  <c r="I28"/>
  <c r="H28"/>
  <c r="E28"/>
  <c r="D28"/>
  <c r="C28"/>
  <c r="K28" s="1"/>
  <c r="F27"/>
  <c r="F26"/>
  <c r="F25"/>
  <c r="F24"/>
  <c r="F23"/>
  <c r="F22"/>
  <c r="F21"/>
  <c r="F20"/>
  <c r="F19"/>
  <c r="F18"/>
  <c r="F17"/>
  <c r="F16"/>
  <c r="F15"/>
  <c r="F14"/>
  <c r="F13"/>
  <c r="F10"/>
  <c r="F9"/>
  <c r="F8"/>
  <c r="F7"/>
  <c r="F28" s="1"/>
  <c r="J51" i="164"/>
  <c r="I51"/>
  <c r="H51"/>
  <c r="E51"/>
  <c r="D51"/>
  <c r="C51"/>
  <c r="K51" s="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0"/>
  <c r="F9"/>
  <c r="F8"/>
  <c r="F7"/>
  <c r="F51" s="1"/>
  <c r="J51" i="161"/>
  <c r="I51"/>
  <c r="H51"/>
  <c r="E51"/>
  <c r="D51"/>
  <c r="C51"/>
  <c r="K51" s="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0"/>
  <c r="F9"/>
  <c r="F8"/>
  <c r="F7"/>
  <c r="F51" s="1"/>
  <c r="J16" i="159"/>
  <c r="H16"/>
  <c r="D16"/>
  <c r="C16"/>
  <c r="F16" s="1"/>
  <c r="F14"/>
  <c r="F11"/>
  <c r="F9"/>
  <c r="F8"/>
  <c r="F7"/>
  <c r="J50" i="156"/>
  <c r="H50"/>
  <c r="D50"/>
  <c r="C50"/>
  <c r="K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55"/>
  <c r="H50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K23" i="152"/>
  <c r="D23"/>
  <c r="I16"/>
  <c r="I14"/>
  <c r="I23" s="1"/>
  <c r="I7"/>
  <c r="G7"/>
  <c r="G23" s="1"/>
  <c r="L23" s="1"/>
  <c r="J44" i="151"/>
  <c r="H44"/>
  <c r="K44" s="1"/>
  <c r="D44"/>
  <c r="C44"/>
  <c r="F44" s="1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8"/>
  <c r="F17"/>
  <c r="F16"/>
  <c r="F15"/>
  <c r="F14"/>
  <c r="F13"/>
  <c r="F9"/>
  <c r="K8"/>
  <c r="F8"/>
  <c r="J25" i="150"/>
  <c r="C25"/>
  <c r="F24"/>
  <c r="F23"/>
  <c r="C23"/>
  <c r="F22"/>
  <c r="D14"/>
  <c r="D25" s="1"/>
  <c r="H8"/>
  <c r="F8"/>
  <c r="H7"/>
  <c r="F7"/>
  <c r="H6"/>
  <c r="F6"/>
  <c r="H5"/>
  <c r="H25" s="1"/>
  <c r="F5"/>
  <c r="H27" i="147"/>
  <c r="F27"/>
  <c r="C27"/>
  <c r="F25"/>
  <c r="H24"/>
  <c r="D24"/>
  <c r="C24"/>
  <c r="J23"/>
  <c r="J21"/>
  <c r="J24" s="1"/>
  <c r="F21"/>
  <c r="F20"/>
  <c r="K19"/>
  <c r="K24" s="1"/>
  <c r="F19"/>
  <c r="F24" s="1"/>
  <c r="J18"/>
  <c r="J30" s="1"/>
  <c r="H18"/>
  <c r="H30" s="1"/>
  <c r="D18"/>
  <c r="D30" s="1"/>
  <c r="C18"/>
  <c r="C30" s="1"/>
  <c r="F17"/>
  <c r="F16"/>
  <c r="F15"/>
  <c r="F14"/>
  <c r="F13"/>
  <c r="F18" s="1"/>
  <c r="F30" s="1"/>
  <c r="J56" i="146"/>
  <c r="D56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H56" s="1"/>
  <c r="F7"/>
  <c r="C7"/>
  <c r="C56" s="1"/>
  <c r="J14" i="144"/>
  <c r="H14"/>
  <c r="D14"/>
  <c r="C14"/>
  <c r="F14" s="1"/>
  <c r="F13"/>
  <c r="F12"/>
  <c r="F7"/>
  <c r="J21" i="142"/>
  <c r="H21"/>
  <c r="D21"/>
  <c r="C21"/>
  <c r="K21" s="1"/>
  <c r="F20"/>
  <c r="F19"/>
  <c r="F18"/>
  <c r="F17"/>
  <c r="F16"/>
  <c r="F15"/>
  <c r="F14"/>
  <c r="F13"/>
  <c r="F12"/>
  <c r="F11"/>
  <c r="F10"/>
  <c r="F9"/>
  <c r="F8"/>
  <c r="F7"/>
  <c r="J21" i="139"/>
  <c r="H21"/>
  <c r="D21"/>
  <c r="C21"/>
  <c r="K21" s="1"/>
  <c r="F20"/>
  <c r="F19"/>
  <c r="F18"/>
  <c r="F17"/>
  <c r="F16"/>
  <c r="F15"/>
  <c r="F14"/>
  <c r="F13"/>
  <c r="F12"/>
  <c r="F11"/>
  <c r="F10"/>
  <c r="F9"/>
  <c r="F8"/>
  <c r="J50" i="136"/>
  <c r="H50"/>
  <c r="D50"/>
  <c r="C50"/>
  <c r="K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29" i="134"/>
  <c r="H29"/>
  <c r="K29" s="1"/>
  <c r="D29"/>
  <c r="C29"/>
  <c r="F29" s="1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32"/>
  <c r="H50"/>
  <c r="D50"/>
  <c r="C50"/>
  <c r="K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21" i="130"/>
  <c r="H21"/>
  <c r="K21" s="1"/>
  <c r="D21"/>
  <c r="C21"/>
  <c r="F21" s="1"/>
  <c r="F20"/>
  <c r="F19"/>
  <c r="F18"/>
  <c r="F17"/>
  <c r="F16"/>
  <c r="F15"/>
  <c r="F14"/>
  <c r="F13"/>
  <c r="F12"/>
  <c r="F11"/>
  <c r="F10"/>
  <c r="F9"/>
  <c r="F8"/>
  <c r="F7"/>
  <c r="J50" i="128"/>
  <c r="H50"/>
  <c r="D50"/>
  <c r="C50"/>
  <c r="K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J50" i="126"/>
  <c r="H50"/>
  <c r="D50"/>
  <c r="C50"/>
  <c r="K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K50" i="174" l="1"/>
  <c r="F50" i="173"/>
  <c r="K50" i="172"/>
  <c r="F8" i="169"/>
  <c r="F50" i="156"/>
  <c r="K50" i="155"/>
  <c r="F25" i="150"/>
  <c r="K25" s="1"/>
  <c r="F14"/>
  <c r="K14" i="147"/>
  <c r="K18" s="1"/>
  <c r="K30" s="1"/>
  <c r="F56" i="146"/>
  <c r="K56"/>
  <c r="F21" i="142"/>
  <c r="F21" i="139"/>
  <c r="F50" i="136"/>
  <c r="F50" i="132"/>
  <c r="F50" i="128"/>
  <c r="F50" i="126"/>
</calcChain>
</file>

<file path=xl/sharedStrings.xml><?xml version="1.0" encoding="utf-8"?>
<sst xmlns="http://schemas.openxmlformats.org/spreadsheetml/2006/main" count="908" uniqueCount="339">
  <si>
    <t xml:space="preserve">          Додаток до листа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</si>
  <si>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</si>
  <si>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</si>
  <si>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</si>
  <si>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</si>
  <si>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</si>
  <si>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</si>
  <si>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</si>
  <si>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</si>
  <si>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</si>
  <si>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</si>
  <si>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</si>
  <si>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</si>
  <si>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</si>
  <si>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БФ "Відродження "Володимира Мунтяна"</t>
  </si>
  <si>
    <t xml:space="preserve">Святоцька Т. </t>
  </si>
  <si>
    <t>бланки</t>
  </si>
  <si>
    <t>ВСЬОГО по закладу</t>
  </si>
  <si>
    <t>Директор</t>
  </si>
  <si>
    <t>Савченко Т.С.</t>
  </si>
  <si>
    <t>(підпис)           (ініціали і прізвище) </t>
  </si>
  <si>
    <t>Головний бухгалтер</t>
  </si>
  <si>
    <t>Гібська Є.Г.</t>
  </si>
  <si>
    <r>
      <t xml:space="preserve">             від </t>
    </r>
    <r>
      <rPr>
        <u/>
        <sz val="10"/>
        <rFont val="Times New Roman"/>
        <family val="1"/>
        <charset val="204"/>
      </rPr>
      <t>02.10.2018р</t>
    </r>
    <r>
      <rPr>
        <sz val="10"/>
        <rFont val="Times New Roman"/>
        <family val="1"/>
        <charset val="204"/>
      </rPr>
      <t xml:space="preserve">.  № </t>
    </r>
    <r>
      <rPr>
        <u/>
        <sz val="10"/>
        <rFont val="Times New Roman"/>
        <family val="1"/>
        <charset val="204"/>
      </rPr>
      <t>061-12645</t>
    </r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</si>
  <si>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Київський міський консультативно-діагностичний центр за</t>
    </r>
    <r>
      <rPr>
        <b/>
        <u/>
        <sz val="14"/>
        <color indexed="8"/>
        <rFont val="Times New Roman"/>
        <family val="1"/>
        <charset val="204"/>
      </rPr>
      <t>__ІІІ__</t>
    </r>
    <r>
      <rPr>
        <b/>
        <sz val="14"/>
        <color indexed="8"/>
        <rFont val="Times New Roman"/>
        <family val="1"/>
        <charset val="204"/>
      </rPr>
      <t xml:space="preserve">квартал 2018 року </t>
    </r>
  </si>
  <si>
    <t>Омельченко Р.Л.</t>
  </si>
  <si>
    <t>кондиціонери</t>
  </si>
  <si>
    <t xml:space="preserve">             від ________ 2018 № ______</t>
  </si>
  <si>
    <t>канцтовари</t>
  </si>
  <si>
    <t>медикаменти</t>
  </si>
  <si>
    <t>Фізична особа</t>
  </si>
  <si>
    <t>Керівник установи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</si>
  <si>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АПЗ Київський міський дитячий діагностичний центр за IIIквартал 2018 року </t>
  </si>
  <si>
    <t>ТОВ МДМ</t>
  </si>
  <si>
    <t>дозатор ліктьовий</t>
  </si>
  <si>
    <t>пляшкотримач (БП)</t>
  </si>
  <si>
    <t>насадка на бутилку</t>
  </si>
  <si>
    <t>Кондиціонер</t>
  </si>
  <si>
    <t>кондиціонер</t>
  </si>
  <si>
    <t>ТОВ ВІК-А</t>
  </si>
  <si>
    <t>Дозатор під рідину</t>
  </si>
  <si>
    <t>дозатор під рідину</t>
  </si>
  <si>
    <t>ФО-П Абашкіна Л.О.</t>
  </si>
  <si>
    <t>Станція паразитологічна ParaSys PAR0272</t>
  </si>
  <si>
    <t xml:space="preserve">А.В.Семтволос </t>
  </si>
  <si>
    <t>Н.М.Мирошниченко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</si>
  <si>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Міський медичний центр проблем слуху та мовлення "СУВАГ" за 9 місяців 2018 року </t>
  </si>
  <si>
    <t>основні засоби</t>
  </si>
  <si>
    <t>Гуйван С.О.</t>
  </si>
  <si>
    <t>Каменська І.В.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</si>
  <si>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Фізіотерапевтична поліклінка Шевченківського району м. Києва за III квартал 2018 року </t>
  </si>
  <si>
    <t>Фізичні особи</t>
  </si>
  <si>
    <t>Передплата спеціалізованих медичних видань</t>
  </si>
  <si>
    <t>Навчання робітників з технічної експлуатації ТУ та мереж</t>
  </si>
  <si>
    <t>Проїзні квитки на 4 міс</t>
  </si>
  <si>
    <t>Шафа для документів</t>
  </si>
  <si>
    <t>Грубник Б.П.</t>
  </si>
  <si>
    <t>Стельмашенко Л.І.</t>
  </si>
  <si>
    <t>Заступник з економічних питань</t>
  </si>
  <si>
    <t>Брильов Г.О.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</si>
  <si>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Державний заклад "Спеціалізована медико-санітарна частина № 10 МОЗ України" за_ІІI_квартал_2018__року </t>
  </si>
  <si>
    <t>Куляс Н.О.</t>
  </si>
  <si>
    <t>Баранов С.Б</t>
  </si>
  <si>
    <t xml:space="preserve">             від20.03.2018 № 061-3416/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</si>
  <si>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ДЗ "СМСЧ № 11 МОЗ України" за  ІІІ квартал 2018 року </t>
  </si>
  <si>
    <t>А.Ю.Кнерцер</t>
  </si>
  <si>
    <t>Н.О.Мартинець</t>
  </si>
  <si>
    <t xml:space="preserve">Фізичні особи </t>
  </si>
  <si>
    <t>інформ.-консультативні послуги</t>
  </si>
  <si>
    <t xml:space="preserve">Директор </t>
  </si>
  <si>
    <t xml:space="preserve">Омельчук В.В. </t>
  </si>
  <si>
    <t>Начальник фінансово економічного відділу -головний бухгалтер</t>
  </si>
  <si>
    <t xml:space="preserve">Юрченко М.М.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</si>
  <si>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_КНП "Консультативно-діагностичний центр"_Голосіївського району м.Києва__за__ІІІ__квартал_2018_року </t>
  </si>
  <si>
    <t xml:space="preserve">поточний ремонт </t>
  </si>
  <si>
    <t>пільгова пенсія</t>
  </si>
  <si>
    <t>БО"100 відсотків життя Київський регіон"</t>
  </si>
  <si>
    <t>обладнаня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</si>
  <si>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по Комунальному некомерційному підприємству "Консультативно-діагностичний центр №1 Дарницького району м.Києва"за ІІІ квартал 2018 року 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</si>
  <si>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4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</si>
  <si>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4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</si>
  <si>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4"/>
        <color indexed="8"/>
        <rFont val="Times New Roman"/>
        <family val="1"/>
        <charset val="204"/>
      </rPr>
      <t xml:space="preserve"> тис. грн</t>
    </r>
  </si>
  <si>
    <r>
      <t xml:space="preserve">Сума,        </t>
    </r>
    <r>
      <rPr>
        <b/>
        <sz val="14"/>
        <color indexed="8"/>
        <rFont val="Times New Roman"/>
        <family val="1"/>
        <charset val="204"/>
      </rPr>
      <t xml:space="preserve">  тис. грн</t>
    </r>
  </si>
  <si>
    <t>комплектуючі до компютерів, флешносії</t>
  </si>
  <si>
    <t>вивіз сміття, послуги звязку, послуги прання, послуги з утилізації, дезпослуги, послуги з доступу до мережі інтернет, послуги із заправки картриджів</t>
  </si>
  <si>
    <t>екологічний податок</t>
  </si>
  <si>
    <t>(використано більше ніж надійшло за рахунок залишку на початок звітного періоду)</t>
  </si>
  <si>
    <t>Ростунов В.К</t>
  </si>
  <si>
    <t>Білоус О.П.</t>
  </si>
  <si>
    <t>Фізисчна особа</t>
  </si>
  <si>
    <t>господарські товари</t>
  </si>
  <si>
    <t>меблі (столи)</t>
  </si>
  <si>
    <t>медичні вироби</t>
  </si>
  <si>
    <t xml:space="preserve">касове обслуговування </t>
  </si>
  <si>
    <t>В. П. Березюк</t>
  </si>
  <si>
    <t>Л. Ю. Бахур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</si>
  <si>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комунальному  некомерційному  підприємству   "Консультативно- діагностичний  центр  №2  Дарницького району м. Києва"  за ІІІ квартал 2018 року </t>
  </si>
  <si>
    <t>холодильники</t>
  </si>
  <si>
    <t>поштові марки</t>
  </si>
  <si>
    <t>водонагрівачі</t>
  </si>
  <si>
    <t>автозапчастини</t>
  </si>
  <si>
    <t>печатки, штампи</t>
  </si>
  <si>
    <t>Додаток</t>
  </si>
  <si>
    <t>до наказу Міністерства 
охорони  здоров'я України</t>
  </si>
  <si>
    <t>25.07.2017        №  848</t>
  </si>
  <si>
    <t>ІНФОРМАЦІЯ</t>
  </si>
  <si>
    <t>про  надходження і використання благодійних пожертв від фізичних та юридичних осіб</t>
  </si>
  <si>
    <t>по   комунальному  некомерційному підприємству " Консультативно-діагностичний центр дитячий Дарницького району м. Києва</t>
  </si>
  <si>
    <t>за  ІІІ   квартал    2018  року</t>
  </si>
  <si>
    <t>Період</t>
  </si>
  <si>
    <t>Найменування юридичної особи ( або позначення фізичної особи)</t>
  </si>
  <si>
    <t>Благодійні пожертви, що були отримані закладом охорони здоровя від фізичних та юридичних осіб</t>
  </si>
  <si>
    <t>Всього отримано благодійних пожертв, тис. грн.</t>
  </si>
  <si>
    <t>Використання закладом охорони здоровя благодійних пожертв, отриманих у грошовій та натуральній ( товари і послуги ) формі</t>
  </si>
  <si>
    <t>Залишок невикористаних грошових коштів, товарів та послуг на кінець звітного періоду, тис. грн.</t>
  </si>
  <si>
    <t>В грошовій формі, тис. грн.</t>
  </si>
  <si>
    <t>В натуральній формі 
( товари і послуги), 
тис. грн.</t>
  </si>
  <si>
    <t>Напрямки використання у грошовій формі 
( стаття витрат )</t>
  </si>
  <si>
    <t>Сума, 
тис. грн.</t>
  </si>
  <si>
    <t xml:space="preserve"> І квартал</t>
  </si>
  <si>
    <t>Стандартні еритроцити для визначення групи крові</t>
  </si>
  <si>
    <t>Супровід програми " Облік медичних кадрів України" у 2018 році</t>
  </si>
  <si>
    <t>ТОВ " Провіденс Медіка"</t>
  </si>
  <si>
    <t>Аналітична система Finecaire для проведення кількісних експрес-тестів методом ФІА</t>
  </si>
  <si>
    <t>Аналітична система Finecaire для проведення кількісних експрес-тестів методом ФІА
( Апарат введений в експлуатацію, працює в лабораторії )</t>
  </si>
  <si>
    <t>Національна дитяча спеціалізована лікарня " ОХМАТДИТ"</t>
  </si>
  <si>
    <t>Тест-системи на ВІЛ</t>
  </si>
  <si>
    <t>Тест-системи на ВІЛ 
( використані згідно 
звітів МВО )</t>
  </si>
  <si>
    <t>Дитяча клінічна лікарня № 6 Шевченківського району м. Києва</t>
  </si>
  <si>
    <t>Системи для контролю рівня глюкози у крові АККУ ЧЕК</t>
  </si>
  <si>
    <t>Системи для контролю рівня глюкози у крові АККУ ЧЕК 
( Видані  згідно списків )</t>
  </si>
  <si>
    <t>Всього за І квартал</t>
  </si>
  <si>
    <t>ІІ квартал</t>
  </si>
  <si>
    <t>Господарські товари</t>
  </si>
  <si>
    <t>Тест-смужки " АККУ ЧЕК ПЕРФОРМА "</t>
  </si>
  <si>
    <t>Тест-смужки " АККУ ЧЕК ПЕРФОРМА "
( Видані  згідно списків )</t>
  </si>
  <si>
    <t>СПД-ФОП Кисельова М.Г.</t>
  </si>
  <si>
    <t>Подорожні листи</t>
  </si>
  <si>
    <t>Подорожні листи
( отримані в роботу та будуть списаніпо мірі використання водієм )</t>
  </si>
  <si>
    <t>Комунальне некомерційне підприємство " Консультативно-діагностичний центр №1" Дарницького району м. Києва</t>
  </si>
  <si>
    <t>Калоприймачі однокомпонентні 19-64 мм.</t>
  </si>
  <si>
    <t>Калоприймачі однокомпонентні 19-64 мм.
( використані згідно 
звітів МВО )</t>
  </si>
  <si>
    <t>Комунальне некомерційне підприємство " Центр первинної медико-санітарної допомоги №2" Дарницького району м. Києва</t>
  </si>
  <si>
    <t>Респіратори проти аерозольні А-200  FFP-3D</t>
  </si>
  <si>
    <t>Респіратори проти аерозольні А-200  FFP-3D
( отримані в лабораторію, будуть списані по мірі використання )</t>
  </si>
  <si>
    <t>Всього за ІІ квартал</t>
  </si>
  <si>
    <t>ІІІ квартал</t>
  </si>
  <si>
    <t>Поточний ремонт по заміні частини водопровідної труби</t>
  </si>
  <si>
    <t>Всього за ІІІ квартал</t>
  </si>
  <si>
    <t>ІV  квартал</t>
  </si>
  <si>
    <t>Всього за 2018 рік</t>
  </si>
  <si>
    <t>Бакалінська  С.М.</t>
  </si>
  <si>
    <t>Єрмолаєва Н.Р.</t>
  </si>
  <si>
    <t>ІНФОРМАЦІЯ 
про надходження і використання благодійних пожертв від фізичних та юридичних осіб комунального некомерційного підприємства  "Консультативно-діагностичний центр" Деснянського району м.Києва (код ЄДРПОУ 26188308)
за ІІІ квартал 2018 року</t>
  </si>
  <si>
    <t>Додаток 1
до наказу №60 від 12.03.2018 р.</t>
  </si>
  <si>
    <t>№ п/п</t>
  </si>
  <si>
    <t>Використання закладом охорони здоров'я благодійних пожертв, отриманих у грошовій  (товари і послуги) формі</t>
  </si>
  <si>
    <t>В натуральній формі (товари і послуги) тис. грн.</t>
  </si>
  <si>
    <t>Перелік товарів і послуг в натуральній формі (канцтовари, господарські товари, будівельні товари,медикаменти та перев'язвальні матеріали, продукти харчування, м'який інвентар,основні засоби та інші)</t>
  </si>
  <si>
    <t>Сума, тис. грн.</t>
  </si>
  <si>
    <t>Благодійна організація "100 відстотків життя. Київський регіон" (код ЄДРПОУ 34618692)</t>
  </si>
  <si>
    <t>Кондиціонер LEBERG LBS-LOKO8/LBU-LOKO8</t>
  </si>
  <si>
    <t>Предмети, матеріали, обладнання та інвентар</t>
  </si>
  <si>
    <t>Багатофункціональний пристрій HP LASERJET M130A</t>
  </si>
  <si>
    <t>Медикаменти та перев'язувальні матеріали</t>
  </si>
  <si>
    <t>Монітор LG 19M38A-B</t>
  </si>
  <si>
    <t>Оплата послуг (крім комунальних)</t>
  </si>
  <si>
    <t xml:space="preserve">Персональний комп'ютер у складі:                    -Материнська плата Gigabyte GA-J1800N-D2H з двоядерним процессором Intel Celeron J1800 (2/41 ГГ ц)                                                      -Модуль пам'яті 4G DDR3 1600MHz SODIMM GOLDEN MEMORY 1.35V (box)                                                       -Внутрішній жорсткий диск 500GB Seagate (ST 3500312CS)                                               -Корпус Frime 400W mATX      </t>
  </si>
  <si>
    <t>Придбання обладнання і придметів довгострокового користування</t>
  </si>
  <si>
    <t xml:space="preserve">Персональний комп'ютер у складі:                    -Материнська плата Gigabyte GA-J1800N-D2H з двоядерним процессором Intel Celeron J1800 (2/41 ГГ ц)                                                      -Модуль пам'яті 4G DDR3 1600MHz SODIMM GOLDEN MEMORY 1.35V (box)                                                       -Внутрішній жорсткий диск 500GB Seagate (ST 3500312CS)                                             -Корпус Frime 400W mATX      </t>
  </si>
  <si>
    <t>Програмне забезпечення Microsoft Windows 10 Професійна 64-bit Ukr на 1 ПК (FQC-28978)</t>
  </si>
  <si>
    <t>Комплект клавіатура та мишка:            Клавіатура Grown CMK-02 USB                      Мишка дротова Frime (FM-010BB) USB</t>
  </si>
  <si>
    <t>Мережевий фільтр сірий Master, 1,8 кабель, 3 розетки (3G SIM-6G)</t>
  </si>
  <si>
    <t>Шафа металева М-18</t>
  </si>
  <si>
    <t>Шафа медична МD1 1650/SS</t>
  </si>
  <si>
    <t>Виробничо-комерційна фірма "Експостач" (код ЄДРПОУ 32466363)</t>
  </si>
  <si>
    <t>Тренажер для стимуляції сітківки ока панорамними фігурками (сліпучим) полями -АМБЛІОПАНОРАМА</t>
  </si>
  <si>
    <t>Благодійна організація "Всеукраїнська мережа людей які живуть з ВІЛ/СНІД"(код ЄДРПОУ 21721459)</t>
  </si>
  <si>
    <t>Швидкій тест для виявлення антитіл до вірусу імунодефіциту людини (ВІЛ) (колодійне золото), цільна кров/сироватка/плазма</t>
  </si>
  <si>
    <t>Експрес-тест ВІЛ-1.2.0, "Швидка відповідь"</t>
  </si>
  <si>
    <t>Холодильник-морозильник МХМ-2826-95</t>
  </si>
  <si>
    <t>Благодійна організація "Наша лепта" (код ЄДРОУ 38341960)</t>
  </si>
  <si>
    <t>Цетрифуга лабораторна МІСROmed CM-3</t>
  </si>
  <si>
    <t>Затискач кровосписний по Halsted-Mosquito, зігнутий для новонароджених</t>
  </si>
  <si>
    <t>Зонд по Direktors, хірургічний, жолобкуватий</t>
  </si>
  <si>
    <t>Гачок хірургічний по Kocher, 3 зубці, тупий</t>
  </si>
  <si>
    <t>Наша перлина ЖБК ОК       (код ЄДРПОУ 41128836)</t>
  </si>
  <si>
    <t>ТОВ "НЕО-ЛАБ"                             (код ЄДРПОУ 35017275)</t>
  </si>
  <si>
    <t>Дієздатні фізичні особи</t>
  </si>
  <si>
    <t>Всього по закладу</t>
  </si>
  <si>
    <t>_______________</t>
  </si>
  <si>
    <t>Лимар Ю.В.</t>
  </si>
  <si>
    <t>Бобко Т.М.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</si>
  <si>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                                          КНП "КДЦ Дніпровського району м.Києва"     за ІІІ квартал 2018 року </t>
  </si>
  <si>
    <t>Залишок на 01.01.2018р</t>
  </si>
  <si>
    <t>комплектуючі до оргтехніки</t>
  </si>
  <si>
    <t>меблі</t>
  </si>
  <si>
    <t xml:space="preserve"> комплект пластин та фартух-передник для рентгенкаб.</t>
  </si>
  <si>
    <t>1-окамерний холодильник та електросушилки для рук</t>
  </si>
  <si>
    <t>ремонт та обслуговування обладнання</t>
  </si>
  <si>
    <t>послуги в сфері інформатизації,консультативно- інформатизаційні послуги</t>
  </si>
  <si>
    <t>інтернет,обслуговування веб сайта,зв'язок</t>
  </si>
  <si>
    <t>оренда автомобіля</t>
  </si>
  <si>
    <t>виготовлення та встановлення мет.дверей</t>
  </si>
  <si>
    <t>виготовлення печатки</t>
  </si>
  <si>
    <t>технагляд по капремонту</t>
  </si>
  <si>
    <t>Седченко І.В.</t>
  </si>
  <si>
    <t>Новіченко Л.В.</t>
  </si>
  <si>
    <t>Виконавець:</t>
  </si>
  <si>
    <t>тел.;517-70-18</t>
  </si>
  <si>
    <t>Інформація про надходження і використання благодійних пожертв від фізичних та юридичних осіб</t>
  </si>
  <si>
    <t xml:space="preserve">            КНП "Косультативно-діагностичний центр дитячий Дніпровського р-ну м. Києва за "ІІІ " квартал 2018 року</t>
  </si>
  <si>
    <t>п/п №</t>
  </si>
  <si>
    <t>Найменування юридичної особи (або позначення фізічної особи)</t>
  </si>
  <si>
    <t>Залишок не використаних грошових коштів, товарів та послуг на  початок  звітного періоду, тис грн</t>
  </si>
  <si>
    <t>Благодійні пожертви, що були отримані закладом охопони здоровя від фізичних та юридичних осіб</t>
  </si>
  <si>
    <t>Всього отримано благодійних пожертв, тис грн.</t>
  </si>
  <si>
    <t>Використання закладом охорони здоровя благодійних пожертв, отриманих у грошовій та натуральній (товари і послуги) формі</t>
  </si>
  <si>
    <t>Залишок не використаних грошових коштів, товарів та послуг на кінець звітного періоду, тис грн</t>
  </si>
  <si>
    <t>В грошовій форми, тис грн</t>
  </si>
  <si>
    <t>В натуральній формі (товари і послуги,тис грн)</t>
  </si>
  <si>
    <t>Перелік товарів і послуг в натуральій формі</t>
  </si>
  <si>
    <t>Напрямики використання у грошовій формі (стаття витрат)</t>
  </si>
  <si>
    <t>сума, тис грн</t>
  </si>
  <si>
    <t>Перелік використаних товарів та послуг у натуральній формі</t>
  </si>
  <si>
    <t>Фізічна особа</t>
  </si>
  <si>
    <t xml:space="preserve">будівельний матеріал </t>
  </si>
  <si>
    <t>господарчі товари</t>
  </si>
  <si>
    <t>пожежне обладн</t>
  </si>
  <si>
    <t>статистині талони</t>
  </si>
  <si>
    <t>сантехнічні вироби</t>
  </si>
  <si>
    <t>хімічні реактиви</t>
  </si>
  <si>
    <t>технічне обслуговування бесейну</t>
  </si>
  <si>
    <t>поточний ремонт обладнання</t>
  </si>
  <si>
    <t>комісія банку</t>
  </si>
  <si>
    <t>перезарядка вогнегасників</t>
  </si>
  <si>
    <t>навчальні курси для співробітників</t>
  </si>
  <si>
    <t>Всього</t>
  </si>
  <si>
    <t xml:space="preserve">С.М.Скрипка </t>
  </si>
  <si>
    <t xml:space="preserve">Л.В.Адаменко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</si>
  <si>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КНП "КДЦ" Оболонського району м.Києва  за 3 квартал 2018 року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</si>
  <si>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9"/>
        <color indexed="8"/>
        <rFont val="Calibri"/>
        <family val="2"/>
        <charset val="204"/>
      </rPr>
      <t>′</t>
    </r>
    <r>
      <rPr>
        <sz val="9"/>
        <color indexed="8"/>
        <rFont val="Times New Roman"/>
        <family val="1"/>
        <charset val="204"/>
      </rPr>
      <t>я</t>
    </r>
  </si>
  <si>
    <t>М.А.Яремчук</t>
  </si>
  <si>
    <t>А.Б.Жохова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</si>
  <si>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Комунальне некомерційне підприємство "Консультативно-діагностичний центр" Печерського району м. Києва </t>
    </r>
    <r>
      <rPr>
        <b/>
        <sz val="14"/>
        <color indexed="8"/>
        <rFont val="Symbol"/>
        <family val="1"/>
        <charset val="2"/>
      </rPr>
      <t>III</t>
    </r>
    <r>
      <rPr>
        <b/>
        <sz val="10.5"/>
        <color indexed="8"/>
        <rFont val="Times New Roman"/>
        <family val="1"/>
        <charset val="204"/>
      </rPr>
      <t xml:space="preserve"> </t>
    </r>
    <r>
      <rPr>
        <b/>
        <sz val="14"/>
        <color indexed="8"/>
        <rFont val="Times New Roman"/>
        <family val="1"/>
        <charset val="204"/>
      </rPr>
      <t xml:space="preserve">квартал 2018 року 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</si>
  <si>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</si>
  <si>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Доукомплектація гардеробної </t>
  </si>
  <si>
    <t>послуги з програмного забезпечення (супроводження системи бухгалтерського обліку)</t>
  </si>
  <si>
    <t>супроводження програмного забезпечення АРМ "Зарплата"</t>
  </si>
  <si>
    <t>Л. В. Кравчук</t>
  </si>
  <si>
    <t>В.Д. Штакун</t>
  </si>
  <si>
    <t xml:space="preserve">               Додаток до листа</t>
  </si>
  <si>
    <t xml:space="preserve">             від 20.03.2018 № 061-3416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</si>
  <si>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Комунальне некомерційне підприємство "Консультативно-діагностичний центр " Подільського р-ну м. Києва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  ІІІ квартал  2018  року 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</si>
  <si>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</si>
  <si>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r>
      <t>Залишок невикористаних грошових коштів, товарів та послуг на кінець звітного періоду,</t>
    </r>
    <r>
      <rPr>
        <b/>
        <sz val="10"/>
        <color indexed="8"/>
        <rFont val="Times New Roman"/>
        <family val="1"/>
        <charset val="204"/>
      </rPr>
      <t xml:space="preserve">тис. грн </t>
    </r>
    <r>
      <rPr>
        <b/>
        <sz val="10"/>
        <color indexed="10"/>
        <rFont val="Times New Roman"/>
        <family val="1"/>
        <charset val="204"/>
      </rPr>
      <t>* без врахування залишку станом на 01.07.2018 р. -14,69 тис.грн.</t>
    </r>
  </si>
  <si>
    <t>медичні бланки</t>
  </si>
  <si>
    <t>дрібний інвентар (лотки, ширма,килимки гумові)</t>
  </si>
  <si>
    <t>періодичні видання</t>
  </si>
  <si>
    <t>запчастини для ПК</t>
  </si>
  <si>
    <t>медикаменти ти та інші товари мед.призначення</t>
  </si>
  <si>
    <t>послуги лабораторних досліджень (гістологічні)</t>
  </si>
  <si>
    <t>поточн.ремонт мед.та побут.обладнання</t>
  </si>
  <si>
    <t>послуги банку</t>
  </si>
  <si>
    <t>навчання та підвищення кваліфікації</t>
  </si>
  <si>
    <t>І. М. Королик</t>
  </si>
  <si>
    <t>В. В. Бухарцева</t>
  </si>
  <si>
    <t>433-14-24</t>
  </si>
  <si>
    <t xml:space="preserve">             від 20.03.2018 р.  2018 № 061-3416/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</si>
  <si>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по КНП "Консультативно -діагностичний центр" Святошинського району м.Києва               за ІІІ  квартал 2018 року                                                                                                      _____________________________________________________за____квартал_____року </t>
  </si>
  <si>
    <t>Міжнародний благодійний фонд "Сприяння розвитку медицини"</t>
  </si>
  <si>
    <t>текстиль</t>
  </si>
  <si>
    <t>Дитяча клінічна лікарня №6 Шевченківського району м.Києва</t>
  </si>
  <si>
    <t>1.</t>
  </si>
  <si>
    <t>захисні окуляри</t>
  </si>
  <si>
    <t>продукція рослинництва</t>
  </si>
  <si>
    <t xml:space="preserve">матеріали медичні </t>
  </si>
  <si>
    <t xml:space="preserve">охорона приміщення </t>
  </si>
  <si>
    <t>програмне забезпечення</t>
  </si>
  <si>
    <t>відшкодування експлуатаційних витрат</t>
  </si>
  <si>
    <t>поточний ремонт медичного обладнання</t>
  </si>
  <si>
    <t>благоустрій території</t>
  </si>
  <si>
    <t>технічна інвентаризація об'єктів нерухомого майна</t>
  </si>
  <si>
    <t>навчання з питань пожежної безпеки</t>
  </si>
  <si>
    <t>навчання з питань державних закупівель</t>
  </si>
  <si>
    <t>Б.Л.Подлужний</t>
  </si>
  <si>
    <t>В.Ф.Горська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</si>
  <si>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по КНП "Консультативно -діагностичний центр" Святошинського району м.Києва                                                          за ІІІ  квартал 2018 року                                                                                                      _____________________________________________________за____квартал_____року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</si>
  <si>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20"/>
        <color indexed="8"/>
        <rFont val="Calibri"/>
        <family val="2"/>
        <charset val="204"/>
      </rPr>
      <t>′</t>
    </r>
    <r>
      <rPr>
        <sz val="20"/>
        <color indexed="8"/>
        <rFont val="Times New Roman"/>
        <family val="1"/>
        <charset val="204"/>
      </rPr>
      <t>я</t>
    </r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</si>
  <si>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2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</si>
  <si>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2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</si>
  <si>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20"/>
        <color indexed="8"/>
        <rFont val="Times New Roman"/>
        <family val="1"/>
        <charset val="204"/>
      </rPr>
      <t xml:space="preserve"> тис. грн</t>
    </r>
  </si>
  <si>
    <r>
      <t xml:space="preserve">Сума,        </t>
    </r>
    <r>
      <rPr>
        <b/>
        <sz val="20"/>
        <color indexed="8"/>
        <rFont val="Times New Roman"/>
        <family val="1"/>
        <charset val="204"/>
      </rPr>
      <t xml:space="preserve">  тис. грн</t>
    </r>
  </si>
  <si>
    <t xml:space="preserve">Додаток до наказу Міністерства охорони здоров`я України </t>
  </si>
  <si>
    <t>від 25.07.2017 № 848</t>
  </si>
  <si>
    <t xml:space="preserve">                                                                              ІНФОРМАЦІЯ                                                                                        про надходження і використання благодійних пожертв від фізичних та юридичних осіб  КНП “Консультативно-діагностичний центр” Шевченківського р-ну м.Києва   за III квартал  2018 року </t>
  </si>
  <si>
    <t>25.07.2017 №848</t>
  </si>
  <si>
    <t xml:space="preserve">                                                                                                                                         </t>
  </si>
  <si>
    <t xml:space="preserve">   найменування закладу охорони здоров′я</t>
  </si>
  <si>
    <r>
      <rPr>
        <sz val="10"/>
        <color indexed="8"/>
        <rFont val="Times New Roman"/>
        <family val="1"/>
        <charset val="204"/>
      </rPr>
      <t xml:space="preserve">Залишок невикористаних грошових коштів, товарів та послуг на кінець звітного періоду, </t>
    </r>
    <r>
      <rPr>
        <b/>
        <sz val="10"/>
        <color indexed="8"/>
        <rFont val="Times New Roman"/>
        <family val="1"/>
        <charset val="204"/>
      </rPr>
      <t>тис. грн</t>
    </r>
  </si>
  <si>
    <r>
      <rPr>
        <sz val="10"/>
        <color indexed="8"/>
        <rFont val="Times New Roman"/>
        <family val="1"/>
        <charset val="204"/>
      </rP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</si>
  <si>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rPr>
        <sz val="10"/>
        <color indexed="8"/>
        <rFont val="Times New Roman"/>
        <family val="1"/>
        <charset val="204"/>
      </rPr>
      <t xml:space="preserve">В  натуральній формі (товари і послуги), </t>
    </r>
    <r>
      <rPr>
        <b/>
        <sz val="10"/>
        <color indexed="8"/>
        <rFont val="Times New Roman"/>
        <family val="1"/>
        <charset val="204"/>
      </rPr>
      <t>тис. грн</t>
    </r>
  </si>
  <si>
    <r>
      <rPr>
        <sz val="10"/>
        <color indexed="8"/>
        <rFont val="Times New Roman"/>
        <family val="1"/>
        <charset val="204"/>
      </rPr>
      <t xml:space="preserve">Сума,  </t>
    </r>
    <r>
      <rPr>
        <b/>
        <sz val="10"/>
        <color indexed="8"/>
        <rFont val="Times New Roman"/>
        <family val="1"/>
        <charset val="204"/>
      </rPr>
      <t>тис. грн</t>
    </r>
  </si>
  <si>
    <t>Комп’ютери</t>
  </si>
  <si>
    <t>Стоматологічний матеріал</t>
  </si>
  <si>
    <t>Бланки</t>
  </si>
  <si>
    <t>Крафт-папір</t>
  </si>
  <si>
    <t>Послуги з обробки даних та видача сертифікату ЕЦП</t>
  </si>
  <si>
    <t>Берікашвілі Н.В.</t>
  </si>
  <si>
    <t>Вержак Т.Т.</t>
  </si>
  <si>
    <t xml:space="preserve">             від 02.10.2018 № 061-12645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</si>
  <si>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Шкірно-венерологічний диспансер Солом'янського району м. Києва за ІІІ квартал 2018року </t>
  </si>
  <si>
    <t>Каховський В. Ф.</t>
  </si>
  <si>
    <t>Яцько О. К.</t>
  </si>
  <si>
    <t>тел.виконавця 249-56-25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</si>
  <si>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</si>
  <si>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 ШВД №1 Дніпровського р-ну</t>
    </r>
  </si>
  <si>
    <r>
      <t xml:space="preserve">Сума,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</si>
  <si>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Придбання комп'ютерної техніки для потреб закладу</t>
  </si>
  <si>
    <t>Благодійний фонд "Фундація Антиснід-Україна"</t>
  </si>
  <si>
    <t>медикаменти та вироби медичного призначення</t>
  </si>
  <si>
    <t>Головний лікар</t>
  </si>
  <si>
    <t>В.Є.Симоненко</t>
  </si>
  <si>
    <t>Г.А.Глущенко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</si>
  <si>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 ШВД №2 Деснянського р-ну</t>
    </r>
  </si>
  <si>
    <t>заправка вогнегасників</t>
  </si>
  <si>
    <t>Примук С.І.</t>
  </si>
  <si>
    <t>Шкоруп Є.Б.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</si>
  <si>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 ШВД№3 Святошинського р-ну</t>
    </r>
  </si>
  <si>
    <t>Громадська організація " Центр соціального развитку та підтримки здоров'я чоловіків"</t>
  </si>
  <si>
    <t xml:space="preserve"> реактиви медичного призначення</t>
  </si>
  <si>
    <t>О.О. Кашеварова</t>
  </si>
  <si>
    <t>А.І. Василенко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</si>
  <si>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 xml:space="preserve">я      ШВД № 5 Подільського р-ну </t>
    </r>
  </si>
  <si>
    <t>ТОВ "Міжнародні інформтехнології"</t>
  </si>
  <si>
    <t>медичне обладнання</t>
  </si>
  <si>
    <t>Т.в.о.головного лікаря</t>
  </si>
  <si>
    <t>Л.Л.Іванченко</t>
  </si>
  <si>
    <t>Ю.О. Приходько</t>
  </si>
</sst>
</file>

<file path=xl/styles.xml><?xml version="1.0" encoding="utf-8"?>
<styleSheet xmlns="http://schemas.openxmlformats.org/spreadsheetml/2006/main">
  <numFmts count="7">
    <numFmt numFmtId="164" formatCode="0.0"/>
    <numFmt numFmtId="165" formatCode="_-* #,##0.00_₴_-;\-* #,##0.00_₴_-;_-* &quot;-&quot;??_₴_-;_-@_-"/>
    <numFmt numFmtId="166" formatCode="_-* #,##0.0_₴_-;\-* #,##0.0_₴_-;_-* &quot;-&quot;??_₴_-;_-@_-"/>
    <numFmt numFmtId="167" formatCode="#,##0.0"/>
    <numFmt numFmtId="168" formatCode="#,##0.00_р_."/>
    <numFmt numFmtId="169" formatCode="0.000"/>
    <numFmt numFmtId="170" formatCode="#,##0.00\ [$€-407];[Red]\-#,##0.00\ [$€-407]"/>
  </numFmts>
  <fonts count="5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9"/>
      <color indexed="8"/>
      <name val="Calibri"/>
      <family val="2"/>
      <charset val="204"/>
    </font>
    <font>
      <u/>
      <sz val="11"/>
      <color indexed="8"/>
      <name val="Calibri"/>
      <family val="2"/>
      <charset val="204"/>
    </font>
    <font>
      <u/>
      <sz val="9"/>
      <color indexed="8"/>
      <name val="Calibri"/>
      <family val="2"/>
      <charset val="204"/>
    </font>
    <font>
      <b/>
      <i/>
      <sz val="16"/>
      <color indexed="8"/>
      <name val="Calibri"/>
      <family val="2"/>
      <charset val="204"/>
    </font>
    <font>
      <b/>
      <i/>
      <u/>
      <sz val="16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14"/>
      <color indexed="8"/>
      <name val="Symbol"/>
      <family val="1"/>
      <charset val="2"/>
    </font>
    <font>
      <b/>
      <sz val="10.5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0"/>
      <color indexed="8"/>
      <name val="Calibri"/>
      <family val="2"/>
      <charset val="204"/>
    </font>
    <font>
      <sz val="22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22"/>
      <name val="Times New Roman"/>
      <family val="1"/>
      <charset val="204"/>
    </font>
    <font>
      <sz val="22"/>
      <color indexed="8"/>
      <name val="Calibri"/>
      <family val="2"/>
      <charset val="204"/>
    </font>
    <font>
      <b/>
      <sz val="22"/>
      <color indexed="8"/>
      <name val="Calibri"/>
      <family val="2"/>
      <charset val="204"/>
    </font>
    <font>
      <b/>
      <i/>
      <sz val="20"/>
      <color indexed="8"/>
      <name val="Times New Roman"/>
      <family val="1"/>
      <charset val="204"/>
    </font>
    <font>
      <sz val="20"/>
      <name val="Times New Roman"/>
      <family val="1"/>
      <charset val="204"/>
    </font>
    <font>
      <i/>
      <sz val="20"/>
      <name val="Times New Roman"/>
      <family val="1"/>
      <charset val="204"/>
    </font>
    <font>
      <b/>
      <i/>
      <sz val="16"/>
      <name val="Arial"/>
      <family val="2"/>
      <charset val="204"/>
    </font>
    <font>
      <b/>
      <i/>
      <u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27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4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3" fillId="0" borderId="0"/>
    <xf numFmtId="0" fontId="22" fillId="0" borderId="0"/>
    <xf numFmtId="165" fontId="1" fillId="0" borderId="0" applyFont="0" applyFill="0" applyBorder="0" applyAlignment="0" applyProtection="0"/>
    <xf numFmtId="0" fontId="3" fillId="0" borderId="0"/>
    <xf numFmtId="0" fontId="54" fillId="0" borderId="0" applyNumberFormat="0" applyFill="0" applyBorder="0" applyProtection="0">
      <alignment horizontal="center"/>
    </xf>
    <xf numFmtId="0" fontId="54" fillId="0" borderId="0" applyNumberFormat="0" applyFill="0" applyBorder="0" applyProtection="0">
      <alignment horizontal="center" textRotation="90"/>
    </xf>
    <xf numFmtId="0" fontId="55" fillId="0" borderId="0" applyNumberFormat="0" applyFill="0" applyBorder="0" applyAlignment="0" applyProtection="0"/>
    <xf numFmtId="170" fontId="55" fillId="0" borderId="0" applyFill="0" applyBorder="0" applyAlignment="0" applyProtection="0"/>
  </cellStyleXfs>
  <cellXfs count="286">
    <xf numFmtId="0" fontId="0" fillId="0" borderId="0" xfId="0"/>
    <xf numFmtId="0" fontId="5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top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4" fontId="14" fillId="0" borderId="2" xfId="0" applyNumberFormat="1" applyFont="1" applyBorder="1" applyAlignment="1">
      <alignment horizontal="center"/>
    </xf>
    <xf numFmtId="2" fontId="15" fillId="2" borderId="2" xfId="0" applyNumberFormat="1" applyFont="1" applyFill="1" applyBorder="1" applyAlignment="1">
      <alignment horizontal="center"/>
    </xf>
    <xf numFmtId="0" fontId="14" fillId="0" borderId="2" xfId="0" applyFont="1" applyBorder="1"/>
    <xf numFmtId="4" fontId="15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/>
    <xf numFmtId="4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wrapText="1"/>
    </xf>
    <xf numFmtId="0" fontId="15" fillId="3" borderId="2" xfId="0" applyFont="1" applyFill="1" applyBorder="1"/>
    <xf numFmtId="4" fontId="17" fillId="3" borderId="2" xfId="0" applyNumberFormat="1" applyFont="1" applyFill="1" applyBorder="1" applyAlignment="1">
      <alignment horizontal="center"/>
    </xf>
    <xf numFmtId="0" fontId="16" fillId="3" borderId="2" xfId="0" applyFont="1" applyFill="1" applyBorder="1" applyAlignment="1">
      <alignment wrapText="1"/>
    </xf>
    <xf numFmtId="2" fontId="15" fillId="3" borderId="2" xfId="0" applyNumberFormat="1" applyFont="1" applyFill="1" applyBorder="1" applyAlignment="1">
      <alignment horizontal="center"/>
    </xf>
    <xf numFmtId="0" fontId="16" fillId="3" borderId="2" xfId="0" applyFont="1" applyFill="1" applyBorder="1"/>
    <xf numFmtId="4" fontId="15" fillId="3" borderId="2" xfId="0" applyNumberFormat="1" applyFont="1" applyFill="1" applyBorder="1" applyAlignment="1">
      <alignment horizontal="center"/>
    </xf>
    <xf numFmtId="0" fontId="18" fillId="0" borderId="0" xfId="0" applyFont="1"/>
    <xf numFmtId="0" fontId="7" fillId="0" borderId="1" xfId="6" applyFont="1" applyBorder="1" applyAlignment="1">
      <alignment horizontal="center"/>
    </xf>
    <xf numFmtId="0" fontId="19" fillId="0" borderId="1" xfId="6" applyFont="1" applyBorder="1" applyAlignment="1">
      <alignment horizontal="center"/>
    </xf>
    <xf numFmtId="0" fontId="0" fillId="0" borderId="1" xfId="0" applyBorder="1" applyAlignment="1"/>
    <xf numFmtId="0" fontId="20" fillId="0" borderId="0" xfId="6" applyFont="1" applyAlignment="1">
      <alignment horizontal="centerContinuous" vertical="top"/>
    </xf>
    <xf numFmtId="0" fontId="20" fillId="0" borderId="0" xfId="6" applyFont="1" applyBorder="1" applyAlignment="1">
      <alignment horizontal="centerContinuous" vertical="top"/>
    </xf>
    <xf numFmtId="0" fontId="14" fillId="0" borderId="2" xfId="0" applyFont="1" applyFill="1" applyBorder="1" applyAlignment="1">
      <alignment wrapText="1"/>
    </xf>
    <xf numFmtId="0" fontId="12" fillId="0" borderId="0" xfId="0" applyFont="1" applyFill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/>
    </xf>
    <xf numFmtId="0" fontId="0" fillId="0" borderId="2" xfId="0" applyBorder="1"/>
    <xf numFmtId="0" fontId="23" fillId="4" borderId="3" xfId="7" applyNumberFormat="1" applyFont="1" applyFill="1" applyBorder="1" applyAlignment="1">
      <alignment horizontal="left" vertical="top"/>
    </xf>
    <xf numFmtId="2" fontId="23" fillId="4" borderId="3" xfId="7" applyNumberFormat="1" applyFont="1" applyFill="1" applyBorder="1" applyAlignment="1">
      <alignment horizontal="right" vertical="top"/>
    </xf>
    <xf numFmtId="0" fontId="6" fillId="0" borderId="1" xfId="0" applyFont="1" applyBorder="1" applyAlignment="1">
      <alignment vertical="top"/>
    </xf>
    <xf numFmtId="0" fontId="14" fillId="0" borderId="2" xfId="0" applyFont="1" applyBorder="1" applyAlignment="1">
      <alignment vertical="center"/>
    </xf>
    <xf numFmtId="4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2" fontId="15" fillId="2" borderId="2" xfId="0" applyNumberFormat="1" applyFont="1" applyFill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15" fillId="3" borderId="2" xfId="0" applyFont="1" applyFill="1" applyBorder="1" applyAlignment="1">
      <alignment vertical="center"/>
    </xf>
    <xf numFmtId="4" fontId="17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vertical="center" wrapText="1"/>
    </xf>
    <xf numFmtId="2" fontId="15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vertical="center"/>
    </xf>
    <xf numFmtId="4" fontId="15" fillId="3" borderId="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4" fontId="25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0" fontId="24" fillId="0" borderId="0" xfId="0" applyFont="1"/>
    <xf numFmtId="0" fontId="26" fillId="0" borderId="0" xfId="0" applyFont="1"/>
    <xf numFmtId="0" fontId="27" fillId="0" borderId="1" xfId="6" applyFont="1" applyBorder="1" applyAlignment="1">
      <alignment horizontal="center"/>
    </xf>
    <xf numFmtId="0" fontId="27" fillId="0" borderId="1" xfId="6" applyFont="1" applyBorder="1" applyAlignment="1">
      <alignment horizontal="center"/>
    </xf>
    <xf numFmtId="0" fontId="24" fillId="0" borderId="1" xfId="0" applyFont="1" applyBorder="1" applyAlignment="1"/>
    <xf numFmtId="0" fontId="28" fillId="0" borderId="0" xfId="6" applyFont="1" applyAlignment="1">
      <alignment horizontal="centerContinuous" vertical="top"/>
    </xf>
    <xf numFmtId="0" fontId="28" fillId="0" borderId="0" xfId="6" applyFont="1" applyBorder="1" applyAlignment="1">
      <alignment horizontal="centerContinuous" vertical="top"/>
    </xf>
    <xf numFmtId="0" fontId="14" fillId="0" borderId="2" xfId="0" applyFont="1" applyBorder="1" applyAlignment="1">
      <alignment horizontal="center"/>
    </xf>
    <xf numFmtId="0" fontId="0" fillId="0" borderId="0" xfId="0" applyAlignment="1"/>
    <xf numFmtId="0" fontId="29" fillId="0" borderId="0" xfId="0" applyFont="1"/>
    <xf numFmtId="0" fontId="29" fillId="0" borderId="0" xfId="0" applyFont="1" applyAlignment="1">
      <alignment horizontal="left" wrapText="1"/>
    </xf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/>
    </xf>
    <xf numFmtId="164" fontId="17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164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0" fontId="0" fillId="0" borderId="4" xfId="0" applyBorder="1" applyAlignment="1">
      <alignment horizontal="center"/>
    </xf>
    <xf numFmtId="165" fontId="0" fillId="0" borderId="2" xfId="8" applyFont="1" applyBorder="1" applyAlignment="1">
      <alignment horizontal="center"/>
    </xf>
    <xf numFmtId="0" fontId="0" fillId="0" borderId="8" xfId="0" applyBorder="1"/>
    <xf numFmtId="166" fontId="0" fillId="0" borderId="2" xfId="0" applyNumberFormat="1" applyBorder="1" applyAlignment="1">
      <alignment horizontal="left" vertical="center"/>
    </xf>
    <xf numFmtId="165" fontId="17" fillId="0" borderId="2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/>
    <xf numFmtId="0" fontId="14" fillId="0" borderId="0" xfId="0" applyFont="1" applyAlignment="1">
      <alignment horizontal="center" wrapText="1"/>
    </xf>
    <xf numFmtId="0" fontId="14" fillId="0" borderId="0" xfId="0" applyFont="1"/>
    <xf numFmtId="0" fontId="14" fillId="0" borderId="0" xfId="0" applyFont="1" applyAlignment="1">
      <alignment horizontal="left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top" wrapText="1"/>
    </xf>
    <xf numFmtId="4" fontId="14" fillId="0" borderId="2" xfId="0" applyNumberFormat="1" applyFont="1" applyFill="1" applyBorder="1"/>
    <xf numFmtId="0" fontId="14" fillId="0" borderId="0" xfId="0" applyFont="1" applyFill="1"/>
    <xf numFmtId="164" fontId="14" fillId="0" borderId="2" xfId="0" applyNumberFormat="1" applyFont="1" applyFill="1" applyBorder="1" applyAlignment="1">
      <alignment wrapText="1"/>
    </xf>
    <xf numFmtId="167" fontId="15" fillId="0" borderId="2" xfId="0" applyNumberFormat="1" applyFont="1" applyFill="1" applyBorder="1"/>
    <xf numFmtId="0" fontId="14" fillId="0" borderId="2" xfId="0" applyFont="1" applyFill="1" applyBorder="1"/>
    <xf numFmtId="164" fontId="14" fillId="0" borderId="2" xfId="0" applyNumberFormat="1" applyFont="1" applyFill="1" applyBorder="1"/>
    <xf numFmtId="167" fontId="14" fillId="0" borderId="2" xfId="0" applyNumberFormat="1" applyFont="1" applyFill="1" applyBorder="1"/>
    <xf numFmtId="4" fontId="14" fillId="0" borderId="2" xfId="0" applyNumberFormat="1" applyFont="1" applyFill="1" applyBorder="1" applyAlignment="1">
      <alignment vertical="top"/>
    </xf>
    <xf numFmtId="164" fontId="14" fillId="0" borderId="2" xfId="0" applyNumberFormat="1" applyFont="1" applyFill="1" applyBorder="1" applyAlignment="1">
      <alignment vertical="top"/>
    </xf>
    <xf numFmtId="167" fontId="15" fillId="0" borderId="2" xfId="0" applyNumberFormat="1" applyFont="1" applyFill="1" applyBorder="1" applyAlignment="1">
      <alignment vertical="top"/>
    </xf>
    <xf numFmtId="167" fontId="14" fillId="0" borderId="2" xfId="0" applyNumberFormat="1" applyFont="1" applyFill="1" applyBorder="1" applyAlignment="1">
      <alignment vertical="top"/>
    </xf>
    <xf numFmtId="0" fontId="15" fillId="0" borderId="2" xfId="0" applyFont="1" applyFill="1" applyBorder="1" applyAlignment="1">
      <alignment vertical="center"/>
    </xf>
    <xf numFmtId="0" fontId="15" fillId="0" borderId="2" xfId="0" applyFont="1" applyFill="1" applyBorder="1"/>
    <xf numFmtId="164" fontId="15" fillId="0" borderId="2" xfId="0" applyNumberFormat="1" applyFont="1" applyFill="1" applyBorder="1"/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3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8" fontId="7" fillId="0" borderId="2" xfId="0" applyNumberFormat="1" applyFont="1" applyBorder="1" applyAlignment="1">
      <alignment horizontal="center"/>
    </xf>
    <xf numFmtId="4" fontId="0" fillId="0" borderId="0" xfId="0" applyNumberFormat="1"/>
    <xf numFmtId="168" fontId="7" fillId="0" borderId="2" xfId="0" applyNumberFormat="1" applyFont="1" applyBorder="1" applyAlignment="1"/>
    <xf numFmtId="4" fontId="14" fillId="0" borderId="2" xfId="0" applyNumberFormat="1" applyFont="1" applyBorder="1" applyAlignment="1">
      <alignment wrapText="1"/>
    </xf>
    <xf numFmtId="2" fontId="35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36" fillId="0" borderId="0" xfId="0" applyFont="1"/>
    <xf numFmtId="2" fontId="24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5" xfId="0" applyNumberFormat="1" applyBorder="1" applyAlignment="1">
      <alignment wrapText="1"/>
    </xf>
    <xf numFmtId="2" fontId="0" fillId="0" borderId="6" xfId="0" applyNumberFormat="1" applyBorder="1" applyAlignment="1">
      <alignment wrapText="1"/>
    </xf>
    <xf numFmtId="2" fontId="0" fillId="0" borderId="7" xfId="0" applyNumberForma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/>
    </xf>
    <xf numFmtId="0" fontId="0" fillId="4" borderId="2" xfId="0" applyFill="1" applyBorder="1"/>
    <xf numFmtId="0" fontId="17" fillId="0" borderId="2" xfId="0" applyFont="1" applyBorder="1"/>
    <xf numFmtId="169" fontId="17" fillId="0" borderId="2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2" fontId="0" fillId="0" borderId="2" xfId="0" applyNumberFormat="1" applyBorder="1"/>
    <xf numFmtId="0" fontId="38" fillId="0" borderId="1" xfId="0" applyFont="1" applyBorder="1" applyAlignment="1">
      <alignment horizontal="left" vertical="top"/>
    </xf>
    <xf numFmtId="0" fontId="15" fillId="0" borderId="2" xfId="0" applyFont="1" applyBorder="1"/>
    <xf numFmtId="0" fontId="15" fillId="0" borderId="2" xfId="0" applyFont="1" applyBorder="1" applyAlignment="1">
      <alignment wrapText="1"/>
    </xf>
    <xf numFmtId="0" fontId="15" fillId="0" borderId="2" xfId="0" applyFont="1" applyFill="1" applyBorder="1" applyAlignment="1">
      <alignment wrapText="1"/>
    </xf>
    <xf numFmtId="0" fontId="41" fillId="0" borderId="0" xfId="0" applyFont="1"/>
    <xf numFmtId="0" fontId="14" fillId="0" borderId="2" xfId="0" applyFont="1" applyBorder="1" applyAlignment="1">
      <alignment horizontal="right" vertical="center"/>
    </xf>
    <xf numFmtId="0" fontId="37" fillId="0" borderId="0" xfId="0" applyFont="1"/>
    <xf numFmtId="0" fontId="14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wrapText="1"/>
    </xf>
    <xf numFmtId="0" fontId="14" fillId="0" borderId="2" xfId="0" applyFont="1" applyBorder="1" applyAlignment="1">
      <alignment horizontal="center" wrapText="1"/>
    </xf>
    <xf numFmtId="0" fontId="43" fillId="0" borderId="0" xfId="0" applyFont="1"/>
    <xf numFmtId="0" fontId="44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left" vertical="top"/>
    </xf>
    <xf numFmtId="0" fontId="43" fillId="0" borderId="2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top" wrapText="1"/>
    </xf>
    <xf numFmtId="0" fontId="43" fillId="0" borderId="2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top" wrapText="1"/>
    </xf>
    <xf numFmtId="0" fontId="46" fillId="0" borderId="2" xfId="0" applyFont="1" applyBorder="1" applyAlignment="1">
      <alignment horizontal="left" vertical="center" wrapText="1"/>
    </xf>
    <xf numFmtId="4" fontId="46" fillId="0" borderId="2" xfId="0" applyNumberFormat="1" applyFont="1" applyBorder="1" applyAlignment="1">
      <alignment horizontal="center"/>
    </xf>
    <xf numFmtId="0" fontId="46" fillId="0" borderId="2" xfId="0" applyFont="1" applyBorder="1" applyAlignment="1">
      <alignment wrapText="1"/>
    </xf>
    <xf numFmtId="2" fontId="47" fillId="2" borderId="2" xfId="0" applyNumberFormat="1" applyFont="1" applyFill="1" applyBorder="1" applyAlignment="1">
      <alignment horizontal="center"/>
    </xf>
    <xf numFmtId="0" fontId="46" fillId="0" borderId="2" xfId="0" applyFont="1" applyBorder="1" applyAlignment="1">
      <alignment horizontal="center" vertical="top" wrapText="1"/>
    </xf>
    <xf numFmtId="0" fontId="46" fillId="0" borderId="2" xfId="0" applyFont="1" applyBorder="1" applyAlignment="1">
      <alignment horizontal="center" vertical="center" wrapText="1"/>
    </xf>
    <xf numFmtId="0" fontId="46" fillId="0" borderId="2" xfId="0" applyFont="1" applyBorder="1"/>
    <xf numFmtId="4" fontId="48" fillId="0" borderId="2" xfId="0" applyNumberFormat="1" applyFont="1" applyBorder="1" applyAlignment="1">
      <alignment horizontal="center"/>
    </xf>
    <xf numFmtId="0" fontId="48" fillId="0" borderId="2" xfId="0" applyFont="1" applyBorder="1" applyAlignment="1">
      <alignment wrapText="1"/>
    </xf>
    <xf numFmtId="0" fontId="46" fillId="0" borderId="2" xfId="0" applyFont="1" applyBorder="1" applyAlignment="1">
      <alignment horizontal="center" wrapText="1"/>
    </xf>
    <xf numFmtId="0" fontId="46" fillId="0" borderId="2" xfId="0" applyFont="1" applyFill="1" applyBorder="1" applyAlignment="1">
      <alignment wrapText="1"/>
    </xf>
    <xf numFmtId="4" fontId="47" fillId="0" borderId="2" xfId="0" applyNumberFormat="1" applyFont="1" applyBorder="1" applyAlignment="1">
      <alignment horizontal="center"/>
    </xf>
    <xf numFmtId="0" fontId="46" fillId="0" borderId="2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9" fillId="0" borderId="2" xfId="0" applyFont="1" applyBorder="1"/>
    <xf numFmtId="4" fontId="49" fillId="0" borderId="2" xfId="0" applyNumberFormat="1" applyFont="1" applyBorder="1" applyAlignment="1">
      <alignment horizontal="center"/>
    </xf>
    <xf numFmtId="0" fontId="49" fillId="0" borderId="2" xfId="0" applyFont="1" applyBorder="1" applyAlignment="1">
      <alignment wrapText="1"/>
    </xf>
    <xf numFmtId="0" fontId="45" fillId="0" borderId="2" xfId="0" applyFont="1" applyBorder="1"/>
    <xf numFmtId="0" fontId="47" fillId="3" borderId="2" xfId="0" applyFont="1" applyFill="1" applyBorder="1"/>
    <xf numFmtId="4" fontId="50" fillId="3" borderId="2" xfId="0" applyNumberFormat="1" applyFont="1" applyFill="1" applyBorder="1" applyAlignment="1">
      <alignment horizontal="center"/>
    </xf>
    <xf numFmtId="4" fontId="47" fillId="3" borderId="2" xfId="0" applyNumberFormat="1" applyFont="1" applyFill="1" applyBorder="1" applyAlignment="1">
      <alignment horizontal="center"/>
    </xf>
    <xf numFmtId="0" fontId="45" fillId="0" borderId="0" xfId="0" applyFont="1"/>
    <xf numFmtId="0" fontId="51" fillId="0" borderId="0" xfId="0" applyFont="1"/>
    <xf numFmtId="0" fontId="52" fillId="0" borderId="1" xfId="6" applyFont="1" applyBorder="1" applyAlignment="1">
      <alignment horizontal="center"/>
    </xf>
    <xf numFmtId="0" fontId="52" fillId="0" borderId="1" xfId="6" applyFont="1" applyBorder="1" applyAlignment="1">
      <alignment horizontal="center"/>
    </xf>
    <xf numFmtId="0" fontId="45" fillId="0" borderId="1" xfId="0" applyFont="1" applyBorder="1" applyAlignment="1"/>
    <xf numFmtId="0" fontId="53" fillId="0" borderId="0" xfId="6" applyFont="1" applyAlignment="1">
      <alignment horizontal="centerContinuous" vertical="top"/>
    </xf>
    <xf numFmtId="0" fontId="53" fillId="0" borderId="0" xfId="6" applyFont="1" applyBorder="1" applyAlignment="1">
      <alignment horizontal="centerContinuous" vertical="top"/>
    </xf>
    <xf numFmtId="0" fontId="3" fillId="0" borderId="0" xfId="9"/>
    <xf numFmtId="0" fontId="5" fillId="0" borderId="0" xfId="9" applyFont="1" applyFill="1" applyBorder="1" applyAlignment="1"/>
    <xf numFmtId="0" fontId="5" fillId="0" borderId="0" xfId="9" applyFont="1" applyAlignment="1">
      <alignment vertical="top"/>
    </xf>
    <xf numFmtId="0" fontId="6" fillId="0" borderId="0" xfId="9" applyFont="1"/>
    <xf numFmtId="0" fontId="7" fillId="0" borderId="0" xfId="9" applyFont="1" applyAlignment="1">
      <alignment vertical="top"/>
    </xf>
    <xf numFmtId="0" fontId="6" fillId="0" borderId="0" xfId="9" applyFont="1" applyAlignment="1">
      <alignment horizontal="center" vertical="center"/>
    </xf>
    <xf numFmtId="0" fontId="9" fillId="0" borderId="0" xfId="9" applyFont="1" applyBorder="1" applyAlignment="1">
      <alignment horizontal="center" vertical="center" wrapText="1"/>
    </xf>
    <xf numFmtId="0" fontId="6" fillId="0" borderId="10" xfId="9" applyFont="1" applyBorder="1" applyAlignment="1">
      <alignment horizontal="left" vertical="top"/>
    </xf>
    <xf numFmtId="0" fontId="6" fillId="0" borderId="10" xfId="9" applyFont="1" applyBorder="1" applyAlignment="1">
      <alignment horizontal="center" vertical="center"/>
    </xf>
    <xf numFmtId="0" fontId="6" fillId="0" borderId="0" xfId="9" applyFont="1" applyBorder="1" applyAlignment="1">
      <alignment horizontal="left" vertical="top"/>
    </xf>
    <xf numFmtId="0" fontId="12" fillId="0" borderId="11" xfId="9" applyFont="1" applyBorder="1" applyAlignment="1">
      <alignment horizontal="center" vertical="center" wrapText="1"/>
    </xf>
    <xf numFmtId="0" fontId="13" fillId="0" borderId="11" xfId="9" applyFont="1" applyBorder="1" applyAlignment="1">
      <alignment horizontal="center" vertical="center" wrapText="1"/>
    </xf>
    <xf numFmtId="0" fontId="12" fillId="0" borderId="11" xfId="9" applyFont="1" applyBorder="1" applyAlignment="1">
      <alignment horizontal="center" vertical="center" wrapText="1"/>
    </xf>
    <xf numFmtId="0" fontId="14" fillId="0" borderId="11" xfId="9" applyFont="1" applyBorder="1" applyAlignment="1">
      <alignment horizontal="center" vertical="center" wrapText="1"/>
    </xf>
    <xf numFmtId="0" fontId="14" fillId="0" borderId="11" xfId="9" applyFont="1" applyBorder="1" applyAlignment="1">
      <alignment horizontal="center" vertical="center"/>
    </xf>
    <xf numFmtId="0" fontId="14" fillId="0" borderId="11" xfId="9" applyFont="1" applyFill="1" applyBorder="1" applyAlignment="1">
      <alignment horizontal="center" vertical="center" wrapText="1"/>
    </xf>
    <xf numFmtId="2" fontId="15" fillId="0" borderId="11" xfId="9" applyNumberFormat="1" applyFont="1" applyFill="1" applyBorder="1" applyAlignment="1">
      <alignment horizontal="center" vertical="center"/>
    </xf>
    <xf numFmtId="0" fontId="12" fillId="0" borderId="11" xfId="9" applyFont="1" applyFill="1" applyBorder="1" applyAlignment="1">
      <alignment horizontal="center" vertical="center" wrapText="1"/>
    </xf>
    <xf numFmtId="4" fontId="14" fillId="0" borderId="11" xfId="9" applyNumberFormat="1" applyFont="1" applyBorder="1" applyAlignment="1">
      <alignment horizontal="center" vertical="center"/>
    </xf>
    <xf numFmtId="4" fontId="14" fillId="0" borderId="11" xfId="9" applyNumberFormat="1" applyFont="1" applyFill="1" applyBorder="1" applyAlignment="1">
      <alignment horizontal="center" vertical="center"/>
    </xf>
    <xf numFmtId="0" fontId="14" fillId="0" borderId="11" xfId="9" applyFont="1" applyFill="1" applyBorder="1" applyAlignment="1">
      <alignment horizontal="center" vertical="center"/>
    </xf>
    <xf numFmtId="4" fontId="15" fillId="0" borderId="11" xfId="9" applyNumberFormat="1" applyFont="1" applyBorder="1" applyAlignment="1">
      <alignment horizontal="center" vertical="center"/>
    </xf>
    <xf numFmtId="0" fontId="14" fillId="0" borderId="11" xfId="9" applyFont="1" applyBorder="1" applyAlignment="1">
      <alignment horizontal="center" vertical="center" wrapText="1"/>
    </xf>
    <xf numFmtId="0" fontId="14" fillId="0" borderId="11" xfId="9" applyFont="1" applyBorder="1" applyAlignment="1">
      <alignment horizontal="center" vertical="center"/>
    </xf>
    <xf numFmtId="4" fontId="14" fillId="0" borderId="11" xfId="9" applyNumberFormat="1" applyFont="1" applyFill="1" applyBorder="1" applyAlignment="1">
      <alignment horizontal="center" vertical="center"/>
    </xf>
    <xf numFmtId="0" fontId="14" fillId="0" borderId="11" xfId="9" applyFont="1" applyFill="1" applyBorder="1" applyAlignment="1">
      <alignment horizontal="center" vertical="center" wrapText="1"/>
    </xf>
    <xf numFmtId="2" fontId="15" fillId="0" borderId="11" xfId="9" applyNumberFormat="1" applyFont="1" applyFill="1" applyBorder="1" applyAlignment="1">
      <alignment horizontal="center" vertical="center"/>
    </xf>
    <xf numFmtId="0" fontId="14" fillId="0" borderId="11" xfId="9" applyFont="1" applyFill="1" applyBorder="1" applyAlignment="1">
      <alignment horizontal="center" vertical="center"/>
    </xf>
    <xf numFmtId="4" fontId="15" fillId="0" borderId="11" xfId="9" applyNumberFormat="1" applyFont="1" applyFill="1" applyBorder="1" applyAlignment="1">
      <alignment horizontal="center" vertical="center"/>
    </xf>
    <xf numFmtId="0" fontId="16" fillId="0" borderId="11" xfId="9" applyFont="1" applyBorder="1" applyAlignment="1">
      <alignment horizontal="center" vertical="center"/>
    </xf>
    <xf numFmtId="0" fontId="15" fillId="5" borderId="11" xfId="9" applyFont="1" applyFill="1" applyBorder="1" applyAlignment="1">
      <alignment horizontal="center" vertical="center"/>
    </xf>
    <xf numFmtId="2" fontId="15" fillId="5" borderId="11" xfId="9" applyNumberFormat="1" applyFont="1" applyFill="1" applyBorder="1" applyAlignment="1">
      <alignment horizontal="center" vertical="center"/>
    </xf>
    <xf numFmtId="0" fontId="16" fillId="5" borderId="11" xfId="9" applyFont="1" applyFill="1" applyBorder="1" applyAlignment="1">
      <alignment horizontal="center" vertical="center" wrapText="1"/>
    </xf>
    <xf numFmtId="0" fontId="16" fillId="5" borderId="11" xfId="9" applyFont="1" applyFill="1" applyBorder="1" applyAlignment="1">
      <alignment horizontal="center" vertical="center"/>
    </xf>
    <xf numFmtId="0" fontId="18" fillId="0" borderId="0" xfId="9" applyFont="1"/>
    <xf numFmtId="0" fontId="7" fillId="0" borderId="10" xfId="6" applyFont="1" applyBorder="1" applyAlignment="1">
      <alignment horizontal="center"/>
    </xf>
    <xf numFmtId="0" fontId="19" fillId="0" borderId="10" xfId="6" applyFont="1" applyBorder="1" applyAlignment="1">
      <alignment horizontal="center"/>
    </xf>
    <xf numFmtId="0" fontId="20" fillId="0" borderId="0" xfId="6" applyFont="1" applyBorder="1" applyAlignment="1">
      <alignment horizontal="center" vertical="top"/>
    </xf>
    <xf numFmtId="0" fontId="6" fillId="0" borderId="0" xfId="9" applyFont="1" applyAlignment="1">
      <alignment vertical="center" wrapText="1"/>
    </xf>
    <xf numFmtId="0" fontId="10" fillId="0" borderId="0" xfId="9" applyFont="1" applyBorder="1" applyAlignment="1">
      <alignment horizontal="center" vertical="center" wrapText="1"/>
    </xf>
    <xf numFmtId="0" fontId="6" fillId="0" borderId="1" xfId="9" applyFont="1" applyBorder="1" applyAlignment="1">
      <alignment horizontal="left" vertical="top"/>
    </xf>
    <xf numFmtId="0" fontId="12" fillId="0" borderId="2" xfId="9" applyFont="1" applyBorder="1" applyAlignment="1">
      <alignment horizontal="center" vertical="center" wrapText="1"/>
    </xf>
    <xf numFmtId="0" fontId="13" fillId="0" borderId="2" xfId="9" applyFont="1" applyBorder="1" applyAlignment="1">
      <alignment horizontal="center" vertical="center" wrapText="1"/>
    </xf>
    <xf numFmtId="0" fontId="12" fillId="0" borderId="2" xfId="9" applyFont="1" applyBorder="1" applyAlignment="1">
      <alignment horizontal="center" vertical="top" wrapText="1"/>
    </xf>
    <xf numFmtId="0" fontId="12" fillId="0" borderId="2" xfId="9" applyFont="1" applyBorder="1" applyAlignment="1">
      <alignment horizontal="center" vertical="center" wrapText="1"/>
    </xf>
    <xf numFmtId="0" fontId="12" fillId="0" borderId="2" xfId="9" applyFont="1" applyBorder="1" applyAlignment="1">
      <alignment horizontal="center" vertical="top" wrapText="1"/>
    </xf>
    <xf numFmtId="0" fontId="12" fillId="0" borderId="2" xfId="9" applyFont="1" applyBorder="1" applyAlignment="1">
      <alignment horizontal="left" vertical="center" wrapText="1"/>
    </xf>
    <xf numFmtId="0" fontId="14" fillId="0" borderId="2" xfId="9" applyFont="1" applyBorder="1" applyAlignment="1">
      <alignment horizontal="center" vertical="center" wrapText="1"/>
    </xf>
    <xf numFmtId="0" fontId="14" fillId="0" borderId="2" xfId="9" applyFont="1" applyBorder="1"/>
    <xf numFmtId="4" fontId="14" fillId="0" borderId="2" xfId="9" applyNumberFormat="1" applyFont="1" applyBorder="1" applyAlignment="1">
      <alignment horizontal="center"/>
    </xf>
    <xf numFmtId="0" fontId="14" fillId="0" borderId="2" xfId="9" applyFont="1" applyBorder="1" applyAlignment="1">
      <alignment wrapText="1"/>
    </xf>
    <xf numFmtId="2" fontId="15" fillId="2" borderId="2" xfId="9" applyNumberFormat="1" applyFont="1" applyFill="1" applyBorder="1" applyAlignment="1">
      <alignment horizontal="center"/>
    </xf>
    <xf numFmtId="0" fontId="14" fillId="0" borderId="2" xfId="9" applyFont="1" applyFill="1" applyBorder="1" applyAlignment="1">
      <alignment wrapText="1"/>
    </xf>
    <xf numFmtId="4" fontId="15" fillId="0" borderId="2" xfId="9" applyNumberFormat="1" applyFont="1" applyBorder="1" applyAlignment="1">
      <alignment horizontal="center"/>
    </xf>
    <xf numFmtId="0" fontId="14" fillId="0" borderId="2" xfId="9" applyFont="1" applyBorder="1" applyAlignment="1">
      <alignment horizontal="center" vertical="center"/>
    </xf>
    <xf numFmtId="0" fontId="16" fillId="0" borderId="2" xfId="9" applyFont="1" applyBorder="1" applyAlignment="1">
      <alignment horizontal="center" vertical="center"/>
    </xf>
    <xf numFmtId="0" fontId="16" fillId="0" borderId="2" xfId="9" applyFont="1" applyBorder="1"/>
    <xf numFmtId="4" fontId="16" fillId="0" borderId="2" xfId="9" applyNumberFormat="1" applyFont="1" applyBorder="1" applyAlignment="1">
      <alignment horizontal="center"/>
    </xf>
    <xf numFmtId="0" fontId="16" fillId="0" borderId="2" xfId="9" applyFont="1" applyBorder="1" applyAlignment="1">
      <alignment wrapText="1"/>
    </xf>
    <xf numFmtId="0" fontId="15" fillId="3" borderId="2" xfId="9" applyFont="1" applyFill="1" applyBorder="1"/>
    <xf numFmtId="4" fontId="17" fillId="3" borderId="2" xfId="9" applyNumberFormat="1" applyFont="1" applyFill="1" applyBorder="1" applyAlignment="1">
      <alignment horizontal="center"/>
    </xf>
    <xf numFmtId="0" fontId="16" fillId="3" borderId="2" xfId="9" applyFont="1" applyFill="1" applyBorder="1" applyAlignment="1">
      <alignment wrapText="1"/>
    </xf>
    <xf numFmtId="2" fontId="15" fillId="3" borderId="2" xfId="9" applyNumberFormat="1" applyFont="1" applyFill="1" applyBorder="1" applyAlignment="1">
      <alignment horizontal="center"/>
    </xf>
    <xf numFmtId="0" fontId="16" fillId="3" borderId="2" xfId="9" applyFont="1" applyFill="1" applyBorder="1"/>
    <xf numFmtId="4" fontId="15" fillId="3" borderId="2" xfId="9" applyNumberFormat="1" applyFont="1" applyFill="1" applyBorder="1" applyAlignment="1">
      <alignment horizontal="center"/>
    </xf>
    <xf numFmtId="0" fontId="3" fillId="0" borderId="1" xfId="9" applyBorder="1" applyAlignment="1"/>
    <xf numFmtId="164" fontId="14" fillId="0" borderId="2" xfId="9" applyNumberFormat="1" applyFont="1" applyBorder="1" applyAlignment="1">
      <alignment horizontal="center" wrapText="1"/>
    </xf>
    <xf numFmtId="1" fontId="14" fillId="0" borderId="2" xfId="9" applyNumberFormat="1" applyFont="1" applyBorder="1" applyAlignment="1">
      <alignment horizontal="center"/>
    </xf>
    <xf numFmtId="164" fontId="14" fillId="0" borderId="2" xfId="9" applyNumberFormat="1" applyFont="1" applyFill="1" applyBorder="1" applyAlignment="1">
      <alignment horizontal="center" wrapText="1"/>
    </xf>
  </cellXfs>
  <cellStyles count="14">
    <cellStyle name="Заголовок" xfId="10"/>
    <cellStyle name="Заголовок1" xfId="11"/>
    <cellStyle name="Звичайний 2" xfId="1"/>
    <cellStyle name="Звичайний 3" xfId="2"/>
    <cellStyle name="Звичайний 4" xfId="3"/>
    <cellStyle name="Обычный" xfId="0" builtinId="0"/>
    <cellStyle name="Обычный 2" xfId="4"/>
    <cellStyle name="Обычный 2 2" xfId="5"/>
    <cellStyle name="Обычный 3" xfId="9"/>
    <cellStyle name="Обычный_Лист1" xfId="7"/>
    <cellStyle name="Обычный_план використання " xfId="6"/>
    <cellStyle name="Результат" xfId="12"/>
    <cellStyle name="Результат2" xfId="13"/>
    <cellStyle name="Финансовый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abSelected="1" zoomScale="75" workbookViewId="0">
      <selection activeCell="M3" sqref="M3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23</v>
      </c>
    </row>
    <row r="3" spans="1:13" ht="61.5" customHeight="1">
      <c r="A3" s="2"/>
      <c r="B3" s="5" t="s">
        <v>24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2</v>
      </c>
      <c r="B5" s="8" t="s">
        <v>3</v>
      </c>
      <c r="C5" s="9" t="s">
        <v>4</v>
      </c>
      <c r="D5" s="9"/>
      <c r="E5" s="9"/>
      <c r="F5" s="9" t="s">
        <v>5</v>
      </c>
      <c r="G5" s="9" t="s">
        <v>6</v>
      </c>
      <c r="H5" s="9"/>
      <c r="I5" s="9"/>
      <c r="J5" s="9"/>
      <c r="K5" s="10" t="s">
        <v>7</v>
      </c>
    </row>
    <row r="6" spans="1:13" ht="158.25" customHeight="1">
      <c r="A6" s="8"/>
      <c r="B6" s="8"/>
      <c r="C6" s="11" t="s">
        <v>8</v>
      </c>
      <c r="D6" s="11" t="s">
        <v>9</v>
      </c>
      <c r="E6" s="11" t="s">
        <v>10</v>
      </c>
      <c r="F6" s="9"/>
      <c r="G6" s="12" t="s">
        <v>11</v>
      </c>
      <c r="H6" s="11" t="s">
        <v>12</v>
      </c>
      <c r="I6" s="11" t="s">
        <v>13</v>
      </c>
      <c r="J6" s="11" t="s">
        <v>12</v>
      </c>
      <c r="K6" s="10"/>
    </row>
    <row r="7" spans="1:13" ht="31.5">
      <c r="A7" s="13">
        <v>1</v>
      </c>
      <c r="B7" s="14" t="s">
        <v>14</v>
      </c>
      <c r="C7" s="15">
        <v>80</v>
      </c>
      <c r="D7" s="15"/>
      <c r="E7" s="14"/>
      <c r="F7" s="16">
        <f>SUM(C7,D7)</f>
        <v>80</v>
      </c>
      <c r="G7" s="17">
        <v>2210</v>
      </c>
      <c r="H7" s="15"/>
      <c r="I7" s="14"/>
      <c r="J7" s="15"/>
      <c r="K7" s="18">
        <v>80</v>
      </c>
    </row>
    <row r="8" spans="1:13" ht="31.5">
      <c r="A8" s="13">
        <v>2</v>
      </c>
      <c r="B8" s="14" t="s">
        <v>14</v>
      </c>
      <c r="C8" s="15">
        <v>120</v>
      </c>
      <c r="D8" s="15"/>
      <c r="E8" s="14"/>
      <c r="F8" s="16">
        <f t="shared" ref="F8:F50" si="0">SUM(C8,D8)</f>
        <v>120</v>
      </c>
      <c r="G8" s="17">
        <v>3110</v>
      </c>
      <c r="H8" s="15"/>
      <c r="I8" s="14"/>
      <c r="J8" s="15"/>
      <c r="K8" s="18">
        <v>120</v>
      </c>
    </row>
    <row r="9" spans="1:13" ht="15.75">
      <c r="A9" s="13">
        <v>3</v>
      </c>
      <c r="B9" s="14" t="s">
        <v>15</v>
      </c>
      <c r="C9" s="15">
        <v>5</v>
      </c>
      <c r="D9" s="15"/>
      <c r="E9" s="14"/>
      <c r="F9" s="16">
        <f t="shared" si="0"/>
        <v>5</v>
      </c>
      <c r="G9" s="17">
        <v>2210</v>
      </c>
      <c r="H9" s="15"/>
      <c r="I9" s="14"/>
      <c r="J9" s="15"/>
      <c r="K9" s="18">
        <v>5</v>
      </c>
    </row>
    <row r="10" spans="1:13" ht="15.75">
      <c r="A10" s="13">
        <v>4</v>
      </c>
      <c r="B10" s="14" t="s">
        <v>25</v>
      </c>
      <c r="C10" s="15"/>
      <c r="D10" s="15">
        <v>13.6</v>
      </c>
      <c r="E10" s="14" t="s">
        <v>26</v>
      </c>
      <c r="F10" s="16">
        <f t="shared" si="0"/>
        <v>13.6</v>
      </c>
      <c r="G10" s="17">
        <v>3110</v>
      </c>
      <c r="H10" s="15"/>
      <c r="I10" s="14" t="s">
        <v>26</v>
      </c>
      <c r="J10" s="15">
        <v>13.6</v>
      </c>
      <c r="K10" s="18"/>
    </row>
    <row r="11" spans="1:13" ht="15.75">
      <c r="A11" s="13"/>
      <c r="B11" s="14"/>
      <c r="C11" s="15"/>
      <c r="D11" s="15"/>
      <c r="E11" s="14"/>
      <c r="F11" s="16">
        <f t="shared" si="0"/>
        <v>0</v>
      </c>
      <c r="G11" s="17"/>
      <c r="H11" s="15"/>
      <c r="I11" s="14"/>
      <c r="J11" s="15"/>
      <c r="K11" s="18"/>
    </row>
    <row r="12" spans="1:13" ht="15.75">
      <c r="A12" s="13"/>
      <c r="B12" s="14"/>
      <c r="C12" s="15"/>
      <c r="D12" s="15"/>
      <c r="E12" s="14"/>
      <c r="F12" s="16">
        <f t="shared" si="0"/>
        <v>0</v>
      </c>
      <c r="G12" s="19"/>
      <c r="H12" s="15"/>
      <c r="I12" s="14"/>
      <c r="J12" s="15"/>
      <c r="K12" s="18"/>
    </row>
    <row r="13" spans="1:13" ht="15.75">
      <c r="A13" s="13"/>
      <c r="B13" s="14"/>
      <c r="C13" s="15"/>
      <c r="D13" s="15"/>
      <c r="E13" s="14"/>
      <c r="F13" s="16">
        <f t="shared" si="0"/>
        <v>0</v>
      </c>
      <c r="G13" s="19"/>
      <c r="H13" s="15"/>
      <c r="I13" s="14"/>
      <c r="J13" s="15"/>
      <c r="K13" s="18"/>
    </row>
    <row r="14" spans="1:13" ht="15.75">
      <c r="A14" s="13"/>
      <c r="B14" s="14"/>
      <c r="C14" s="15"/>
      <c r="D14" s="15"/>
      <c r="E14" s="14"/>
      <c r="F14" s="16">
        <f t="shared" si="0"/>
        <v>0</v>
      </c>
      <c r="G14" s="17"/>
      <c r="H14" s="15"/>
      <c r="I14" s="14"/>
      <c r="J14" s="15"/>
      <c r="K14" s="18"/>
    </row>
    <row r="15" spans="1:13" ht="15.75">
      <c r="A15" s="19"/>
      <c r="B15" s="14"/>
      <c r="C15" s="15"/>
      <c r="D15" s="15"/>
      <c r="E15" s="14"/>
      <c r="F15" s="16">
        <f t="shared" si="0"/>
        <v>0</v>
      </c>
      <c r="G15" s="17"/>
      <c r="H15" s="15"/>
      <c r="I15" s="14"/>
      <c r="J15" s="15"/>
      <c r="K15" s="18"/>
    </row>
    <row r="16" spans="1:13" ht="15" customHeight="1">
      <c r="A16" s="19"/>
      <c r="B16" s="14"/>
      <c r="C16" s="15"/>
      <c r="D16" s="15"/>
      <c r="E16" s="14"/>
      <c r="F16" s="16">
        <f t="shared" si="0"/>
        <v>0</v>
      </c>
      <c r="G16" s="17"/>
      <c r="H16" s="15"/>
      <c r="I16" s="14"/>
      <c r="J16" s="15"/>
      <c r="K16" s="18"/>
    </row>
    <row r="17" spans="1:11" ht="15.75">
      <c r="A17" s="13"/>
      <c r="B17" s="14"/>
      <c r="C17" s="15"/>
      <c r="D17" s="15"/>
      <c r="E17" s="14"/>
      <c r="F17" s="16">
        <f t="shared" si="0"/>
        <v>0</v>
      </c>
      <c r="G17" s="17"/>
      <c r="H17" s="15"/>
      <c r="I17" s="14"/>
      <c r="J17" s="15"/>
      <c r="K17" s="18"/>
    </row>
    <row r="18" spans="1:11" ht="15.75">
      <c r="A18" s="13"/>
      <c r="B18" s="14"/>
      <c r="C18" s="15"/>
      <c r="D18" s="15"/>
      <c r="E18" s="14"/>
      <c r="F18" s="16">
        <f t="shared" si="0"/>
        <v>0</v>
      </c>
      <c r="G18" s="17"/>
      <c r="H18" s="15"/>
      <c r="I18" s="14"/>
      <c r="J18" s="15"/>
      <c r="K18" s="18"/>
    </row>
    <row r="19" spans="1:11" ht="15.75">
      <c r="A19" s="13"/>
      <c r="B19" s="14"/>
      <c r="C19" s="15"/>
      <c r="D19" s="15"/>
      <c r="E19" s="14"/>
      <c r="F19" s="16">
        <f t="shared" si="0"/>
        <v>0</v>
      </c>
      <c r="G19" s="17"/>
      <c r="H19" s="15"/>
      <c r="I19" s="14"/>
      <c r="J19" s="15"/>
      <c r="K19" s="18"/>
    </row>
    <row r="20" spans="1:11" ht="15.75">
      <c r="A20" s="13"/>
      <c r="B20" s="14"/>
      <c r="C20" s="15"/>
      <c r="D20" s="15"/>
      <c r="E20" s="14"/>
      <c r="F20" s="16">
        <f t="shared" si="0"/>
        <v>0</v>
      </c>
      <c r="G20" s="17"/>
      <c r="H20" s="15"/>
      <c r="I20" s="14"/>
      <c r="J20" s="15"/>
      <c r="K20" s="18"/>
    </row>
    <row r="21" spans="1:11" ht="15.75">
      <c r="A21" s="13"/>
      <c r="B21" s="14"/>
      <c r="C21" s="15"/>
      <c r="D21" s="15"/>
      <c r="E21" s="14"/>
      <c r="F21" s="16">
        <f t="shared" si="0"/>
        <v>0</v>
      </c>
      <c r="G21" s="17"/>
      <c r="H21" s="15"/>
      <c r="I21" s="14"/>
      <c r="J21" s="15"/>
      <c r="K21" s="18"/>
    </row>
    <row r="22" spans="1:11" ht="15.75">
      <c r="A22" s="13"/>
      <c r="B22" s="14"/>
      <c r="C22" s="15"/>
      <c r="D22" s="15"/>
      <c r="E22" s="14"/>
      <c r="F22" s="16">
        <f t="shared" si="0"/>
        <v>0</v>
      </c>
      <c r="G22" s="17"/>
      <c r="H22" s="15"/>
      <c r="I22" s="14"/>
      <c r="J22" s="15"/>
      <c r="K22" s="18"/>
    </row>
    <row r="23" spans="1:11" ht="15.75">
      <c r="A23" s="13"/>
      <c r="B23" s="14"/>
      <c r="C23" s="15"/>
      <c r="D23" s="15"/>
      <c r="E23" s="14"/>
      <c r="F23" s="16">
        <f t="shared" si="0"/>
        <v>0</v>
      </c>
      <c r="G23" s="17"/>
      <c r="H23" s="15"/>
      <c r="I23" s="14"/>
      <c r="J23" s="15"/>
      <c r="K23" s="18"/>
    </row>
    <row r="24" spans="1:11" ht="15.75">
      <c r="A24" s="13"/>
      <c r="B24" s="14"/>
      <c r="C24" s="15"/>
      <c r="D24" s="15"/>
      <c r="E24" s="14"/>
      <c r="F24" s="16">
        <f t="shared" si="0"/>
        <v>0</v>
      </c>
      <c r="G24" s="17"/>
      <c r="H24" s="15"/>
      <c r="I24" s="14"/>
      <c r="J24" s="15"/>
      <c r="K24" s="18"/>
    </row>
    <row r="25" spans="1:11" ht="15.75">
      <c r="A25" s="19"/>
      <c r="B25" s="14"/>
      <c r="C25" s="15"/>
      <c r="D25" s="15"/>
      <c r="E25" s="14"/>
      <c r="F25" s="16">
        <f t="shared" si="0"/>
        <v>0</v>
      </c>
      <c r="G25" s="17"/>
      <c r="H25" s="15"/>
      <c r="I25" s="14"/>
      <c r="J25" s="15"/>
      <c r="K25" s="18"/>
    </row>
    <row r="26" spans="1:11" ht="15.75">
      <c r="A26" s="19"/>
      <c r="B26" s="14"/>
      <c r="C26" s="15"/>
      <c r="D26" s="15"/>
      <c r="E26" s="14"/>
      <c r="F26" s="16">
        <f t="shared" si="0"/>
        <v>0</v>
      </c>
      <c r="G26" s="17"/>
      <c r="H26" s="15"/>
      <c r="I26" s="14"/>
      <c r="J26" s="15"/>
      <c r="K26" s="18"/>
    </row>
    <row r="27" spans="1:11" ht="15.75">
      <c r="A27" s="13"/>
      <c r="B27" s="14"/>
      <c r="C27" s="15"/>
      <c r="D27" s="15"/>
      <c r="E27" s="14"/>
      <c r="F27" s="16">
        <f t="shared" si="0"/>
        <v>0</v>
      </c>
      <c r="G27" s="17"/>
      <c r="H27" s="15"/>
      <c r="I27" s="14"/>
      <c r="J27" s="15"/>
      <c r="K27" s="18"/>
    </row>
    <row r="28" spans="1:11" ht="15.75">
      <c r="A28" s="13"/>
      <c r="B28" s="14"/>
      <c r="C28" s="15"/>
      <c r="D28" s="15"/>
      <c r="E28" s="14"/>
      <c r="F28" s="16">
        <f t="shared" si="0"/>
        <v>0</v>
      </c>
      <c r="G28" s="17"/>
      <c r="H28" s="15"/>
      <c r="I28" s="14"/>
      <c r="J28" s="15"/>
      <c r="K28" s="18"/>
    </row>
    <row r="29" spans="1:11" ht="15.75">
      <c r="A29" s="13"/>
      <c r="B29" s="17"/>
      <c r="C29" s="15"/>
      <c r="D29" s="15"/>
      <c r="E29" s="14"/>
      <c r="F29" s="16">
        <f t="shared" si="0"/>
        <v>0</v>
      </c>
      <c r="G29" s="17"/>
      <c r="H29" s="15"/>
      <c r="I29" s="14"/>
      <c r="J29" s="15"/>
      <c r="K29" s="18"/>
    </row>
    <row r="30" spans="1:11" ht="15.75">
      <c r="A30" s="13"/>
      <c r="B30" s="17"/>
      <c r="C30" s="15"/>
      <c r="D30" s="15"/>
      <c r="E30" s="14"/>
      <c r="F30" s="16">
        <f t="shared" si="0"/>
        <v>0</v>
      </c>
      <c r="G30" s="17"/>
      <c r="H30" s="15"/>
      <c r="I30" s="14"/>
      <c r="J30" s="15"/>
      <c r="K30" s="18"/>
    </row>
    <row r="31" spans="1:11" ht="15.75">
      <c r="A31" s="13"/>
      <c r="B31" s="17"/>
      <c r="C31" s="15"/>
      <c r="D31" s="15"/>
      <c r="E31" s="14"/>
      <c r="F31" s="16">
        <f t="shared" si="0"/>
        <v>0</v>
      </c>
      <c r="G31" s="17"/>
      <c r="H31" s="15"/>
      <c r="I31" s="14"/>
      <c r="J31" s="15"/>
      <c r="K31" s="18"/>
    </row>
    <row r="32" spans="1:11" ht="15.75">
      <c r="A32" s="13"/>
      <c r="B32" s="17"/>
      <c r="C32" s="15"/>
      <c r="D32" s="15"/>
      <c r="E32" s="14"/>
      <c r="F32" s="16">
        <f t="shared" si="0"/>
        <v>0</v>
      </c>
      <c r="G32" s="17"/>
      <c r="H32" s="15"/>
      <c r="I32" s="14"/>
      <c r="J32" s="15"/>
      <c r="K32" s="18"/>
    </row>
    <row r="33" spans="1:11" ht="15.75">
      <c r="A33" s="13"/>
      <c r="B33" s="17"/>
      <c r="C33" s="15"/>
      <c r="D33" s="15"/>
      <c r="E33" s="14"/>
      <c r="F33" s="16">
        <f t="shared" si="0"/>
        <v>0</v>
      </c>
      <c r="G33" s="17"/>
      <c r="H33" s="15"/>
      <c r="I33" s="14"/>
      <c r="J33" s="15"/>
      <c r="K33" s="18"/>
    </row>
    <row r="34" spans="1:11" ht="15.75">
      <c r="A34" s="13"/>
      <c r="B34" s="17"/>
      <c r="C34" s="15"/>
      <c r="D34" s="15"/>
      <c r="E34" s="14"/>
      <c r="F34" s="16">
        <f t="shared" si="0"/>
        <v>0</v>
      </c>
      <c r="G34" s="17"/>
      <c r="H34" s="15"/>
      <c r="I34" s="14"/>
      <c r="J34" s="15"/>
      <c r="K34" s="18"/>
    </row>
    <row r="35" spans="1:11" ht="15.75">
      <c r="A35" s="19"/>
      <c r="B35" s="17"/>
      <c r="C35" s="15"/>
      <c r="D35" s="15"/>
      <c r="E35" s="14"/>
      <c r="F35" s="16">
        <f t="shared" si="0"/>
        <v>0</v>
      </c>
      <c r="G35" s="17"/>
      <c r="H35" s="15"/>
      <c r="I35" s="14"/>
      <c r="J35" s="15"/>
      <c r="K35" s="18"/>
    </row>
    <row r="36" spans="1:11" ht="15.75">
      <c r="A36" s="19"/>
      <c r="B36" s="17"/>
      <c r="C36" s="15"/>
      <c r="D36" s="15"/>
      <c r="E36" s="14"/>
      <c r="F36" s="16">
        <f t="shared" si="0"/>
        <v>0</v>
      </c>
      <c r="G36" s="17"/>
      <c r="H36" s="15"/>
      <c r="I36" s="14"/>
      <c r="J36" s="15"/>
      <c r="K36" s="18"/>
    </row>
    <row r="37" spans="1:11" ht="15.75">
      <c r="A37" s="13"/>
      <c r="B37" s="17"/>
      <c r="C37" s="15"/>
      <c r="D37" s="15"/>
      <c r="E37" s="14"/>
      <c r="F37" s="16">
        <f t="shared" si="0"/>
        <v>0</v>
      </c>
      <c r="G37" s="17"/>
      <c r="H37" s="15"/>
      <c r="I37" s="14"/>
      <c r="J37" s="15"/>
      <c r="K37" s="18"/>
    </row>
    <row r="38" spans="1:11" ht="15.75">
      <c r="A38" s="13"/>
      <c r="B38" s="17"/>
      <c r="C38" s="15"/>
      <c r="D38" s="15"/>
      <c r="E38" s="14"/>
      <c r="F38" s="16">
        <f t="shared" si="0"/>
        <v>0</v>
      </c>
      <c r="G38" s="17"/>
      <c r="H38" s="15"/>
      <c r="I38" s="14"/>
      <c r="J38" s="15"/>
      <c r="K38" s="18"/>
    </row>
    <row r="39" spans="1:11" ht="15.75">
      <c r="A39" s="13"/>
      <c r="B39" s="17"/>
      <c r="C39" s="15"/>
      <c r="D39" s="15"/>
      <c r="E39" s="14"/>
      <c r="F39" s="16">
        <f t="shared" si="0"/>
        <v>0</v>
      </c>
      <c r="G39" s="17"/>
      <c r="H39" s="15"/>
      <c r="I39" s="14"/>
      <c r="J39" s="15"/>
      <c r="K39" s="18"/>
    </row>
    <row r="40" spans="1:11" ht="15.75">
      <c r="A40" s="13"/>
      <c r="B40" s="17"/>
      <c r="C40" s="15"/>
      <c r="D40" s="15"/>
      <c r="E40" s="14"/>
      <c r="F40" s="16">
        <f t="shared" si="0"/>
        <v>0</v>
      </c>
      <c r="G40" s="17"/>
      <c r="H40" s="15"/>
      <c r="I40" s="14"/>
      <c r="J40" s="15"/>
      <c r="K40" s="18"/>
    </row>
    <row r="41" spans="1:11" ht="15.75">
      <c r="A41" s="13"/>
      <c r="B41" s="17"/>
      <c r="C41" s="15"/>
      <c r="D41" s="15"/>
      <c r="E41" s="14"/>
      <c r="F41" s="16">
        <f t="shared" si="0"/>
        <v>0</v>
      </c>
      <c r="G41" s="17"/>
      <c r="H41" s="15"/>
      <c r="I41" s="14"/>
      <c r="J41" s="15"/>
      <c r="K41" s="18"/>
    </row>
    <row r="42" spans="1:11" ht="15.75">
      <c r="A42" s="13"/>
      <c r="B42" s="17"/>
      <c r="C42" s="15"/>
      <c r="D42" s="15"/>
      <c r="E42" s="14"/>
      <c r="F42" s="16">
        <f t="shared" si="0"/>
        <v>0</v>
      </c>
      <c r="G42" s="17"/>
      <c r="H42" s="15"/>
      <c r="I42" s="14"/>
      <c r="J42" s="15"/>
      <c r="K42" s="18"/>
    </row>
    <row r="43" spans="1:11" ht="15.75">
      <c r="A43" s="13"/>
      <c r="B43" s="17"/>
      <c r="C43" s="15"/>
      <c r="D43" s="15"/>
      <c r="E43" s="14"/>
      <c r="F43" s="16">
        <f t="shared" si="0"/>
        <v>0</v>
      </c>
      <c r="G43" s="17"/>
      <c r="H43" s="15"/>
      <c r="I43" s="14"/>
      <c r="J43" s="15"/>
      <c r="K43" s="18"/>
    </row>
    <row r="44" spans="1:11" ht="15.75">
      <c r="A44" s="13"/>
      <c r="B44" s="17"/>
      <c r="C44" s="15"/>
      <c r="D44" s="15"/>
      <c r="E44" s="14"/>
      <c r="F44" s="16">
        <f t="shared" si="0"/>
        <v>0</v>
      </c>
      <c r="G44" s="17"/>
      <c r="H44" s="15"/>
      <c r="I44" s="14"/>
      <c r="J44" s="15"/>
      <c r="K44" s="18"/>
    </row>
    <row r="45" spans="1:11" ht="15.75">
      <c r="A45" s="19"/>
      <c r="B45" s="17"/>
      <c r="C45" s="15"/>
      <c r="D45" s="15"/>
      <c r="E45" s="14"/>
      <c r="F45" s="16">
        <f t="shared" si="0"/>
        <v>0</v>
      </c>
      <c r="G45" s="17"/>
      <c r="H45" s="15"/>
      <c r="I45" s="14"/>
      <c r="J45" s="15"/>
      <c r="K45" s="18"/>
    </row>
    <row r="46" spans="1:11" ht="15.75">
      <c r="A46" s="19"/>
      <c r="B46" s="17"/>
      <c r="C46" s="15"/>
      <c r="D46" s="15"/>
      <c r="E46" s="14"/>
      <c r="F46" s="16">
        <f t="shared" si="0"/>
        <v>0</v>
      </c>
      <c r="G46" s="17"/>
      <c r="H46" s="15"/>
      <c r="I46" s="14"/>
      <c r="J46" s="15"/>
      <c r="K46" s="18"/>
    </row>
    <row r="47" spans="1:11" ht="15.75">
      <c r="A47" s="20"/>
      <c r="B47" s="21"/>
      <c r="C47" s="22"/>
      <c r="D47" s="22"/>
      <c r="E47" s="23"/>
      <c r="F47" s="16">
        <f t="shared" si="0"/>
        <v>0</v>
      </c>
      <c r="G47" s="21"/>
      <c r="H47" s="22"/>
      <c r="I47" s="23"/>
      <c r="J47" s="22"/>
      <c r="K47" s="18"/>
    </row>
    <row r="48" spans="1:11" ht="15.75">
      <c r="A48" s="20"/>
      <c r="B48" s="21"/>
      <c r="C48" s="22"/>
      <c r="D48" s="22"/>
      <c r="E48" s="23"/>
      <c r="F48" s="16">
        <f t="shared" si="0"/>
        <v>0</v>
      </c>
      <c r="G48" s="21"/>
      <c r="H48" s="22"/>
      <c r="I48" s="23"/>
      <c r="J48" s="22"/>
      <c r="K48" s="18"/>
    </row>
    <row r="49" spans="1:11" ht="15.75">
      <c r="A49" s="20"/>
      <c r="B49" s="21"/>
      <c r="C49" s="22"/>
      <c r="D49" s="22"/>
      <c r="E49" s="23"/>
      <c r="F49" s="16">
        <f t="shared" si="0"/>
        <v>0</v>
      </c>
      <c r="G49" s="21"/>
      <c r="H49" s="22"/>
      <c r="I49" s="23"/>
      <c r="J49" s="22"/>
      <c r="K49" s="18"/>
    </row>
    <row r="50" spans="1:11" ht="15.75">
      <c r="A50" s="21"/>
      <c r="B50" s="24" t="s">
        <v>17</v>
      </c>
      <c r="C50" s="25">
        <f>SUM(C7:C49)</f>
        <v>205</v>
      </c>
      <c r="D50" s="25">
        <f>SUM(D7:D49)</f>
        <v>13.6</v>
      </c>
      <c r="E50" s="26"/>
      <c r="F50" s="27">
        <f t="shared" si="0"/>
        <v>218.6</v>
      </c>
      <c r="G50" s="28"/>
      <c r="H50" s="25">
        <f>SUM(H7:H49)</f>
        <v>0</v>
      </c>
      <c r="I50" s="26"/>
      <c r="J50" s="25">
        <f>SUM(J7:J49)</f>
        <v>13.6</v>
      </c>
      <c r="K50" s="29">
        <f>C50-H50</f>
        <v>205</v>
      </c>
    </row>
    <row r="53" spans="1:11" ht="15.75">
      <c r="B53" s="30" t="s">
        <v>18</v>
      </c>
      <c r="F53" s="31"/>
      <c r="G53" s="32" t="s">
        <v>19</v>
      </c>
      <c r="H53" s="33"/>
    </row>
    <row r="54" spans="1:11">
      <c r="B54" s="30"/>
      <c r="F54" s="34" t="s">
        <v>20</v>
      </c>
      <c r="G54" s="35"/>
      <c r="H54" s="35"/>
    </row>
    <row r="55" spans="1:11" ht="15.75">
      <c r="B55" s="30" t="s">
        <v>21</v>
      </c>
      <c r="F55" s="31"/>
      <c r="G55" s="32" t="s">
        <v>22</v>
      </c>
      <c r="H55" s="33"/>
    </row>
    <row r="56" spans="1:11">
      <c r="F56" s="34" t="s">
        <v>20</v>
      </c>
      <c r="G56" s="35"/>
      <c r="H56" s="35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62"/>
  <sheetViews>
    <sheetView view="pageBreakPreview" zoomScale="60" zoomScaleNormal="100" workbookViewId="0">
      <selection activeCell="A8" sqref="A8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2.5703125" customWidth="1"/>
    <col min="9" max="9" width="22.85546875" customWidth="1"/>
    <col min="10" max="10" width="12.5703125" customWidth="1"/>
    <col min="11" max="11" width="15.5703125" customWidth="1"/>
    <col min="12" max="12" width="5.42578125" hidden="1" customWidth="1"/>
    <col min="14" max="14" width="9.85546875" customWidth="1"/>
    <col min="15" max="16" width="7.5703125" hidden="1" customWidth="1"/>
    <col min="17" max="17" width="7.5703125" customWidth="1"/>
    <col min="18" max="18" width="11.42578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2.5703125" customWidth="1"/>
    <col min="265" max="265" width="22.85546875" customWidth="1"/>
    <col min="266" max="266" width="12.5703125" customWidth="1"/>
    <col min="267" max="267" width="15.5703125" customWidth="1"/>
    <col min="268" max="268" width="0" hidden="1" customWidth="1"/>
    <col min="270" max="270" width="9.85546875" customWidth="1"/>
    <col min="271" max="272" width="0" hidden="1" customWidth="1"/>
    <col min="273" max="273" width="7.5703125" customWidth="1"/>
    <col min="274" max="274" width="11.42578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2.5703125" customWidth="1"/>
    <col min="521" max="521" width="22.85546875" customWidth="1"/>
    <col min="522" max="522" width="12.5703125" customWidth="1"/>
    <col min="523" max="523" width="15.5703125" customWidth="1"/>
    <col min="524" max="524" width="0" hidden="1" customWidth="1"/>
    <col min="526" max="526" width="9.85546875" customWidth="1"/>
    <col min="527" max="528" width="0" hidden="1" customWidth="1"/>
    <col min="529" max="529" width="7.5703125" customWidth="1"/>
    <col min="530" max="530" width="11.42578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2.5703125" customWidth="1"/>
    <col min="777" max="777" width="22.85546875" customWidth="1"/>
    <col min="778" max="778" width="12.5703125" customWidth="1"/>
    <col min="779" max="779" width="15.5703125" customWidth="1"/>
    <col min="780" max="780" width="0" hidden="1" customWidth="1"/>
    <col min="782" max="782" width="9.85546875" customWidth="1"/>
    <col min="783" max="784" width="0" hidden="1" customWidth="1"/>
    <col min="785" max="785" width="7.5703125" customWidth="1"/>
    <col min="786" max="786" width="11.42578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2.5703125" customWidth="1"/>
    <col min="1033" max="1033" width="22.85546875" customWidth="1"/>
    <col min="1034" max="1034" width="12.5703125" customWidth="1"/>
    <col min="1035" max="1035" width="15.5703125" customWidth="1"/>
    <col min="1036" max="1036" width="0" hidden="1" customWidth="1"/>
    <col min="1038" max="1038" width="9.85546875" customWidth="1"/>
    <col min="1039" max="1040" width="0" hidden="1" customWidth="1"/>
    <col min="1041" max="1041" width="7.5703125" customWidth="1"/>
    <col min="1042" max="1042" width="11.42578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2.5703125" customWidth="1"/>
    <col min="1289" max="1289" width="22.85546875" customWidth="1"/>
    <col min="1290" max="1290" width="12.5703125" customWidth="1"/>
    <col min="1291" max="1291" width="15.5703125" customWidth="1"/>
    <col min="1292" max="1292" width="0" hidden="1" customWidth="1"/>
    <col min="1294" max="1294" width="9.85546875" customWidth="1"/>
    <col min="1295" max="1296" width="0" hidden="1" customWidth="1"/>
    <col min="1297" max="1297" width="7.5703125" customWidth="1"/>
    <col min="1298" max="1298" width="11.42578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2.5703125" customWidth="1"/>
    <col min="1545" max="1545" width="22.85546875" customWidth="1"/>
    <col min="1546" max="1546" width="12.5703125" customWidth="1"/>
    <col min="1547" max="1547" width="15.5703125" customWidth="1"/>
    <col min="1548" max="1548" width="0" hidden="1" customWidth="1"/>
    <col min="1550" max="1550" width="9.85546875" customWidth="1"/>
    <col min="1551" max="1552" width="0" hidden="1" customWidth="1"/>
    <col min="1553" max="1553" width="7.5703125" customWidth="1"/>
    <col min="1554" max="1554" width="11.42578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2.5703125" customWidth="1"/>
    <col min="1801" max="1801" width="22.85546875" customWidth="1"/>
    <col min="1802" max="1802" width="12.5703125" customWidth="1"/>
    <col min="1803" max="1803" width="15.5703125" customWidth="1"/>
    <col min="1804" max="1804" width="0" hidden="1" customWidth="1"/>
    <col min="1806" max="1806" width="9.85546875" customWidth="1"/>
    <col min="1807" max="1808" width="0" hidden="1" customWidth="1"/>
    <col min="1809" max="1809" width="7.5703125" customWidth="1"/>
    <col min="1810" max="1810" width="11.42578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2.5703125" customWidth="1"/>
    <col min="2057" max="2057" width="22.85546875" customWidth="1"/>
    <col min="2058" max="2058" width="12.5703125" customWidth="1"/>
    <col min="2059" max="2059" width="15.5703125" customWidth="1"/>
    <col min="2060" max="2060" width="0" hidden="1" customWidth="1"/>
    <col min="2062" max="2062" width="9.85546875" customWidth="1"/>
    <col min="2063" max="2064" width="0" hidden="1" customWidth="1"/>
    <col min="2065" max="2065" width="7.5703125" customWidth="1"/>
    <col min="2066" max="2066" width="11.42578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2.5703125" customWidth="1"/>
    <col min="2313" max="2313" width="22.85546875" customWidth="1"/>
    <col min="2314" max="2314" width="12.5703125" customWidth="1"/>
    <col min="2315" max="2315" width="15.5703125" customWidth="1"/>
    <col min="2316" max="2316" width="0" hidden="1" customWidth="1"/>
    <col min="2318" max="2318" width="9.85546875" customWidth="1"/>
    <col min="2319" max="2320" width="0" hidden="1" customWidth="1"/>
    <col min="2321" max="2321" width="7.5703125" customWidth="1"/>
    <col min="2322" max="2322" width="11.42578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2.5703125" customWidth="1"/>
    <col min="2569" max="2569" width="22.85546875" customWidth="1"/>
    <col min="2570" max="2570" width="12.5703125" customWidth="1"/>
    <col min="2571" max="2571" width="15.5703125" customWidth="1"/>
    <col min="2572" max="2572" width="0" hidden="1" customWidth="1"/>
    <col min="2574" max="2574" width="9.85546875" customWidth="1"/>
    <col min="2575" max="2576" width="0" hidden="1" customWidth="1"/>
    <col min="2577" max="2577" width="7.5703125" customWidth="1"/>
    <col min="2578" max="2578" width="11.42578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2.5703125" customWidth="1"/>
    <col min="2825" max="2825" width="22.85546875" customWidth="1"/>
    <col min="2826" max="2826" width="12.5703125" customWidth="1"/>
    <col min="2827" max="2827" width="15.5703125" customWidth="1"/>
    <col min="2828" max="2828" width="0" hidden="1" customWidth="1"/>
    <col min="2830" max="2830" width="9.85546875" customWidth="1"/>
    <col min="2831" max="2832" width="0" hidden="1" customWidth="1"/>
    <col min="2833" max="2833" width="7.5703125" customWidth="1"/>
    <col min="2834" max="2834" width="11.42578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2.5703125" customWidth="1"/>
    <col min="3081" max="3081" width="22.85546875" customWidth="1"/>
    <col min="3082" max="3082" width="12.5703125" customWidth="1"/>
    <col min="3083" max="3083" width="15.5703125" customWidth="1"/>
    <col min="3084" max="3084" width="0" hidden="1" customWidth="1"/>
    <col min="3086" max="3086" width="9.85546875" customWidth="1"/>
    <col min="3087" max="3088" width="0" hidden="1" customWidth="1"/>
    <col min="3089" max="3089" width="7.5703125" customWidth="1"/>
    <col min="3090" max="3090" width="11.42578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2.5703125" customWidth="1"/>
    <col min="3337" max="3337" width="22.85546875" customWidth="1"/>
    <col min="3338" max="3338" width="12.5703125" customWidth="1"/>
    <col min="3339" max="3339" width="15.5703125" customWidth="1"/>
    <col min="3340" max="3340" width="0" hidden="1" customWidth="1"/>
    <col min="3342" max="3342" width="9.85546875" customWidth="1"/>
    <col min="3343" max="3344" width="0" hidden="1" customWidth="1"/>
    <col min="3345" max="3345" width="7.5703125" customWidth="1"/>
    <col min="3346" max="3346" width="11.42578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2.5703125" customWidth="1"/>
    <col min="3593" max="3593" width="22.85546875" customWidth="1"/>
    <col min="3594" max="3594" width="12.5703125" customWidth="1"/>
    <col min="3595" max="3595" width="15.5703125" customWidth="1"/>
    <col min="3596" max="3596" width="0" hidden="1" customWidth="1"/>
    <col min="3598" max="3598" width="9.85546875" customWidth="1"/>
    <col min="3599" max="3600" width="0" hidden="1" customWidth="1"/>
    <col min="3601" max="3601" width="7.5703125" customWidth="1"/>
    <col min="3602" max="3602" width="11.42578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2.5703125" customWidth="1"/>
    <col min="3849" max="3849" width="22.85546875" customWidth="1"/>
    <col min="3850" max="3850" width="12.5703125" customWidth="1"/>
    <col min="3851" max="3851" width="15.5703125" customWidth="1"/>
    <col min="3852" max="3852" width="0" hidden="1" customWidth="1"/>
    <col min="3854" max="3854" width="9.85546875" customWidth="1"/>
    <col min="3855" max="3856" width="0" hidden="1" customWidth="1"/>
    <col min="3857" max="3857" width="7.5703125" customWidth="1"/>
    <col min="3858" max="3858" width="11.42578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2.5703125" customWidth="1"/>
    <col min="4105" max="4105" width="22.85546875" customWidth="1"/>
    <col min="4106" max="4106" width="12.5703125" customWidth="1"/>
    <col min="4107" max="4107" width="15.5703125" customWidth="1"/>
    <col min="4108" max="4108" width="0" hidden="1" customWidth="1"/>
    <col min="4110" max="4110" width="9.85546875" customWidth="1"/>
    <col min="4111" max="4112" width="0" hidden="1" customWidth="1"/>
    <col min="4113" max="4113" width="7.5703125" customWidth="1"/>
    <col min="4114" max="4114" width="11.42578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2.5703125" customWidth="1"/>
    <col min="4361" max="4361" width="22.85546875" customWidth="1"/>
    <col min="4362" max="4362" width="12.5703125" customWidth="1"/>
    <col min="4363" max="4363" width="15.5703125" customWidth="1"/>
    <col min="4364" max="4364" width="0" hidden="1" customWidth="1"/>
    <col min="4366" max="4366" width="9.85546875" customWidth="1"/>
    <col min="4367" max="4368" width="0" hidden="1" customWidth="1"/>
    <col min="4369" max="4369" width="7.5703125" customWidth="1"/>
    <col min="4370" max="4370" width="11.42578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2.5703125" customWidth="1"/>
    <col min="4617" max="4617" width="22.85546875" customWidth="1"/>
    <col min="4618" max="4618" width="12.5703125" customWidth="1"/>
    <col min="4619" max="4619" width="15.5703125" customWidth="1"/>
    <col min="4620" max="4620" width="0" hidden="1" customWidth="1"/>
    <col min="4622" max="4622" width="9.85546875" customWidth="1"/>
    <col min="4623" max="4624" width="0" hidden="1" customWidth="1"/>
    <col min="4625" max="4625" width="7.5703125" customWidth="1"/>
    <col min="4626" max="4626" width="11.42578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2.5703125" customWidth="1"/>
    <col min="4873" max="4873" width="22.85546875" customWidth="1"/>
    <col min="4874" max="4874" width="12.5703125" customWidth="1"/>
    <col min="4875" max="4875" width="15.5703125" customWidth="1"/>
    <col min="4876" max="4876" width="0" hidden="1" customWidth="1"/>
    <col min="4878" max="4878" width="9.85546875" customWidth="1"/>
    <col min="4879" max="4880" width="0" hidden="1" customWidth="1"/>
    <col min="4881" max="4881" width="7.5703125" customWidth="1"/>
    <col min="4882" max="4882" width="11.42578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2.5703125" customWidth="1"/>
    <col min="5129" max="5129" width="22.85546875" customWidth="1"/>
    <col min="5130" max="5130" width="12.5703125" customWidth="1"/>
    <col min="5131" max="5131" width="15.5703125" customWidth="1"/>
    <col min="5132" max="5132" width="0" hidden="1" customWidth="1"/>
    <col min="5134" max="5134" width="9.85546875" customWidth="1"/>
    <col min="5135" max="5136" width="0" hidden="1" customWidth="1"/>
    <col min="5137" max="5137" width="7.5703125" customWidth="1"/>
    <col min="5138" max="5138" width="11.42578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2.5703125" customWidth="1"/>
    <col min="5385" max="5385" width="22.85546875" customWidth="1"/>
    <col min="5386" max="5386" width="12.5703125" customWidth="1"/>
    <col min="5387" max="5387" width="15.5703125" customWidth="1"/>
    <col min="5388" max="5388" width="0" hidden="1" customWidth="1"/>
    <col min="5390" max="5390" width="9.85546875" customWidth="1"/>
    <col min="5391" max="5392" width="0" hidden="1" customWidth="1"/>
    <col min="5393" max="5393" width="7.5703125" customWidth="1"/>
    <col min="5394" max="5394" width="11.42578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2.5703125" customWidth="1"/>
    <col min="5641" max="5641" width="22.85546875" customWidth="1"/>
    <col min="5642" max="5642" width="12.5703125" customWidth="1"/>
    <col min="5643" max="5643" width="15.5703125" customWidth="1"/>
    <col min="5644" max="5644" width="0" hidden="1" customWidth="1"/>
    <col min="5646" max="5646" width="9.85546875" customWidth="1"/>
    <col min="5647" max="5648" width="0" hidden="1" customWidth="1"/>
    <col min="5649" max="5649" width="7.5703125" customWidth="1"/>
    <col min="5650" max="5650" width="11.42578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2.5703125" customWidth="1"/>
    <col min="5897" max="5897" width="22.85546875" customWidth="1"/>
    <col min="5898" max="5898" width="12.5703125" customWidth="1"/>
    <col min="5899" max="5899" width="15.5703125" customWidth="1"/>
    <col min="5900" max="5900" width="0" hidden="1" customWidth="1"/>
    <col min="5902" max="5902" width="9.85546875" customWidth="1"/>
    <col min="5903" max="5904" width="0" hidden="1" customWidth="1"/>
    <col min="5905" max="5905" width="7.5703125" customWidth="1"/>
    <col min="5906" max="5906" width="11.42578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2.5703125" customWidth="1"/>
    <col min="6153" max="6153" width="22.85546875" customWidth="1"/>
    <col min="6154" max="6154" width="12.5703125" customWidth="1"/>
    <col min="6155" max="6155" width="15.5703125" customWidth="1"/>
    <col min="6156" max="6156" width="0" hidden="1" customWidth="1"/>
    <col min="6158" max="6158" width="9.85546875" customWidth="1"/>
    <col min="6159" max="6160" width="0" hidden="1" customWidth="1"/>
    <col min="6161" max="6161" width="7.5703125" customWidth="1"/>
    <col min="6162" max="6162" width="11.42578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2.5703125" customWidth="1"/>
    <col min="6409" max="6409" width="22.85546875" customWidth="1"/>
    <col min="6410" max="6410" width="12.5703125" customWidth="1"/>
    <col min="6411" max="6411" width="15.5703125" customWidth="1"/>
    <col min="6412" max="6412" width="0" hidden="1" customWidth="1"/>
    <col min="6414" max="6414" width="9.85546875" customWidth="1"/>
    <col min="6415" max="6416" width="0" hidden="1" customWidth="1"/>
    <col min="6417" max="6417" width="7.5703125" customWidth="1"/>
    <col min="6418" max="6418" width="11.42578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2.5703125" customWidth="1"/>
    <col min="6665" max="6665" width="22.85546875" customWidth="1"/>
    <col min="6666" max="6666" width="12.5703125" customWidth="1"/>
    <col min="6667" max="6667" width="15.5703125" customWidth="1"/>
    <col min="6668" max="6668" width="0" hidden="1" customWidth="1"/>
    <col min="6670" max="6670" width="9.85546875" customWidth="1"/>
    <col min="6671" max="6672" width="0" hidden="1" customWidth="1"/>
    <col min="6673" max="6673" width="7.5703125" customWidth="1"/>
    <col min="6674" max="6674" width="11.42578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2.5703125" customWidth="1"/>
    <col min="6921" max="6921" width="22.85546875" customWidth="1"/>
    <col min="6922" max="6922" width="12.5703125" customWidth="1"/>
    <col min="6923" max="6923" width="15.5703125" customWidth="1"/>
    <col min="6924" max="6924" width="0" hidden="1" customWidth="1"/>
    <col min="6926" max="6926" width="9.85546875" customWidth="1"/>
    <col min="6927" max="6928" width="0" hidden="1" customWidth="1"/>
    <col min="6929" max="6929" width="7.5703125" customWidth="1"/>
    <col min="6930" max="6930" width="11.42578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2.5703125" customWidth="1"/>
    <col min="7177" max="7177" width="22.85546875" customWidth="1"/>
    <col min="7178" max="7178" width="12.5703125" customWidth="1"/>
    <col min="7179" max="7179" width="15.5703125" customWidth="1"/>
    <col min="7180" max="7180" width="0" hidden="1" customWidth="1"/>
    <col min="7182" max="7182" width="9.85546875" customWidth="1"/>
    <col min="7183" max="7184" width="0" hidden="1" customWidth="1"/>
    <col min="7185" max="7185" width="7.5703125" customWidth="1"/>
    <col min="7186" max="7186" width="11.42578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2.5703125" customWidth="1"/>
    <col min="7433" max="7433" width="22.85546875" customWidth="1"/>
    <col min="7434" max="7434" width="12.5703125" customWidth="1"/>
    <col min="7435" max="7435" width="15.5703125" customWidth="1"/>
    <col min="7436" max="7436" width="0" hidden="1" customWidth="1"/>
    <col min="7438" max="7438" width="9.85546875" customWidth="1"/>
    <col min="7439" max="7440" width="0" hidden="1" customWidth="1"/>
    <col min="7441" max="7441" width="7.5703125" customWidth="1"/>
    <col min="7442" max="7442" width="11.42578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2.5703125" customWidth="1"/>
    <col min="7689" max="7689" width="22.85546875" customWidth="1"/>
    <col min="7690" max="7690" width="12.5703125" customWidth="1"/>
    <col min="7691" max="7691" width="15.5703125" customWidth="1"/>
    <col min="7692" max="7692" width="0" hidden="1" customWidth="1"/>
    <col min="7694" max="7694" width="9.85546875" customWidth="1"/>
    <col min="7695" max="7696" width="0" hidden="1" customWidth="1"/>
    <col min="7697" max="7697" width="7.5703125" customWidth="1"/>
    <col min="7698" max="7698" width="11.42578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2.5703125" customWidth="1"/>
    <col min="7945" max="7945" width="22.85546875" customWidth="1"/>
    <col min="7946" max="7946" width="12.5703125" customWidth="1"/>
    <col min="7947" max="7947" width="15.5703125" customWidth="1"/>
    <col min="7948" max="7948" width="0" hidden="1" customWidth="1"/>
    <col min="7950" max="7950" width="9.85546875" customWidth="1"/>
    <col min="7951" max="7952" width="0" hidden="1" customWidth="1"/>
    <col min="7953" max="7953" width="7.5703125" customWidth="1"/>
    <col min="7954" max="7954" width="11.42578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2.5703125" customWidth="1"/>
    <col min="8201" max="8201" width="22.85546875" customWidth="1"/>
    <col min="8202" max="8202" width="12.5703125" customWidth="1"/>
    <col min="8203" max="8203" width="15.5703125" customWidth="1"/>
    <col min="8204" max="8204" width="0" hidden="1" customWidth="1"/>
    <col min="8206" max="8206" width="9.85546875" customWidth="1"/>
    <col min="8207" max="8208" width="0" hidden="1" customWidth="1"/>
    <col min="8209" max="8209" width="7.5703125" customWidth="1"/>
    <col min="8210" max="8210" width="11.42578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2.5703125" customWidth="1"/>
    <col min="8457" max="8457" width="22.85546875" customWidth="1"/>
    <col min="8458" max="8458" width="12.5703125" customWidth="1"/>
    <col min="8459" max="8459" width="15.5703125" customWidth="1"/>
    <col min="8460" max="8460" width="0" hidden="1" customWidth="1"/>
    <col min="8462" max="8462" width="9.85546875" customWidth="1"/>
    <col min="8463" max="8464" width="0" hidden="1" customWidth="1"/>
    <col min="8465" max="8465" width="7.5703125" customWidth="1"/>
    <col min="8466" max="8466" width="11.42578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2.5703125" customWidth="1"/>
    <col min="8713" max="8713" width="22.85546875" customWidth="1"/>
    <col min="8714" max="8714" width="12.5703125" customWidth="1"/>
    <col min="8715" max="8715" width="15.5703125" customWidth="1"/>
    <col min="8716" max="8716" width="0" hidden="1" customWidth="1"/>
    <col min="8718" max="8718" width="9.85546875" customWidth="1"/>
    <col min="8719" max="8720" width="0" hidden="1" customWidth="1"/>
    <col min="8721" max="8721" width="7.5703125" customWidth="1"/>
    <col min="8722" max="8722" width="11.42578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2.5703125" customWidth="1"/>
    <col min="8969" max="8969" width="22.85546875" customWidth="1"/>
    <col min="8970" max="8970" width="12.5703125" customWidth="1"/>
    <col min="8971" max="8971" width="15.5703125" customWidth="1"/>
    <col min="8972" max="8972" width="0" hidden="1" customWidth="1"/>
    <col min="8974" max="8974" width="9.85546875" customWidth="1"/>
    <col min="8975" max="8976" width="0" hidden="1" customWidth="1"/>
    <col min="8977" max="8977" width="7.5703125" customWidth="1"/>
    <col min="8978" max="8978" width="11.42578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2.5703125" customWidth="1"/>
    <col min="9225" max="9225" width="22.85546875" customWidth="1"/>
    <col min="9226" max="9226" width="12.5703125" customWidth="1"/>
    <col min="9227" max="9227" width="15.5703125" customWidth="1"/>
    <col min="9228" max="9228" width="0" hidden="1" customWidth="1"/>
    <col min="9230" max="9230" width="9.85546875" customWidth="1"/>
    <col min="9231" max="9232" width="0" hidden="1" customWidth="1"/>
    <col min="9233" max="9233" width="7.5703125" customWidth="1"/>
    <col min="9234" max="9234" width="11.42578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2.5703125" customWidth="1"/>
    <col min="9481" max="9481" width="22.85546875" customWidth="1"/>
    <col min="9482" max="9482" width="12.5703125" customWidth="1"/>
    <col min="9483" max="9483" width="15.5703125" customWidth="1"/>
    <col min="9484" max="9484" width="0" hidden="1" customWidth="1"/>
    <col min="9486" max="9486" width="9.85546875" customWidth="1"/>
    <col min="9487" max="9488" width="0" hidden="1" customWidth="1"/>
    <col min="9489" max="9489" width="7.5703125" customWidth="1"/>
    <col min="9490" max="9490" width="11.42578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2.5703125" customWidth="1"/>
    <col min="9737" max="9737" width="22.85546875" customWidth="1"/>
    <col min="9738" max="9738" width="12.5703125" customWidth="1"/>
    <col min="9739" max="9739" width="15.5703125" customWidth="1"/>
    <col min="9740" max="9740" width="0" hidden="1" customWidth="1"/>
    <col min="9742" max="9742" width="9.85546875" customWidth="1"/>
    <col min="9743" max="9744" width="0" hidden="1" customWidth="1"/>
    <col min="9745" max="9745" width="7.5703125" customWidth="1"/>
    <col min="9746" max="9746" width="11.42578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2.5703125" customWidth="1"/>
    <col min="9993" max="9993" width="22.85546875" customWidth="1"/>
    <col min="9994" max="9994" width="12.5703125" customWidth="1"/>
    <col min="9995" max="9995" width="15.5703125" customWidth="1"/>
    <col min="9996" max="9996" width="0" hidden="1" customWidth="1"/>
    <col min="9998" max="9998" width="9.85546875" customWidth="1"/>
    <col min="9999" max="10000" width="0" hidden="1" customWidth="1"/>
    <col min="10001" max="10001" width="7.5703125" customWidth="1"/>
    <col min="10002" max="10002" width="11.42578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2.5703125" customWidth="1"/>
    <col min="10249" max="10249" width="22.85546875" customWidth="1"/>
    <col min="10250" max="10250" width="12.5703125" customWidth="1"/>
    <col min="10251" max="10251" width="15.5703125" customWidth="1"/>
    <col min="10252" max="10252" width="0" hidden="1" customWidth="1"/>
    <col min="10254" max="10254" width="9.85546875" customWidth="1"/>
    <col min="10255" max="10256" width="0" hidden="1" customWidth="1"/>
    <col min="10257" max="10257" width="7.5703125" customWidth="1"/>
    <col min="10258" max="10258" width="11.42578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2.5703125" customWidth="1"/>
    <col min="10505" max="10505" width="22.85546875" customWidth="1"/>
    <col min="10506" max="10506" width="12.5703125" customWidth="1"/>
    <col min="10507" max="10507" width="15.5703125" customWidth="1"/>
    <col min="10508" max="10508" width="0" hidden="1" customWidth="1"/>
    <col min="10510" max="10510" width="9.85546875" customWidth="1"/>
    <col min="10511" max="10512" width="0" hidden="1" customWidth="1"/>
    <col min="10513" max="10513" width="7.5703125" customWidth="1"/>
    <col min="10514" max="10514" width="11.42578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2.5703125" customWidth="1"/>
    <col min="10761" max="10761" width="22.85546875" customWidth="1"/>
    <col min="10762" max="10762" width="12.5703125" customWidth="1"/>
    <col min="10763" max="10763" width="15.5703125" customWidth="1"/>
    <col min="10764" max="10764" width="0" hidden="1" customWidth="1"/>
    <col min="10766" max="10766" width="9.85546875" customWidth="1"/>
    <col min="10767" max="10768" width="0" hidden="1" customWidth="1"/>
    <col min="10769" max="10769" width="7.5703125" customWidth="1"/>
    <col min="10770" max="10770" width="11.42578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2.5703125" customWidth="1"/>
    <col min="11017" max="11017" width="22.85546875" customWidth="1"/>
    <col min="11018" max="11018" width="12.5703125" customWidth="1"/>
    <col min="11019" max="11019" width="15.5703125" customWidth="1"/>
    <col min="11020" max="11020" width="0" hidden="1" customWidth="1"/>
    <col min="11022" max="11022" width="9.85546875" customWidth="1"/>
    <col min="11023" max="11024" width="0" hidden="1" customWidth="1"/>
    <col min="11025" max="11025" width="7.5703125" customWidth="1"/>
    <col min="11026" max="11026" width="11.42578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2.5703125" customWidth="1"/>
    <col min="11273" max="11273" width="22.85546875" customWidth="1"/>
    <col min="11274" max="11274" width="12.5703125" customWidth="1"/>
    <col min="11275" max="11275" width="15.5703125" customWidth="1"/>
    <col min="11276" max="11276" width="0" hidden="1" customWidth="1"/>
    <col min="11278" max="11278" width="9.85546875" customWidth="1"/>
    <col min="11279" max="11280" width="0" hidden="1" customWidth="1"/>
    <col min="11281" max="11281" width="7.5703125" customWidth="1"/>
    <col min="11282" max="11282" width="11.42578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2.5703125" customWidth="1"/>
    <col min="11529" max="11529" width="22.85546875" customWidth="1"/>
    <col min="11530" max="11530" width="12.5703125" customWidth="1"/>
    <col min="11531" max="11531" width="15.5703125" customWidth="1"/>
    <col min="11532" max="11532" width="0" hidden="1" customWidth="1"/>
    <col min="11534" max="11534" width="9.85546875" customWidth="1"/>
    <col min="11535" max="11536" width="0" hidden="1" customWidth="1"/>
    <col min="11537" max="11537" width="7.5703125" customWidth="1"/>
    <col min="11538" max="11538" width="11.42578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2.5703125" customWidth="1"/>
    <col min="11785" max="11785" width="22.85546875" customWidth="1"/>
    <col min="11786" max="11786" width="12.5703125" customWidth="1"/>
    <col min="11787" max="11787" width="15.5703125" customWidth="1"/>
    <col min="11788" max="11788" width="0" hidden="1" customWidth="1"/>
    <col min="11790" max="11790" width="9.85546875" customWidth="1"/>
    <col min="11791" max="11792" width="0" hidden="1" customWidth="1"/>
    <col min="11793" max="11793" width="7.5703125" customWidth="1"/>
    <col min="11794" max="11794" width="11.42578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2.5703125" customWidth="1"/>
    <col min="12041" max="12041" width="22.85546875" customWidth="1"/>
    <col min="12042" max="12042" width="12.5703125" customWidth="1"/>
    <col min="12043" max="12043" width="15.5703125" customWidth="1"/>
    <col min="12044" max="12044" width="0" hidden="1" customWidth="1"/>
    <col min="12046" max="12046" width="9.85546875" customWidth="1"/>
    <col min="12047" max="12048" width="0" hidden="1" customWidth="1"/>
    <col min="12049" max="12049" width="7.5703125" customWidth="1"/>
    <col min="12050" max="12050" width="11.42578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2.5703125" customWidth="1"/>
    <col min="12297" max="12297" width="22.85546875" customWidth="1"/>
    <col min="12298" max="12298" width="12.5703125" customWidth="1"/>
    <col min="12299" max="12299" width="15.5703125" customWidth="1"/>
    <col min="12300" max="12300" width="0" hidden="1" customWidth="1"/>
    <col min="12302" max="12302" width="9.85546875" customWidth="1"/>
    <col min="12303" max="12304" width="0" hidden="1" customWidth="1"/>
    <col min="12305" max="12305" width="7.5703125" customWidth="1"/>
    <col min="12306" max="12306" width="11.42578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2.5703125" customWidth="1"/>
    <col min="12553" max="12553" width="22.85546875" customWidth="1"/>
    <col min="12554" max="12554" width="12.5703125" customWidth="1"/>
    <col min="12555" max="12555" width="15.5703125" customWidth="1"/>
    <col min="12556" max="12556" width="0" hidden="1" customWidth="1"/>
    <col min="12558" max="12558" width="9.85546875" customWidth="1"/>
    <col min="12559" max="12560" width="0" hidden="1" customWidth="1"/>
    <col min="12561" max="12561" width="7.5703125" customWidth="1"/>
    <col min="12562" max="12562" width="11.42578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2.5703125" customWidth="1"/>
    <col min="12809" max="12809" width="22.85546875" customWidth="1"/>
    <col min="12810" max="12810" width="12.5703125" customWidth="1"/>
    <col min="12811" max="12811" width="15.5703125" customWidth="1"/>
    <col min="12812" max="12812" width="0" hidden="1" customWidth="1"/>
    <col min="12814" max="12814" width="9.85546875" customWidth="1"/>
    <col min="12815" max="12816" width="0" hidden="1" customWidth="1"/>
    <col min="12817" max="12817" width="7.5703125" customWidth="1"/>
    <col min="12818" max="12818" width="11.42578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2.5703125" customWidth="1"/>
    <col min="13065" max="13065" width="22.85546875" customWidth="1"/>
    <col min="13066" max="13066" width="12.5703125" customWidth="1"/>
    <col min="13067" max="13067" width="15.5703125" customWidth="1"/>
    <col min="13068" max="13068" width="0" hidden="1" customWidth="1"/>
    <col min="13070" max="13070" width="9.85546875" customWidth="1"/>
    <col min="13071" max="13072" width="0" hidden="1" customWidth="1"/>
    <col min="13073" max="13073" width="7.5703125" customWidth="1"/>
    <col min="13074" max="13074" width="11.42578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2.5703125" customWidth="1"/>
    <col min="13321" max="13321" width="22.85546875" customWidth="1"/>
    <col min="13322" max="13322" width="12.5703125" customWidth="1"/>
    <col min="13323" max="13323" width="15.5703125" customWidth="1"/>
    <col min="13324" max="13324" width="0" hidden="1" customWidth="1"/>
    <col min="13326" max="13326" width="9.85546875" customWidth="1"/>
    <col min="13327" max="13328" width="0" hidden="1" customWidth="1"/>
    <col min="13329" max="13329" width="7.5703125" customWidth="1"/>
    <col min="13330" max="13330" width="11.42578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2.5703125" customWidth="1"/>
    <col min="13577" max="13577" width="22.85546875" customWidth="1"/>
    <col min="13578" max="13578" width="12.5703125" customWidth="1"/>
    <col min="13579" max="13579" width="15.5703125" customWidth="1"/>
    <col min="13580" max="13580" width="0" hidden="1" customWidth="1"/>
    <col min="13582" max="13582" width="9.85546875" customWidth="1"/>
    <col min="13583" max="13584" width="0" hidden="1" customWidth="1"/>
    <col min="13585" max="13585" width="7.5703125" customWidth="1"/>
    <col min="13586" max="13586" width="11.42578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2.5703125" customWidth="1"/>
    <col min="13833" max="13833" width="22.85546875" customWidth="1"/>
    <col min="13834" max="13834" width="12.5703125" customWidth="1"/>
    <col min="13835" max="13835" width="15.5703125" customWidth="1"/>
    <col min="13836" max="13836" width="0" hidden="1" customWidth="1"/>
    <col min="13838" max="13838" width="9.85546875" customWidth="1"/>
    <col min="13839" max="13840" width="0" hidden="1" customWidth="1"/>
    <col min="13841" max="13841" width="7.5703125" customWidth="1"/>
    <col min="13842" max="13842" width="11.42578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2.5703125" customWidth="1"/>
    <col min="14089" max="14089" width="22.85546875" customWidth="1"/>
    <col min="14090" max="14090" width="12.5703125" customWidth="1"/>
    <col min="14091" max="14091" width="15.5703125" customWidth="1"/>
    <col min="14092" max="14092" width="0" hidden="1" customWidth="1"/>
    <col min="14094" max="14094" width="9.85546875" customWidth="1"/>
    <col min="14095" max="14096" width="0" hidden="1" customWidth="1"/>
    <col min="14097" max="14097" width="7.5703125" customWidth="1"/>
    <col min="14098" max="14098" width="11.42578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2.5703125" customWidth="1"/>
    <col min="14345" max="14345" width="22.85546875" customWidth="1"/>
    <col min="14346" max="14346" width="12.5703125" customWidth="1"/>
    <col min="14347" max="14347" width="15.5703125" customWidth="1"/>
    <col min="14348" max="14348" width="0" hidden="1" customWidth="1"/>
    <col min="14350" max="14350" width="9.85546875" customWidth="1"/>
    <col min="14351" max="14352" width="0" hidden="1" customWidth="1"/>
    <col min="14353" max="14353" width="7.5703125" customWidth="1"/>
    <col min="14354" max="14354" width="11.42578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2.5703125" customWidth="1"/>
    <col min="14601" max="14601" width="22.85546875" customWidth="1"/>
    <col min="14602" max="14602" width="12.5703125" customWidth="1"/>
    <col min="14603" max="14603" width="15.5703125" customWidth="1"/>
    <col min="14604" max="14604" width="0" hidden="1" customWidth="1"/>
    <col min="14606" max="14606" width="9.85546875" customWidth="1"/>
    <col min="14607" max="14608" width="0" hidden="1" customWidth="1"/>
    <col min="14609" max="14609" width="7.5703125" customWidth="1"/>
    <col min="14610" max="14610" width="11.42578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2.5703125" customWidth="1"/>
    <col min="14857" max="14857" width="22.85546875" customWidth="1"/>
    <col min="14858" max="14858" width="12.5703125" customWidth="1"/>
    <col min="14859" max="14859" width="15.5703125" customWidth="1"/>
    <col min="14860" max="14860" width="0" hidden="1" customWidth="1"/>
    <col min="14862" max="14862" width="9.85546875" customWidth="1"/>
    <col min="14863" max="14864" width="0" hidden="1" customWidth="1"/>
    <col min="14865" max="14865" width="7.5703125" customWidth="1"/>
    <col min="14866" max="14866" width="11.42578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2.5703125" customWidth="1"/>
    <col min="15113" max="15113" width="22.85546875" customWidth="1"/>
    <col min="15114" max="15114" width="12.5703125" customWidth="1"/>
    <col min="15115" max="15115" width="15.5703125" customWidth="1"/>
    <col min="15116" max="15116" width="0" hidden="1" customWidth="1"/>
    <col min="15118" max="15118" width="9.85546875" customWidth="1"/>
    <col min="15119" max="15120" width="0" hidden="1" customWidth="1"/>
    <col min="15121" max="15121" width="7.5703125" customWidth="1"/>
    <col min="15122" max="15122" width="11.42578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2.5703125" customWidth="1"/>
    <col min="15369" max="15369" width="22.85546875" customWidth="1"/>
    <col min="15370" max="15370" width="12.5703125" customWidth="1"/>
    <col min="15371" max="15371" width="15.5703125" customWidth="1"/>
    <col min="15372" max="15372" width="0" hidden="1" customWidth="1"/>
    <col min="15374" max="15374" width="9.85546875" customWidth="1"/>
    <col min="15375" max="15376" width="0" hidden="1" customWidth="1"/>
    <col min="15377" max="15377" width="7.5703125" customWidth="1"/>
    <col min="15378" max="15378" width="11.42578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2.5703125" customWidth="1"/>
    <col min="15625" max="15625" width="22.85546875" customWidth="1"/>
    <col min="15626" max="15626" width="12.5703125" customWidth="1"/>
    <col min="15627" max="15627" width="15.5703125" customWidth="1"/>
    <col min="15628" max="15628" width="0" hidden="1" customWidth="1"/>
    <col min="15630" max="15630" width="9.85546875" customWidth="1"/>
    <col min="15631" max="15632" width="0" hidden="1" customWidth="1"/>
    <col min="15633" max="15633" width="7.5703125" customWidth="1"/>
    <col min="15634" max="15634" width="11.42578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2.5703125" customWidth="1"/>
    <col min="15881" max="15881" width="22.85546875" customWidth="1"/>
    <col min="15882" max="15882" width="12.5703125" customWidth="1"/>
    <col min="15883" max="15883" width="15.5703125" customWidth="1"/>
    <col min="15884" max="15884" width="0" hidden="1" customWidth="1"/>
    <col min="15886" max="15886" width="9.85546875" customWidth="1"/>
    <col min="15887" max="15888" width="0" hidden="1" customWidth="1"/>
    <col min="15889" max="15889" width="7.5703125" customWidth="1"/>
    <col min="15890" max="15890" width="11.42578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2.5703125" customWidth="1"/>
    <col min="16137" max="16137" width="22.85546875" customWidth="1"/>
    <col min="16138" max="16138" width="12.5703125" customWidth="1"/>
    <col min="16139" max="16139" width="15.5703125" customWidth="1"/>
    <col min="16140" max="16140" width="0" hidden="1" customWidth="1"/>
    <col min="16142" max="16142" width="9.85546875" customWidth="1"/>
    <col min="16143" max="16144" width="0" hidden="1" customWidth="1"/>
    <col min="16145" max="16145" width="7.5703125" customWidth="1"/>
    <col min="16146" max="16146" width="11.42578125" customWidth="1"/>
  </cols>
  <sheetData>
    <row r="1" spans="1:13">
      <c r="K1" s="1"/>
      <c r="L1" s="1"/>
      <c r="M1" s="1" t="s">
        <v>0</v>
      </c>
    </row>
    <row r="2" spans="1:13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27</v>
      </c>
    </row>
    <row r="3" spans="1:13" ht="77.25" customHeight="1">
      <c r="A3" s="5" t="s">
        <v>96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3" ht="12" customHeight="1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40.5" customHeight="1">
      <c r="A5" s="8" t="s">
        <v>2</v>
      </c>
      <c r="B5" s="8" t="s">
        <v>3</v>
      </c>
      <c r="C5" s="9" t="s">
        <v>4</v>
      </c>
      <c r="D5" s="9"/>
      <c r="E5" s="9"/>
      <c r="F5" s="9" t="s">
        <v>5</v>
      </c>
      <c r="G5" s="9" t="s">
        <v>6</v>
      </c>
      <c r="H5" s="9"/>
      <c r="I5" s="9"/>
      <c r="J5" s="9"/>
      <c r="K5" s="10" t="s">
        <v>7</v>
      </c>
    </row>
    <row r="6" spans="1:13" ht="140.25">
      <c r="A6" s="8"/>
      <c r="B6" s="8"/>
      <c r="C6" s="11" t="s">
        <v>8</v>
      </c>
      <c r="D6" s="11" t="s">
        <v>9</v>
      </c>
      <c r="E6" s="11" t="s">
        <v>10</v>
      </c>
      <c r="F6" s="9"/>
      <c r="G6" s="12" t="s">
        <v>11</v>
      </c>
      <c r="H6" s="11" t="s">
        <v>12</v>
      </c>
      <c r="I6" s="11" t="s">
        <v>13</v>
      </c>
      <c r="J6" s="11" t="s">
        <v>12</v>
      </c>
      <c r="K6" s="10"/>
    </row>
    <row r="7" spans="1:13" ht="15.75">
      <c r="A7" s="13">
        <v>1</v>
      </c>
      <c r="B7" s="17" t="s">
        <v>89</v>
      </c>
      <c r="C7" s="15">
        <f>206031/1000</f>
        <v>206.03100000000001</v>
      </c>
      <c r="D7" s="15"/>
      <c r="E7" s="14"/>
      <c r="F7" s="16">
        <f>SUM(C7,D7)</f>
        <v>206.03100000000001</v>
      </c>
      <c r="G7" s="83">
        <v>2210</v>
      </c>
      <c r="H7" s="15">
        <f>23105/1000</f>
        <v>23.105</v>
      </c>
      <c r="I7" s="36" t="s">
        <v>90</v>
      </c>
      <c r="J7" s="15"/>
      <c r="K7" s="18"/>
    </row>
    <row r="8" spans="1:13" ht="15.75">
      <c r="A8" s="13"/>
      <c r="B8" s="17"/>
      <c r="C8" s="15"/>
      <c r="D8" s="15"/>
      <c r="E8" s="14"/>
      <c r="F8" s="16">
        <f t="shared" ref="F8:F56" si="0">SUM(C8,D8)</f>
        <v>0</v>
      </c>
      <c r="G8" s="83">
        <v>2210</v>
      </c>
      <c r="H8" s="15">
        <f>11850/1000</f>
        <v>11.85</v>
      </c>
      <c r="I8" s="36" t="s">
        <v>91</v>
      </c>
      <c r="J8" s="15"/>
      <c r="K8" s="18"/>
    </row>
    <row r="9" spans="1:13" ht="15.75">
      <c r="A9" s="13"/>
      <c r="B9" s="17"/>
      <c r="C9" s="15"/>
      <c r="D9" s="15"/>
      <c r="E9" s="14"/>
      <c r="F9" s="16">
        <f t="shared" si="0"/>
        <v>0</v>
      </c>
      <c r="G9" s="83">
        <v>2210</v>
      </c>
      <c r="H9" s="15">
        <f>9384/1000</f>
        <v>9.3840000000000003</v>
      </c>
      <c r="I9" s="14" t="s">
        <v>97</v>
      </c>
      <c r="J9" s="15"/>
      <c r="K9" s="18"/>
    </row>
    <row r="10" spans="1:13" ht="15.75">
      <c r="A10" s="13"/>
      <c r="B10" s="17"/>
      <c r="C10" s="15"/>
      <c r="D10" s="15"/>
      <c r="E10" s="14"/>
      <c r="F10" s="16">
        <f t="shared" si="0"/>
        <v>0</v>
      </c>
      <c r="G10" s="83">
        <v>2210</v>
      </c>
      <c r="H10" s="15">
        <f>1200/1000</f>
        <v>1.2</v>
      </c>
      <c r="I10" s="36" t="s">
        <v>16</v>
      </c>
      <c r="J10" s="15"/>
      <c r="K10" s="18"/>
    </row>
    <row r="11" spans="1:13" ht="15.75">
      <c r="A11" s="13"/>
      <c r="B11" s="17"/>
      <c r="C11" s="15"/>
      <c r="D11" s="15"/>
      <c r="E11" s="14"/>
      <c r="F11" s="16">
        <f t="shared" si="0"/>
        <v>0</v>
      </c>
      <c r="G11" s="83">
        <v>2210</v>
      </c>
      <c r="H11" s="15">
        <f>1200/1000</f>
        <v>1.2</v>
      </c>
      <c r="I11" s="36" t="s">
        <v>98</v>
      </c>
      <c r="J11" s="15"/>
      <c r="K11" s="18"/>
    </row>
    <row r="12" spans="1:13" ht="15.75">
      <c r="A12" s="13"/>
      <c r="B12" s="17"/>
      <c r="C12" s="15"/>
      <c r="D12" s="15"/>
      <c r="E12" s="14"/>
      <c r="F12" s="16">
        <f t="shared" si="0"/>
        <v>0</v>
      </c>
      <c r="G12" s="83">
        <v>2210</v>
      </c>
      <c r="H12" s="15">
        <f>3804/1000</f>
        <v>3.8039999999999998</v>
      </c>
      <c r="I12" s="36" t="s">
        <v>99</v>
      </c>
      <c r="J12" s="15"/>
      <c r="K12" s="18"/>
    </row>
    <row r="13" spans="1:13" ht="15.75">
      <c r="A13" s="13"/>
      <c r="B13" s="17"/>
      <c r="C13" s="15"/>
      <c r="D13" s="15"/>
      <c r="E13" s="14"/>
      <c r="F13" s="16">
        <f t="shared" si="0"/>
        <v>0</v>
      </c>
      <c r="G13" s="83">
        <v>2210</v>
      </c>
      <c r="H13" s="15">
        <f>47340/1000</f>
        <v>47.34</v>
      </c>
      <c r="I13" s="36" t="s">
        <v>100</v>
      </c>
      <c r="J13" s="15"/>
      <c r="K13" s="18"/>
    </row>
    <row r="14" spans="1:13" ht="15.75">
      <c r="A14" s="13"/>
      <c r="B14" s="17"/>
      <c r="C14" s="15"/>
      <c r="D14" s="15"/>
      <c r="E14" s="14"/>
      <c r="F14" s="16">
        <f t="shared" si="0"/>
        <v>0</v>
      </c>
      <c r="G14" s="83">
        <v>2210</v>
      </c>
      <c r="H14" s="15">
        <f>4818/1000</f>
        <v>4.8179999999999996</v>
      </c>
      <c r="I14" s="36" t="s">
        <v>101</v>
      </c>
      <c r="J14" s="15"/>
      <c r="K14" s="18"/>
    </row>
    <row r="15" spans="1:13" ht="15.75">
      <c r="A15" s="13"/>
      <c r="B15" s="17"/>
      <c r="C15" s="15"/>
      <c r="D15" s="15"/>
      <c r="E15" s="14"/>
      <c r="F15" s="16">
        <f t="shared" si="0"/>
        <v>0</v>
      </c>
      <c r="G15" s="83">
        <v>2220</v>
      </c>
      <c r="H15" s="15">
        <f>2795/1000</f>
        <v>2.7949999999999999</v>
      </c>
      <c r="I15" s="36" t="s">
        <v>92</v>
      </c>
      <c r="J15" s="15"/>
      <c r="K15" s="18"/>
    </row>
    <row r="16" spans="1:13" ht="18" customHeight="1">
      <c r="A16" s="13"/>
      <c r="B16" s="17"/>
      <c r="C16" s="15"/>
      <c r="D16" s="15"/>
      <c r="E16" s="14"/>
      <c r="F16" s="16">
        <f t="shared" si="0"/>
        <v>0</v>
      </c>
      <c r="G16" s="83">
        <v>2240</v>
      </c>
      <c r="H16" s="15">
        <f>1835.18/1000</f>
        <v>1.83518</v>
      </c>
      <c r="I16" s="36" t="s">
        <v>93</v>
      </c>
      <c r="J16" s="15"/>
      <c r="K16" s="18"/>
    </row>
    <row r="17" spans="1:11" ht="15.75">
      <c r="A17" s="13"/>
      <c r="B17" s="17"/>
      <c r="C17" s="15"/>
      <c r="D17" s="15"/>
      <c r="E17" s="14"/>
      <c r="F17" s="16">
        <f t="shared" si="0"/>
        <v>0</v>
      </c>
      <c r="G17" s="19">
        <v>3110</v>
      </c>
      <c r="H17" s="44">
        <f>70632/1000</f>
        <v>70.632000000000005</v>
      </c>
      <c r="I17" s="14" t="s">
        <v>97</v>
      </c>
      <c r="J17" s="15"/>
      <c r="K17" s="18"/>
    </row>
    <row r="18" spans="1:11" ht="15.75" hidden="1">
      <c r="A18" s="13"/>
      <c r="B18" s="17"/>
      <c r="C18" s="15"/>
      <c r="D18" s="15"/>
      <c r="E18" s="14"/>
      <c r="F18" s="16">
        <f t="shared" si="0"/>
        <v>0</v>
      </c>
      <c r="G18" s="19"/>
      <c r="H18" s="15"/>
      <c r="I18" s="14"/>
      <c r="J18" s="15"/>
      <c r="K18" s="18"/>
    </row>
    <row r="19" spans="1:11" ht="15.75" hidden="1">
      <c r="A19" s="13"/>
      <c r="B19" s="17"/>
      <c r="C19" s="15"/>
      <c r="D19" s="15"/>
      <c r="E19" s="14"/>
      <c r="F19" s="16">
        <f t="shared" si="0"/>
        <v>0</v>
      </c>
      <c r="G19" s="17"/>
      <c r="H19" s="15"/>
      <c r="I19" s="14"/>
      <c r="J19" s="15"/>
      <c r="K19" s="18"/>
    </row>
    <row r="20" spans="1:11" ht="15.75" hidden="1">
      <c r="A20" s="19"/>
      <c r="B20" s="17"/>
      <c r="C20" s="15"/>
      <c r="D20" s="15"/>
      <c r="E20" s="14"/>
      <c r="F20" s="16">
        <f t="shared" si="0"/>
        <v>0</v>
      </c>
      <c r="G20" s="17"/>
      <c r="H20" s="15"/>
      <c r="I20" s="14"/>
      <c r="J20" s="15"/>
      <c r="K20" s="18"/>
    </row>
    <row r="21" spans="1:11" ht="15.75" hidden="1">
      <c r="A21" s="19"/>
      <c r="B21" s="17"/>
      <c r="C21" s="15"/>
      <c r="D21" s="15"/>
      <c r="E21" s="14"/>
      <c r="F21" s="16">
        <f t="shared" si="0"/>
        <v>0</v>
      </c>
      <c r="G21" s="17"/>
      <c r="H21" s="15"/>
      <c r="I21" s="14"/>
      <c r="J21" s="15"/>
      <c r="K21" s="18"/>
    </row>
    <row r="22" spans="1:11" ht="15.75" hidden="1">
      <c r="A22" s="13"/>
      <c r="B22" s="17"/>
      <c r="C22" s="15"/>
      <c r="D22" s="15"/>
      <c r="E22" s="14"/>
      <c r="F22" s="16">
        <f t="shared" si="0"/>
        <v>0</v>
      </c>
      <c r="G22" s="17"/>
      <c r="H22" s="15"/>
      <c r="I22" s="14"/>
      <c r="J22" s="15"/>
      <c r="K22" s="18"/>
    </row>
    <row r="23" spans="1:11" ht="15.75" hidden="1">
      <c r="A23" s="13"/>
      <c r="B23" s="17"/>
      <c r="C23" s="15"/>
      <c r="D23" s="15"/>
      <c r="E23" s="14"/>
      <c r="F23" s="16">
        <f t="shared" si="0"/>
        <v>0</v>
      </c>
      <c r="G23" s="17"/>
      <c r="H23" s="15"/>
      <c r="I23" s="14"/>
      <c r="J23" s="15"/>
      <c r="K23" s="18"/>
    </row>
    <row r="24" spans="1:11" ht="15.75" hidden="1">
      <c r="A24" s="13"/>
      <c r="B24" s="17"/>
      <c r="C24" s="15"/>
      <c r="D24" s="15"/>
      <c r="E24" s="14"/>
      <c r="F24" s="16">
        <f t="shared" si="0"/>
        <v>0</v>
      </c>
      <c r="G24" s="17"/>
      <c r="H24" s="15"/>
      <c r="I24" s="14"/>
      <c r="J24" s="15"/>
      <c r="K24" s="18"/>
    </row>
    <row r="25" spans="1:11" ht="15.75" hidden="1">
      <c r="A25" s="13"/>
      <c r="B25" s="17"/>
      <c r="C25" s="15"/>
      <c r="D25" s="15"/>
      <c r="E25" s="14"/>
      <c r="F25" s="16">
        <f t="shared" si="0"/>
        <v>0</v>
      </c>
      <c r="G25" s="17"/>
      <c r="H25" s="15"/>
      <c r="I25" s="14"/>
      <c r="J25" s="15"/>
      <c r="K25" s="18"/>
    </row>
    <row r="26" spans="1:11" ht="15.75" hidden="1">
      <c r="A26" s="13"/>
      <c r="B26" s="17"/>
      <c r="C26" s="15"/>
      <c r="D26" s="15"/>
      <c r="E26" s="14"/>
      <c r="F26" s="16">
        <f t="shared" si="0"/>
        <v>0</v>
      </c>
      <c r="G26" s="17"/>
      <c r="H26" s="15"/>
      <c r="I26" s="14"/>
      <c r="J26" s="15"/>
      <c r="K26" s="18"/>
    </row>
    <row r="27" spans="1:11" ht="15.75" hidden="1">
      <c r="A27" s="13"/>
      <c r="B27" s="17"/>
      <c r="C27" s="15"/>
      <c r="D27" s="15"/>
      <c r="E27" s="14"/>
      <c r="F27" s="16">
        <f t="shared" si="0"/>
        <v>0</v>
      </c>
      <c r="G27" s="17"/>
      <c r="H27" s="15"/>
      <c r="I27" s="14"/>
      <c r="J27" s="15"/>
      <c r="K27" s="18"/>
    </row>
    <row r="28" spans="1:11" ht="15.75" hidden="1">
      <c r="A28" s="13"/>
      <c r="B28" s="17"/>
      <c r="C28" s="15"/>
      <c r="D28" s="15"/>
      <c r="E28" s="14"/>
      <c r="F28" s="16">
        <f t="shared" si="0"/>
        <v>0</v>
      </c>
      <c r="G28" s="17"/>
      <c r="H28" s="15"/>
      <c r="I28" s="14"/>
      <c r="J28" s="15"/>
      <c r="K28" s="18"/>
    </row>
    <row r="29" spans="1:11" ht="15.75" hidden="1">
      <c r="A29" s="13"/>
      <c r="B29" s="17"/>
      <c r="C29" s="15"/>
      <c r="D29" s="15"/>
      <c r="E29" s="14"/>
      <c r="F29" s="16">
        <f t="shared" si="0"/>
        <v>0</v>
      </c>
      <c r="G29" s="17"/>
      <c r="H29" s="15"/>
      <c r="I29" s="14"/>
      <c r="J29" s="15"/>
      <c r="K29" s="18"/>
    </row>
    <row r="30" spans="1:11" ht="15.75" hidden="1">
      <c r="A30" s="19"/>
      <c r="B30" s="17"/>
      <c r="C30" s="15"/>
      <c r="D30" s="15"/>
      <c r="E30" s="14"/>
      <c r="F30" s="16">
        <f t="shared" si="0"/>
        <v>0</v>
      </c>
      <c r="G30" s="17"/>
      <c r="H30" s="15"/>
      <c r="I30" s="14"/>
      <c r="J30" s="15"/>
      <c r="K30" s="18"/>
    </row>
    <row r="31" spans="1:11" ht="15.75" hidden="1">
      <c r="A31" s="19"/>
      <c r="B31" s="17"/>
      <c r="C31" s="15"/>
      <c r="D31" s="15"/>
      <c r="E31" s="14"/>
      <c r="F31" s="16">
        <f t="shared" si="0"/>
        <v>0</v>
      </c>
      <c r="G31" s="17"/>
      <c r="H31" s="15"/>
      <c r="I31" s="14"/>
      <c r="J31" s="15"/>
      <c r="K31" s="18"/>
    </row>
    <row r="32" spans="1:11" ht="15.75" hidden="1">
      <c r="A32" s="13"/>
      <c r="B32" s="17"/>
      <c r="C32" s="15"/>
      <c r="D32" s="15"/>
      <c r="E32" s="14"/>
      <c r="F32" s="16">
        <f t="shared" si="0"/>
        <v>0</v>
      </c>
      <c r="G32" s="17"/>
      <c r="H32" s="15"/>
      <c r="I32" s="14"/>
      <c r="J32" s="15"/>
      <c r="K32" s="18"/>
    </row>
    <row r="33" spans="1:11" ht="15.75" hidden="1">
      <c r="A33" s="13"/>
      <c r="B33" s="17"/>
      <c r="C33" s="15"/>
      <c r="D33" s="15"/>
      <c r="E33" s="14"/>
      <c r="F33" s="16">
        <f t="shared" si="0"/>
        <v>0</v>
      </c>
      <c r="G33" s="17"/>
      <c r="H33" s="15"/>
      <c r="I33" s="14"/>
      <c r="J33" s="15"/>
      <c r="K33" s="18"/>
    </row>
    <row r="34" spans="1:11" ht="15.75" hidden="1">
      <c r="A34" s="13"/>
      <c r="B34" s="17"/>
      <c r="C34" s="15"/>
      <c r="D34" s="15"/>
      <c r="E34" s="14"/>
      <c r="F34" s="16">
        <f t="shared" si="0"/>
        <v>0</v>
      </c>
      <c r="G34" s="17"/>
      <c r="H34" s="15"/>
      <c r="I34" s="14"/>
      <c r="J34" s="15"/>
      <c r="K34" s="18"/>
    </row>
    <row r="35" spans="1:11" ht="15.75" hidden="1">
      <c r="A35" s="13"/>
      <c r="B35" s="17"/>
      <c r="C35" s="15"/>
      <c r="D35" s="15"/>
      <c r="E35" s="14"/>
      <c r="F35" s="16">
        <f t="shared" si="0"/>
        <v>0</v>
      </c>
      <c r="G35" s="17"/>
      <c r="H35" s="15"/>
      <c r="I35" s="14"/>
      <c r="J35" s="15"/>
      <c r="K35" s="18"/>
    </row>
    <row r="36" spans="1:11" ht="15.75" hidden="1">
      <c r="A36" s="13"/>
      <c r="B36" s="17"/>
      <c r="C36" s="15"/>
      <c r="D36" s="15"/>
      <c r="E36" s="14"/>
      <c r="F36" s="16">
        <f t="shared" si="0"/>
        <v>0</v>
      </c>
      <c r="G36" s="17"/>
      <c r="H36" s="15"/>
      <c r="I36" s="14"/>
      <c r="J36" s="15"/>
      <c r="K36" s="18"/>
    </row>
    <row r="37" spans="1:11" ht="15.75" hidden="1">
      <c r="A37" s="13"/>
      <c r="B37" s="17"/>
      <c r="C37" s="15"/>
      <c r="D37" s="15"/>
      <c r="E37" s="14"/>
      <c r="F37" s="16">
        <f t="shared" si="0"/>
        <v>0</v>
      </c>
      <c r="G37" s="17"/>
      <c r="H37" s="15"/>
      <c r="I37" s="14"/>
      <c r="J37" s="15"/>
      <c r="K37" s="18"/>
    </row>
    <row r="38" spans="1:11" ht="22.5" customHeight="1">
      <c r="A38" s="13"/>
      <c r="B38" s="17"/>
      <c r="C38" s="15"/>
      <c r="D38" s="15"/>
      <c r="E38" s="14"/>
      <c r="F38" s="16">
        <f t="shared" si="0"/>
        <v>0</v>
      </c>
      <c r="G38" s="17"/>
      <c r="H38" s="15"/>
      <c r="I38" s="14"/>
      <c r="J38" s="15"/>
      <c r="K38" s="18"/>
    </row>
    <row r="39" spans="1:11" ht="20.25" customHeight="1">
      <c r="A39" s="13"/>
      <c r="B39" s="17"/>
      <c r="C39" s="15"/>
      <c r="D39" s="15"/>
      <c r="E39" s="14"/>
      <c r="F39" s="16">
        <f t="shared" si="0"/>
        <v>0</v>
      </c>
      <c r="G39" s="17"/>
      <c r="H39" s="15"/>
      <c r="I39" s="14"/>
      <c r="J39" s="15"/>
      <c r="K39" s="18"/>
    </row>
    <row r="40" spans="1:11" ht="21" customHeight="1">
      <c r="A40" s="19"/>
      <c r="B40" s="17"/>
      <c r="C40" s="15"/>
      <c r="D40" s="15"/>
      <c r="E40" s="14"/>
      <c r="F40" s="16">
        <f t="shared" si="0"/>
        <v>0</v>
      </c>
      <c r="G40" s="17"/>
      <c r="H40" s="15"/>
      <c r="I40" s="14"/>
      <c r="J40" s="15"/>
      <c r="K40" s="18"/>
    </row>
    <row r="41" spans="1:11" ht="20.25" customHeight="1">
      <c r="A41" s="19"/>
      <c r="B41" s="17"/>
      <c r="C41" s="15"/>
      <c r="D41" s="15"/>
      <c r="E41" s="14"/>
      <c r="F41" s="16">
        <f t="shared" si="0"/>
        <v>0</v>
      </c>
      <c r="G41" s="17"/>
      <c r="H41" s="15"/>
      <c r="I41" s="14"/>
      <c r="J41" s="15"/>
      <c r="K41" s="18"/>
    </row>
    <row r="42" spans="1:11" ht="21" customHeight="1">
      <c r="A42" s="13"/>
      <c r="B42" s="17"/>
      <c r="C42" s="15"/>
      <c r="D42" s="15"/>
      <c r="E42" s="14"/>
      <c r="F42" s="16">
        <f t="shared" si="0"/>
        <v>0</v>
      </c>
      <c r="G42" s="17"/>
      <c r="H42" s="15"/>
      <c r="I42" s="14"/>
      <c r="J42" s="15"/>
      <c r="K42" s="18"/>
    </row>
    <row r="43" spans="1:11" ht="18.75" customHeight="1">
      <c r="A43" s="13"/>
      <c r="B43" s="17"/>
      <c r="C43" s="15"/>
      <c r="D43" s="15"/>
      <c r="E43" s="14"/>
      <c r="F43" s="16">
        <f t="shared" si="0"/>
        <v>0</v>
      </c>
      <c r="G43" s="17"/>
      <c r="H43" s="15"/>
      <c r="I43" s="14"/>
      <c r="J43" s="15"/>
      <c r="K43" s="18"/>
    </row>
    <row r="44" spans="1:11" ht="19.5" customHeight="1">
      <c r="A44" s="13"/>
      <c r="B44" s="17"/>
      <c r="C44" s="15"/>
      <c r="D44" s="15"/>
      <c r="E44" s="14"/>
      <c r="F44" s="16">
        <f t="shared" si="0"/>
        <v>0</v>
      </c>
      <c r="G44" s="17"/>
      <c r="H44" s="15"/>
      <c r="I44" s="14"/>
      <c r="J44" s="15"/>
      <c r="K44" s="18"/>
    </row>
    <row r="45" spans="1:11" ht="21.75" customHeight="1">
      <c r="A45" s="13"/>
      <c r="B45" s="17"/>
      <c r="C45" s="15"/>
      <c r="D45" s="15"/>
      <c r="E45" s="14"/>
      <c r="F45" s="16">
        <f t="shared" si="0"/>
        <v>0</v>
      </c>
      <c r="G45" s="17"/>
      <c r="H45" s="15"/>
      <c r="I45" s="14"/>
      <c r="J45" s="15"/>
      <c r="K45" s="18"/>
    </row>
    <row r="46" spans="1:11" ht="18.75" customHeight="1">
      <c r="A46" s="13"/>
      <c r="B46" s="17"/>
      <c r="C46" s="15"/>
      <c r="D46" s="15"/>
      <c r="E46" s="14"/>
      <c r="F46" s="16">
        <f t="shared" si="0"/>
        <v>0</v>
      </c>
      <c r="G46" s="17"/>
      <c r="H46" s="15"/>
      <c r="I46" s="14"/>
      <c r="J46" s="15"/>
      <c r="K46" s="18"/>
    </row>
    <row r="47" spans="1:11" ht="20.25" customHeight="1">
      <c r="A47" s="13"/>
      <c r="B47" s="17"/>
      <c r="C47" s="15"/>
      <c r="D47" s="15"/>
      <c r="E47" s="14"/>
      <c r="F47" s="16">
        <f t="shared" si="0"/>
        <v>0</v>
      </c>
      <c r="G47" s="17"/>
      <c r="H47" s="15"/>
      <c r="I47" s="14"/>
      <c r="J47" s="15"/>
      <c r="K47" s="18"/>
    </row>
    <row r="48" spans="1:11" ht="20.25" customHeight="1">
      <c r="A48" s="13"/>
      <c r="B48" s="17"/>
      <c r="C48" s="15"/>
      <c r="D48" s="15"/>
      <c r="E48" s="14"/>
      <c r="F48" s="16">
        <f t="shared" si="0"/>
        <v>0</v>
      </c>
      <c r="G48" s="17"/>
      <c r="H48" s="15"/>
      <c r="I48" s="14"/>
      <c r="J48" s="15"/>
      <c r="K48" s="18"/>
    </row>
    <row r="49" spans="1:11" ht="21" customHeight="1">
      <c r="A49" s="13"/>
      <c r="B49" s="17"/>
      <c r="C49" s="15"/>
      <c r="D49" s="15"/>
      <c r="E49" s="14"/>
      <c r="F49" s="16">
        <f t="shared" si="0"/>
        <v>0</v>
      </c>
      <c r="G49" s="17"/>
      <c r="H49" s="15"/>
      <c r="I49" s="14"/>
      <c r="J49" s="15"/>
      <c r="K49" s="18"/>
    </row>
    <row r="50" spans="1:11" ht="18" customHeight="1">
      <c r="A50" s="19"/>
      <c r="B50" s="17"/>
      <c r="C50" s="15"/>
      <c r="D50" s="15"/>
      <c r="E50" s="14"/>
      <c r="F50" s="16">
        <f t="shared" si="0"/>
        <v>0</v>
      </c>
      <c r="G50" s="17"/>
      <c r="H50" s="15"/>
      <c r="I50" s="14"/>
      <c r="J50" s="15"/>
      <c r="K50" s="18"/>
    </row>
    <row r="51" spans="1:11" ht="18.75" customHeight="1">
      <c r="A51" s="19"/>
      <c r="B51" s="17"/>
      <c r="C51" s="15"/>
      <c r="D51" s="15"/>
      <c r="E51" s="14"/>
      <c r="F51" s="16">
        <f t="shared" si="0"/>
        <v>0</v>
      </c>
      <c r="G51" s="17"/>
      <c r="H51" s="15"/>
      <c r="I51" s="14"/>
      <c r="J51" s="15"/>
      <c r="K51" s="18"/>
    </row>
    <row r="52" spans="1:11" ht="21" customHeight="1">
      <c r="A52" s="20"/>
      <c r="B52" s="21"/>
      <c r="C52" s="22"/>
      <c r="D52" s="22"/>
      <c r="E52" s="23"/>
      <c r="F52" s="16">
        <f t="shared" si="0"/>
        <v>0</v>
      </c>
      <c r="G52" s="21"/>
      <c r="H52" s="22"/>
      <c r="I52" s="23"/>
      <c r="J52" s="22"/>
      <c r="K52" s="18"/>
    </row>
    <row r="53" spans="1:11" ht="20.25" customHeight="1">
      <c r="A53" s="20"/>
      <c r="B53" s="21"/>
      <c r="C53" s="22"/>
      <c r="D53" s="22"/>
      <c r="E53" s="23"/>
      <c r="F53" s="16">
        <f t="shared" si="0"/>
        <v>0</v>
      </c>
      <c r="G53" s="21"/>
      <c r="H53" s="22"/>
      <c r="I53" s="23"/>
      <c r="J53" s="22"/>
      <c r="K53" s="18"/>
    </row>
    <row r="54" spans="1:11" ht="15.75" customHeight="1">
      <c r="A54" s="20"/>
      <c r="B54" s="21"/>
      <c r="C54" s="22"/>
      <c r="D54" s="22"/>
      <c r="E54" s="23"/>
      <c r="F54" s="16">
        <f t="shared" si="0"/>
        <v>0</v>
      </c>
      <c r="G54" s="21"/>
      <c r="H54" s="22"/>
      <c r="I54" s="23"/>
      <c r="J54" s="22"/>
      <c r="K54" s="18"/>
    </row>
    <row r="55" spans="1:11" ht="15.75">
      <c r="A55" s="20"/>
      <c r="B55" s="21"/>
      <c r="C55" s="22"/>
      <c r="D55" s="22"/>
      <c r="E55" s="23"/>
      <c r="F55" s="16"/>
      <c r="G55" s="21"/>
      <c r="H55" s="22"/>
      <c r="I55" s="23"/>
      <c r="J55" s="22"/>
      <c r="K55" s="18"/>
    </row>
    <row r="56" spans="1:11" ht="15.75">
      <c r="A56" s="21"/>
      <c r="B56" s="24" t="s">
        <v>17</v>
      </c>
      <c r="C56" s="25">
        <f>SUM(C7:C54)</f>
        <v>206.03100000000001</v>
      </c>
      <c r="D56" s="25">
        <f>SUM(D7:D54)</f>
        <v>0</v>
      </c>
      <c r="E56" s="26"/>
      <c r="F56" s="27">
        <f t="shared" si="0"/>
        <v>206.03100000000001</v>
      </c>
      <c r="G56" s="28"/>
      <c r="H56" s="25">
        <f>SUM(H7:H54)</f>
        <v>177.96318000000002</v>
      </c>
      <c r="I56" s="26"/>
      <c r="J56" s="25">
        <f>SUM(J7:J54)</f>
        <v>0</v>
      </c>
      <c r="K56" s="29">
        <f>C56-H56</f>
        <v>28.067819999999983</v>
      </c>
    </row>
    <row r="59" spans="1:11" ht="15.75">
      <c r="B59" s="30" t="s">
        <v>18</v>
      </c>
      <c r="F59" s="31"/>
      <c r="G59" s="32" t="s">
        <v>94</v>
      </c>
      <c r="H59" s="33"/>
    </row>
    <row r="60" spans="1:11">
      <c r="B60" s="30"/>
      <c r="F60" s="34" t="s">
        <v>20</v>
      </c>
      <c r="G60" s="35"/>
      <c r="H60" s="35"/>
    </row>
    <row r="61" spans="1:11" ht="15.75">
      <c r="B61" s="30" t="s">
        <v>21</v>
      </c>
      <c r="F61" s="31"/>
      <c r="G61" s="32" t="s">
        <v>95</v>
      </c>
      <c r="H61" s="33"/>
    </row>
    <row r="62" spans="1:11">
      <c r="F62" s="34" t="s">
        <v>20</v>
      </c>
      <c r="G62" s="35"/>
      <c r="H62" s="35"/>
    </row>
  </sheetData>
  <mergeCells count="10">
    <mergeCell ref="G59:H59"/>
    <mergeCell ref="G61:H61"/>
    <mergeCell ref="A3:K3"/>
    <mergeCell ref="A4:K4"/>
    <mergeCell ref="A5:A6"/>
    <mergeCell ref="B5:B6"/>
    <mergeCell ref="C5:E5"/>
    <mergeCell ref="F5:F6"/>
    <mergeCell ref="G5:J5"/>
    <mergeCell ref="K5:K6"/>
  </mergeCells>
  <pageMargins left="0.70866141732283472" right="0.70866141732283472" top="0.35433070866141736" bottom="0.19685039370078741" header="0.31496062992125984" footer="0.31496062992125984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5"/>
  <sheetViews>
    <sheetView workbookViewId="0">
      <selection activeCell="D13" sqref="D13"/>
    </sheetView>
  </sheetViews>
  <sheetFormatPr defaultRowHeight="15"/>
  <cols>
    <col min="1" max="1" width="11.5703125" customWidth="1"/>
    <col min="2" max="2" width="27.140625" customWidth="1"/>
    <col min="3" max="3" width="12.28515625" customWidth="1"/>
    <col min="4" max="4" width="14.28515625" customWidth="1"/>
    <col min="5" max="5" width="27.42578125" customWidth="1"/>
    <col min="6" max="6" width="12.5703125" customWidth="1"/>
    <col min="7" max="7" width="15.7109375" customWidth="1"/>
    <col min="8" max="8" width="10.5703125" customWidth="1"/>
    <col min="9" max="9" width="28.85546875" customWidth="1"/>
    <col min="11" max="11" width="19.42578125" customWidth="1"/>
  </cols>
  <sheetData>
    <row r="1" spans="1:11">
      <c r="J1" s="85" t="s">
        <v>102</v>
      </c>
      <c r="K1" s="85"/>
    </row>
    <row r="2" spans="1:11" ht="24" customHeight="1">
      <c r="J2" s="86" t="s">
        <v>103</v>
      </c>
      <c r="K2" s="86"/>
    </row>
    <row r="3" spans="1:11">
      <c r="B3" s="87"/>
      <c r="J3" s="88" t="s">
        <v>104</v>
      </c>
      <c r="K3" s="85"/>
    </row>
    <row r="4" spans="1:11" ht="0.75" customHeight="1"/>
    <row r="5" spans="1:11" hidden="1"/>
    <row r="6" spans="1:11" ht="21">
      <c r="A6" s="89" t="s">
        <v>105</v>
      </c>
      <c r="B6" s="89"/>
      <c r="C6" s="89"/>
      <c r="D6" s="89"/>
      <c r="E6" s="89"/>
      <c r="F6" s="89"/>
      <c r="G6" s="89"/>
      <c r="H6" s="89"/>
      <c r="I6" s="89"/>
      <c r="J6" s="89"/>
      <c r="K6" s="89"/>
    </row>
    <row r="7" spans="1:11" ht="21">
      <c r="A7" s="89" t="s">
        <v>106</v>
      </c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1:11" ht="21">
      <c r="A8" s="90" t="s">
        <v>107</v>
      </c>
      <c r="B8" s="90"/>
      <c r="C8" s="90"/>
      <c r="D8" s="90"/>
      <c r="E8" s="90"/>
      <c r="F8" s="90"/>
      <c r="G8" s="90"/>
      <c r="H8" s="90"/>
      <c r="I8" s="90"/>
      <c r="J8" s="90"/>
      <c r="K8" s="90"/>
    </row>
    <row r="9" spans="1:11" ht="21">
      <c r="A9" s="89" t="s">
        <v>108</v>
      </c>
      <c r="B9" s="89"/>
      <c r="C9" s="89"/>
      <c r="D9" s="89"/>
      <c r="E9" s="89"/>
      <c r="F9" s="89"/>
      <c r="G9" s="89"/>
      <c r="H9" s="89"/>
      <c r="I9" s="89"/>
      <c r="J9" s="89"/>
      <c r="K9" s="89"/>
    </row>
    <row r="11" spans="1:11" ht="44.25" customHeight="1">
      <c r="A11" s="91" t="s">
        <v>109</v>
      </c>
      <c r="B11" s="92" t="s">
        <v>110</v>
      </c>
      <c r="C11" s="93" t="s">
        <v>111</v>
      </c>
      <c r="D11" s="94"/>
      <c r="E11" s="95"/>
      <c r="F11" s="92" t="s">
        <v>112</v>
      </c>
      <c r="G11" s="93" t="s">
        <v>113</v>
      </c>
      <c r="H11" s="94"/>
      <c r="I11" s="94"/>
      <c r="J11" s="95"/>
      <c r="K11" s="92" t="s">
        <v>114</v>
      </c>
    </row>
    <row r="12" spans="1:11" ht="97.5" customHeight="1">
      <c r="A12" s="96"/>
      <c r="B12" s="97"/>
      <c r="C12" s="98" t="s">
        <v>115</v>
      </c>
      <c r="D12" s="98" t="s">
        <v>116</v>
      </c>
      <c r="E12" s="11" t="s">
        <v>10</v>
      </c>
      <c r="F12" s="97"/>
      <c r="G12" s="99" t="s">
        <v>117</v>
      </c>
      <c r="H12" s="99" t="s">
        <v>118</v>
      </c>
      <c r="I12" s="11" t="s">
        <v>13</v>
      </c>
      <c r="J12" s="99" t="s">
        <v>118</v>
      </c>
      <c r="K12" s="97"/>
    </row>
    <row r="13" spans="1:11" ht="30">
      <c r="A13" s="91" t="s">
        <v>119</v>
      </c>
      <c r="B13" s="100" t="s">
        <v>51</v>
      </c>
      <c r="C13" s="100">
        <v>40.200000000000003</v>
      </c>
      <c r="D13" s="100"/>
      <c r="E13" s="100"/>
      <c r="F13" s="100">
        <f>C13+D13</f>
        <v>40.200000000000003</v>
      </c>
      <c r="G13" s="100">
        <v>2220</v>
      </c>
      <c r="H13" s="100">
        <v>0.4</v>
      </c>
      <c r="I13" s="101" t="s">
        <v>120</v>
      </c>
      <c r="J13" s="100"/>
      <c r="K13" s="100"/>
    </row>
    <row r="14" spans="1:11" ht="45">
      <c r="A14" s="102"/>
      <c r="B14" s="100"/>
      <c r="C14" s="100"/>
      <c r="D14" s="100"/>
      <c r="E14" s="100"/>
      <c r="F14" s="100">
        <f>C14+D14</f>
        <v>0</v>
      </c>
      <c r="G14" s="100">
        <v>2240</v>
      </c>
      <c r="H14" s="100">
        <v>0.8</v>
      </c>
      <c r="I14" s="101" t="s">
        <v>121</v>
      </c>
      <c r="J14" s="100"/>
      <c r="K14" s="103">
        <f>F13-H13-H14</f>
        <v>39.000000000000007</v>
      </c>
    </row>
    <row r="15" spans="1:11" ht="90" customHeight="1">
      <c r="A15" s="102"/>
      <c r="B15" s="100" t="s">
        <v>122</v>
      </c>
      <c r="C15" s="100"/>
      <c r="D15" s="103">
        <v>42</v>
      </c>
      <c r="E15" s="101" t="s">
        <v>123</v>
      </c>
      <c r="F15" s="103">
        <f>C15+D15</f>
        <v>42</v>
      </c>
      <c r="G15" s="100"/>
      <c r="H15" s="100"/>
      <c r="I15" s="101" t="s">
        <v>124</v>
      </c>
      <c r="J15" s="103">
        <v>42</v>
      </c>
      <c r="K15" s="103"/>
    </row>
    <row r="16" spans="1:11" ht="45">
      <c r="A16" s="102"/>
      <c r="B16" s="101" t="s">
        <v>125</v>
      </c>
      <c r="C16" s="100"/>
      <c r="D16" s="100">
        <v>33.9</v>
      </c>
      <c r="E16" s="100" t="s">
        <v>126</v>
      </c>
      <c r="F16" s="103">
        <f>C16+D16</f>
        <v>33.9</v>
      </c>
      <c r="G16" s="100"/>
      <c r="H16" s="100"/>
      <c r="I16" s="101" t="s">
        <v>127</v>
      </c>
      <c r="J16" s="100">
        <v>33.9</v>
      </c>
      <c r="K16" s="100"/>
    </row>
    <row r="17" spans="1:12" ht="45">
      <c r="A17" s="96"/>
      <c r="B17" s="101" t="s">
        <v>128</v>
      </c>
      <c r="C17" s="100"/>
      <c r="D17" s="100">
        <v>7.5</v>
      </c>
      <c r="E17" s="101" t="s">
        <v>129</v>
      </c>
      <c r="F17" s="103">
        <f>C17+D17</f>
        <v>7.5</v>
      </c>
      <c r="G17" s="100"/>
      <c r="H17" s="100"/>
      <c r="I17" s="101" t="s">
        <v>130</v>
      </c>
      <c r="J17" s="100">
        <v>7.5</v>
      </c>
      <c r="K17" s="100"/>
    </row>
    <row r="18" spans="1:12" ht="31.5">
      <c r="A18" s="104" t="s">
        <v>131</v>
      </c>
      <c r="B18" s="105"/>
      <c r="C18" s="106">
        <f>C13+C14+C15+C16+C17</f>
        <v>40.200000000000003</v>
      </c>
      <c r="D18" s="106">
        <f>D13+D14+D15+D16+D17</f>
        <v>83.4</v>
      </c>
      <c r="E18" s="106"/>
      <c r="F18" s="106">
        <f>F13+F14+F15+F16+F17</f>
        <v>123.6</v>
      </c>
      <c r="G18" s="106"/>
      <c r="H18" s="106">
        <f>H13+H14+H15+H16+H17</f>
        <v>1.2000000000000002</v>
      </c>
      <c r="I18" s="106"/>
      <c r="J18" s="106">
        <f>J13+J14+J15+J16+J17</f>
        <v>83.4</v>
      </c>
      <c r="K18" s="107">
        <f>K13+K14+K15+K16+K17</f>
        <v>39.000000000000007</v>
      </c>
    </row>
    <row r="19" spans="1:12" ht="15.75">
      <c r="A19" s="91" t="s">
        <v>132</v>
      </c>
      <c r="B19" s="100" t="s">
        <v>51</v>
      </c>
      <c r="C19" s="100">
        <v>13.2</v>
      </c>
      <c r="D19" s="106"/>
      <c r="E19" s="106"/>
      <c r="F19" s="108">
        <f>C19</f>
        <v>13.2</v>
      </c>
      <c r="G19" s="108">
        <v>2210</v>
      </c>
      <c r="H19" s="108">
        <v>10.4</v>
      </c>
      <c r="I19" s="108" t="s">
        <v>133</v>
      </c>
      <c r="J19" s="108"/>
      <c r="K19" s="109">
        <f>C19-H19</f>
        <v>2.7999999999999989</v>
      </c>
    </row>
    <row r="20" spans="1:12" ht="45">
      <c r="A20" s="102"/>
      <c r="B20" s="101" t="s">
        <v>128</v>
      </c>
      <c r="C20" s="106"/>
      <c r="D20" s="109">
        <v>336</v>
      </c>
      <c r="E20" s="101" t="s">
        <v>134</v>
      </c>
      <c r="F20" s="109">
        <f>D20</f>
        <v>336</v>
      </c>
      <c r="G20" s="106"/>
      <c r="H20" s="106"/>
      <c r="I20" s="101" t="s">
        <v>135</v>
      </c>
      <c r="J20" s="109">
        <v>336</v>
      </c>
      <c r="K20" s="107"/>
    </row>
    <row r="21" spans="1:12" ht="63">
      <c r="A21" s="102"/>
      <c r="B21" s="110" t="s">
        <v>136</v>
      </c>
      <c r="C21" s="106"/>
      <c r="D21" s="108">
        <v>0.1</v>
      </c>
      <c r="E21" s="108" t="s">
        <v>137</v>
      </c>
      <c r="F21" s="109">
        <f>D21</f>
        <v>0.1</v>
      </c>
      <c r="G21" s="108"/>
      <c r="H21" s="108"/>
      <c r="I21" s="110" t="s">
        <v>138</v>
      </c>
      <c r="J21" s="109">
        <f>F21</f>
        <v>0.1</v>
      </c>
      <c r="K21" s="109"/>
    </row>
    <row r="22" spans="1:12" ht="110.25">
      <c r="A22" s="102"/>
      <c r="B22" s="110" t="s">
        <v>139</v>
      </c>
      <c r="C22" s="106"/>
      <c r="D22" s="108">
        <v>3.1</v>
      </c>
      <c r="E22" s="110" t="s">
        <v>140</v>
      </c>
      <c r="F22" s="108">
        <v>3.1</v>
      </c>
      <c r="G22" s="108"/>
      <c r="H22" s="108"/>
      <c r="I22" s="110" t="s">
        <v>141</v>
      </c>
      <c r="J22" s="108">
        <v>3.1</v>
      </c>
      <c r="K22" s="107"/>
    </row>
    <row r="23" spans="1:12" ht="110.25">
      <c r="A23" s="96"/>
      <c r="B23" s="110" t="s">
        <v>142</v>
      </c>
      <c r="D23" s="103">
        <v>1</v>
      </c>
      <c r="E23" s="111" t="s">
        <v>143</v>
      </c>
      <c r="F23" s="103">
        <v>1</v>
      </c>
      <c r="G23" s="103"/>
      <c r="H23" s="103"/>
      <c r="I23" s="111" t="s">
        <v>144</v>
      </c>
      <c r="J23" s="103">
        <f>F23</f>
        <v>1</v>
      </c>
      <c r="K23" s="103"/>
    </row>
    <row r="24" spans="1:12" ht="31.5">
      <c r="A24" s="104" t="s">
        <v>145</v>
      </c>
      <c r="B24" s="100"/>
      <c r="C24" s="106">
        <f>C19+C20+C21+C22+C23</f>
        <v>13.2</v>
      </c>
      <c r="D24" s="106">
        <f t="shared" ref="D24:K24" si="0">D19+D20+D21+D22+D23</f>
        <v>340.20000000000005</v>
      </c>
      <c r="E24" s="106"/>
      <c r="F24" s="106">
        <f t="shared" si="0"/>
        <v>353.40000000000003</v>
      </c>
      <c r="G24" s="106"/>
      <c r="H24" s="106">
        <f t="shared" si="0"/>
        <v>10.4</v>
      </c>
      <c r="I24" s="106"/>
      <c r="J24" s="106">
        <f t="shared" si="0"/>
        <v>340.20000000000005</v>
      </c>
      <c r="K24" s="106">
        <f t="shared" si="0"/>
        <v>2.7999999999999989</v>
      </c>
    </row>
    <row r="25" spans="1:12" ht="37.5" customHeight="1">
      <c r="A25" s="112" t="s">
        <v>146</v>
      </c>
      <c r="B25" s="100" t="s">
        <v>51</v>
      </c>
      <c r="C25" s="100">
        <v>10.8</v>
      </c>
      <c r="D25" s="100"/>
      <c r="E25" s="100"/>
      <c r="F25" s="100">
        <f>C25+D25</f>
        <v>10.8</v>
      </c>
      <c r="G25" s="100">
        <v>2240</v>
      </c>
      <c r="H25" s="113">
        <v>51</v>
      </c>
      <c r="I25" s="101" t="s">
        <v>147</v>
      </c>
      <c r="J25" s="100"/>
      <c r="K25" s="106">
        <v>-40.200000000000003</v>
      </c>
    </row>
    <row r="26" spans="1:12" ht="30" customHeight="1">
      <c r="A26" s="114"/>
      <c r="B26" s="100"/>
      <c r="C26" s="100"/>
      <c r="D26" s="100"/>
      <c r="E26" s="100"/>
      <c r="F26" s="100"/>
      <c r="G26" s="100"/>
      <c r="H26" s="100"/>
      <c r="I26" s="100"/>
      <c r="J26" s="100"/>
      <c r="K26" s="115"/>
    </row>
    <row r="27" spans="1:12" ht="31.5">
      <c r="A27" s="104" t="s">
        <v>148</v>
      </c>
      <c r="B27" s="100"/>
      <c r="C27" s="106">
        <f>C25</f>
        <v>10.8</v>
      </c>
      <c r="D27" s="107">
        <v>0</v>
      </c>
      <c r="E27" s="106"/>
      <c r="F27" s="106">
        <f>C27+D27</f>
        <v>10.8</v>
      </c>
      <c r="G27" s="106"/>
      <c r="H27" s="116">
        <f>H25</f>
        <v>51</v>
      </c>
      <c r="I27" s="106"/>
      <c r="J27" s="107">
        <v>0</v>
      </c>
      <c r="K27" s="106">
        <v>-40.200000000000003</v>
      </c>
    </row>
    <row r="28" spans="1:12">
      <c r="A28" s="112" t="s">
        <v>149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</row>
    <row r="29" spans="1:12">
      <c r="A29" s="117"/>
      <c r="B29" s="100"/>
      <c r="C29" s="100"/>
      <c r="D29" s="100"/>
      <c r="E29" s="100"/>
      <c r="F29" s="100"/>
      <c r="G29" s="100"/>
      <c r="H29" s="100"/>
      <c r="I29" s="100"/>
      <c r="J29" s="100"/>
      <c r="K29" s="100"/>
    </row>
    <row r="30" spans="1:12" ht="29.25" customHeight="1">
      <c r="A30" s="104" t="s">
        <v>150</v>
      </c>
      <c r="B30" s="106"/>
      <c r="C30" s="106">
        <f>C18+C24+C27</f>
        <v>64.2</v>
      </c>
      <c r="D30" s="107">
        <f>D18+D24+D27</f>
        <v>423.6</v>
      </c>
      <c r="E30" s="106"/>
      <c r="F30" s="107">
        <f>F18+F24+F27</f>
        <v>487.8</v>
      </c>
      <c r="G30" s="106"/>
      <c r="H30" s="116">
        <f>H18+H24+H27</f>
        <v>62.6</v>
      </c>
      <c r="I30" s="106"/>
      <c r="J30" s="107">
        <f>J18+J24+J27</f>
        <v>423.6</v>
      </c>
      <c r="K30" s="107">
        <f>K18+K24+K27</f>
        <v>1.6000000000000014</v>
      </c>
    </row>
    <row r="31" spans="1:12">
      <c r="A31" s="118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</row>
    <row r="32" spans="1:12" ht="15.75">
      <c r="B32" s="30" t="s">
        <v>31</v>
      </c>
      <c r="F32" s="31"/>
      <c r="G32" s="32" t="s">
        <v>151</v>
      </c>
      <c r="H32" s="33"/>
    </row>
    <row r="33" spans="2:8">
      <c r="B33" s="30"/>
      <c r="F33" s="34" t="s">
        <v>20</v>
      </c>
      <c r="G33" s="35"/>
      <c r="H33" s="35"/>
    </row>
    <row r="34" spans="2:8" ht="15.75">
      <c r="B34" s="30" t="s">
        <v>21</v>
      </c>
      <c r="F34" s="31"/>
      <c r="G34" s="32" t="s">
        <v>152</v>
      </c>
      <c r="H34" s="33"/>
    </row>
    <row r="35" spans="2:8">
      <c r="F35" s="34" t="s">
        <v>20</v>
      </c>
      <c r="G35" s="35"/>
      <c r="H35" s="35"/>
    </row>
  </sheetData>
  <mergeCells count="17">
    <mergeCell ref="G34:H34"/>
    <mergeCell ref="K11:K12"/>
    <mergeCell ref="A13:A17"/>
    <mergeCell ref="A19:A23"/>
    <mergeCell ref="A25:A26"/>
    <mergeCell ref="A28:A29"/>
    <mergeCell ref="G32:H32"/>
    <mergeCell ref="J2:K2"/>
    <mergeCell ref="A6:K6"/>
    <mergeCell ref="A7:K7"/>
    <mergeCell ref="A8:K8"/>
    <mergeCell ref="A9:K9"/>
    <mergeCell ref="A11:A12"/>
    <mergeCell ref="B11:B12"/>
    <mergeCell ref="C11:E11"/>
    <mergeCell ref="F11:F12"/>
    <mergeCell ref="G11:J11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0"/>
  <sheetViews>
    <sheetView view="pageBreakPreview" zoomScale="60" workbookViewId="0">
      <selection sqref="A1:H1"/>
    </sheetView>
  </sheetViews>
  <sheetFormatPr defaultColWidth="14.28515625" defaultRowHeight="15.75"/>
  <cols>
    <col min="1" max="1" width="4.7109375" style="120" customWidth="1"/>
    <col min="2" max="2" width="55.140625" style="120" customWidth="1"/>
    <col min="3" max="4" width="14.28515625" style="120"/>
    <col min="5" max="5" width="64.5703125" style="120" customWidth="1"/>
    <col min="6" max="6" width="25.140625" style="120" customWidth="1"/>
    <col min="7" max="7" width="31.42578125" style="120" customWidth="1"/>
    <col min="8" max="8" width="28.140625" style="120" customWidth="1"/>
    <col min="9" max="9" width="82.7109375" style="120" customWidth="1"/>
    <col min="10" max="10" width="20.42578125" style="120" customWidth="1"/>
    <col min="11" max="11" width="24.42578125" style="120" customWidth="1"/>
    <col min="12" max="16384" width="14.28515625" style="120"/>
  </cols>
  <sheetData>
    <row r="1" spans="1:11" ht="61.5" customHeight="1">
      <c r="A1" s="119" t="s">
        <v>153</v>
      </c>
      <c r="B1" s="119"/>
      <c r="C1" s="119"/>
      <c r="D1" s="119"/>
      <c r="E1" s="119"/>
      <c r="F1" s="119"/>
      <c r="G1" s="119"/>
      <c r="H1" s="119"/>
      <c r="J1" s="121" t="s">
        <v>154</v>
      </c>
      <c r="K1" s="121"/>
    </row>
    <row r="3" spans="1:11">
      <c r="A3" s="122" t="s">
        <v>155</v>
      </c>
      <c r="B3" s="123" t="s">
        <v>3</v>
      </c>
      <c r="C3" s="123" t="s">
        <v>4</v>
      </c>
      <c r="D3" s="123"/>
      <c r="E3" s="123"/>
      <c r="F3" s="123" t="s">
        <v>112</v>
      </c>
      <c r="G3" s="123" t="s">
        <v>156</v>
      </c>
      <c r="H3" s="123"/>
      <c r="I3" s="123"/>
      <c r="J3" s="123"/>
      <c r="K3" s="123" t="s">
        <v>114</v>
      </c>
    </row>
    <row r="4" spans="1:11" ht="126.75" customHeight="1">
      <c r="A4" s="122"/>
      <c r="B4" s="123"/>
      <c r="C4" s="124" t="s">
        <v>115</v>
      </c>
      <c r="D4" s="125" t="s">
        <v>157</v>
      </c>
      <c r="E4" s="126" t="s">
        <v>158</v>
      </c>
      <c r="F4" s="123"/>
      <c r="G4" s="125" t="s">
        <v>11</v>
      </c>
      <c r="H4" s="125" t="s">
        <v>159</v>
      </c>
      <c r="I4" s="126" t="s">
        <v>158</v>
      </c>
      <c r="J4" s="125" t="s">
        <v>159</v>
      </c>
      <c r="K4" s="123"/>
    </row>
    <row r="5" spans="1:11" s="130" customFormat="1" ht="31.5">
      <c r="A5" s="127">
        <v>1</v>
      </c>
      <c r="B5" s="128" t="s">
        <v>160</v>
      </c>
      <c r="C5" s="129"/>
      <c r="D5" s="130">
        <v>6.8</v>
      </c>
      <c r="E5" s="131" t="s">
        <v>161</v>
      </c>
      <c r="F5" s="132">
        <f>C5+D5</f>
        <v>6.8</v>
      </c>
      <c r="G5" s="36" t="s">
        <v>162</v>
      </c>
      <c r="H5" s="133">
        <f>23.4+36.2-3.1</f>
        <v>56.5</v>
      </c>
      <c r="I5" s="131" t="s">
        <v>161</v>
      </c>
      <c r="J5" s="130">
        <v>6.8</v>
      </c>
      <c r="K5" s="132"/>
    </row>
    <row r="6" spans="1:11" s="130" customFormat="1" ht="31.5">
      <c r="A6" s="127">
        <v>2</v>
      </c>
      <c r="B6" s="128" t="s">
        <v>160</v>
      </c>
      <c r="C6" s="129"/>
      <c r="D6" s="134">
        <v>4.7</v>
      </c>
      <c r="E6" s="36" t="s">
        <v>163</v>
      </c>
      <c r="F6" s="132">
        <f>C6+D6</f>
        <v>4.7</v>
      </c>
      <c r="G6" s="36" t="s">
        <v>164</v>
      </c>
      <c r="H6" s="135">
        <f>237.5+97.6+77.3</f>
        <v>412.40000000000003</v>
      </c>
      <c r="I6" s="36" t="s">
        <v>163</v>
      </c>
      <c r="J6" s="134">
        <v>4.7</v>
      </c>
      <c r="K6" s="132"/>
    </row>
    <row r="7" spans="1:11" s="130" customFormat="1" ht="31.5">
      <c r="A7" s="127">
        <v>3</v>
      </c>
      <c r="B7" s="128" t="s">
        <v>160</v>
      </c>
      <c r="C7" s="129"/>
      <c r="D7" s="134">
        <v>2.4</v>
      </c>
      <c r="E7" s="36" t="s">
        <v>165</v>
      </c>
      <c r="F7" s="132">
        <f>C7+D7</f>
        <v>2.4</v>
      </c>
      <c r="G7" s="36" t="s">
        <v>166</v>
      </c>
      <c r="H7" s="135">
        <f>67.1+29.3+24.5</f>
        <v>120.89999999999999</v>
      </c>
      <c r="I7" s="36" t="s">
        <v>165</v>
      </c>
      <c r="J7" s="134">
        <v>2.4</v>
      </c>
      <c r="K7" s="132"/>
    </row>
    <row r="8" spans="1:11" s="130" customFormat="1" ht="154.5" customHeight="1">
      <c r="A8" s="127">
        <v>4</v>
      </c>
      <c r="B8" s="128" t="s">
        <v>160</v>
      </c>
      <c r="C8" s="136"/>
      <c r="D8" s="137">
        <v>4.2</v>
      </c>
      <c r="E8" s="128" t="s">
        <v>167</v>
      </c>
      <c r="F8" s="138">
        <f>C8+D8</f>
        <v>4.2</v>
      </c>
      <c r="G8" s="128" t="s">
        <v>168</v>
      </c>
      <c r="H8" s="139">
        <f>29+143.7</f>
        <v>172.7</v>
      </c>
      <c r="I8" s="128" t="s">
        <v>169</v>
      </c>
      <c r="J8" s="137">
        <v>4.2</v>
      </c>
      <c r="K8" s="132"/>
    </row>
    <row r="9" spans="1:11" s="130" customFormat="1" ht="31.5">
      <c r="A9" s="127">
        <v>5</v>
      </c>
      <c r="B9" s="128" t="s">
        <v>160</v>
      </c>
      <c r="C9" s="136"/>
      <c r="D9" s="137">
        <v>4.5999999999999996</v>
      </c>
      <c r="E9" s="128" t="s">
        <v>170</v>
      </c>
      <c r="F9" s="138">
        <v>4.5999999999999996</v>
      </c>
      <c r="G9" s="128"/>
      <c r="H9" s="133"/>
      <c r="I9" s="128" t="s">
        <v>170</v>
      </c>
      <c r="J9" s="137">
        <v>4.5999999999999996</v>
      </c>
      <c r="K9" s="132"/>
    </row>
    <row r="10" spans="1:11" s="130" customFormat="1" ht="31.5">
      <c r="A10" s="127">
        <v>6</v>
      </c>
      <c r="B10" s="128" t="s">
        <v>160</v>
      </c>
      <c r="C10" s="136"/>
      <c r="D10" s="137">
        <v>0.1</v>
      </c>
      <c r="E10" s="128" t="s">
        <v>171</v>
      </c>
      <c r="F10" s="138">
        <v>0.1</v>
      </c>
      <c r="G10" s="128"/>
      <c r="H10" s="133"/>
      <c r="I10" s="128" t="s">
        <v>171</v>
      </c>
      <c r="J10" s="137">
        <v>0.1</v>
      </c>
      <c r="K10" s="132"/>
    </row>
    <row r="11" spans="1:11" s="130" customFormat="1" ht="31.5">
      <c r="A11" s="127">
        <v>7</v>
      </c>
      <c r="B11" s="128" t="s">
        <v>160</v>
      </c>
      <c r="C11" s="136"/>
      <c r="D11" s="137">
        <v>0</v>
      </c>
      <c r="E11" s="128" t="s">
        <v>172</v>
      </c>
      <c r="F11" s="138">
        <v>0</v>
      </c>
      <c r="G11" s="128"/>
      <c r="H11" s="133"/>
      <c r="I11" s="128" t="s">
        <v>172</v>
      </c>
      <c r="J11" s="137">
        <v>0</v>
      </c>
      <c r="K11" s="132"/>
    </row>
    <row r="12" spans="1:11" s="130" customFormat="1" ht="31.5">
      <c r="A12" s="127">
        <v>8</v>
      </c>
      <c r="B12" s="128" t="s">
        <v>160</v>
      </c>
      <c r="C12" s="136"/>
      <c r="D12" s="137">
        <v>3.4</v>
      </c>
      <c r="E12" s="128" t="s">
        <v>173</v>
      </c>
      <c r="F12" s="138">
        <v>3.4</v>
      </c>
      <c r="G12" s="128"/>
      <c r="H12" s="133"/>
      <c r="I12" s="128" t="s">
        <v>173</v>
      </c>
      <c r="J12" s="137">
        <v>3.4</v>
      </c>
      <c r="K12" s="132"/>
    </row>
    <row r="13" spans="1:11" s="130" customFormat="1" ht="31.5">
      <c r="A13" s="127">
        <v>9</v>
      </c>
      <c r="B13" s="128" t="s">
        <v>160</v>
      </c>
      <c r="C13" s="136"/>
      <c r="D13" s="137">
        <v>4.4000000000000004</v>
      </c>
      <c r="E13" s="128" t="s">
        <v>174</v>
      </c>
      <c r="F13" s="138">
        <v>4.4000000000000004</v>
      </c>
      <c r="G13" s="128"/>
      <c r="H13" s="133"/>
      <c r="I13" s="128" t="s">
        <v>174</v>
      </c>
      <c r="J13" s="137">
        <v>4.4000000000000004</v>
      </c>
      <c r="K13" s="132"/>
    </row>
    <row r="14" spans="1:11" s="130" customFormat="1" ht="31.5">
      <c r="A14" s="127">
        <v>10</v>
      </c>
      <c r="B14" s="36" t="s">
        <v>175</v>
      </c>
      <c r="C14" s="129"/>
      <c r="D14" s="134">
        <f>2.7</f>
        <v>2.7</v>
      </c>
      <c r="E14" s="36" t="s">
        <v>176</v>
      </c>
      <c r="F14" s="132">
        <f>C14+D14</f>
        <v>2.7</v>
      </c>
      <c r="G14" s="133"/>
      <c r="H14" s="135"/>
      <c r="I14" s="36" t="s">
        <v>176</v>
      </c>
      <c r="J14" s="134">
        <v>2.7</v>
      </c>
      <c r="K14" s="132"/>
    </row>
    <row r="15" spans="1:11" s="130" customFormat="1" ht="47.25">
      <c r="A15" s="127">
        <v>11</v>
      </c>
      <c r="B15" s="36" t="s">
        <v>177</v>
      </c>
      <c r="C15" s="129"/>
      <c r="D15" s="134">
        <v>6.6</v>
      </c>
      <c r="E15" s="36" t="s">
        <v>178</v>
      </c>
      <c r="F15" s="132">
        <v>6.6</v>
      </c>
      <c r="G15" s="133"/>
      <c r="H15" s="135"/>
      <c r="I15" s="36" t="s">
        <v>178</v>
      </c>
      <c r="J15" s="132">
        <v>6.6</v>
      </c>
      <c r="K15" s="132"/>
    </row>
    <row r="16" spans="1:11" s="130" customFormat="1" ht="31.5">
      <c r="A16" s="127">
        <v>12</v>
      </c>
      <c r="B16" s="36" t="s">
        <v>177</v>
      </c>
      <c r="C16" s="129"/>
      <c r="D16" s="134">
        <v>0.6</v>
      </c>
      <c r="E16" s="36" t="s">
        <v>179</v>
      </c>
      <c r="F16" s="132">
        <v>0.6</v>
      </c>
      <c r="G16" s="133"/>
      <c r="H16" s="135"/>
      <c r="I16" s="36" t="s">
        <v>179</v>
      </c>
      <c r="J16" s="132">
        <v>0.6</v>
      </c>
      <c r="K16" s="132"/>
    </row>
    <row r="17" spans="1:11" s="130" customFormat="1" ht="31.5">
      <c r="A17" s="127">
        <v>13</v>
      </c>
      <c r="B17" s="36" t="s">
        <v>175</v>
      </c>
      <c r="C17" s="129"/>
      <c r="D17" s="134">
        <v>7.3</v>
      </c>
      <c r="E17" s="36" t="s">
        <v>180</v>
      </c>
      <c r="F17" s="132">
        <v>7.3</v>
      </c>
      <c r="G17" s="133"/>
      <c r="H17" s="135"/>
      <c r="I17" s="36" t="s">
        <v>180</v>
      </c>
      <c r="J17" s="132">
        <v>7.3</v>
      </c>
      <c r="K17" s="132"/>
    </row>
    <row r="18" spans="1:11" s="130" customFormat="1" ht="31.5">
      <c r="A18" s="127">
        <v>14</v>
      </c>
      <c r="B18" s="36" t="s">
        <v>181</v>
      </c>
      <c r="C18" s="129"/>
      <c r="D18" s="134">
        <v>0</v>
      </c>
      <c r="E18" s="36" t="s">
        <v>182</v>
      </c>
      <c r="F18" s="132">
        <v>0</v>
      </c>
      <c r="G18" s="133"/>
      <c r="H18" s="135"/>
      <c r="I18" s="36" t="s">
        <v>182</v>
      </c>
      <c r="J18" s="132">
        <v>0</v>
      </c>
      <c r="K18" s="132"/>
    </row>
    <row r="19" spans="1:11" s="130" customFormat="1" ht="31.5">
      <c r="A19" s="127">
        <v>15</v>
      </c>
      <c r="B19" s="36" t="s">
        <v>181</v>
      </c>
      <c r="C19" s="129"/>
      <c r="D19" s="134">
        <v>0</v>
      </c>
      <c r="E19" s="36" t="s">
        <v>183</v>
      </c>
      <c r="F19" s="132">
        <v>0</v>
      </c>
      <c r="G19" s="133"/>
      <c r="H19" s="135"/>
      <c r="I19" s="36" t="s">
        <v>183</v>
      </c>
      <c r="J19" s="132">
        <v>0</v>
      </c>
      <c r="K19" s="132"/>
    </row>
    <row r="20" spans="1:11" s="130" customFormat="1" ht="31.5">
      <c r="A20" s="127">
        <v>16</v>
      </c>
      <c r="B20" s="36" t="s">
        <v>181</v>
      </c>
      <c r="C20" s="129"/>
      <c r="D20" s="134">
        <v>0</v>
      </c>
      <c r="E20" s="36" t="s">
        <v>184</v>
      </c>
      <c r="F20" s="132">
        <v>0</v>
      </c>
      <c r="G20" s="133"/>
      <c r="H20" s="135"/>
      <c r="I20" s="36" t="s">
        <v>184</v>
      </c>
      <c r="J20" s="132">
        <v>0</v>
      </c>
      <c r="K20" s="132"/>
    </row>
    <row r="21" spans="1:11" s="130" customFormat="1" ht="31.5">
      <c r="A21" s="127">
        <v>17</v>
      </c>
      <c r="B21" s="36" t="s">
        <v>181</v>
      </c>
      <c r="C21" s="129"/>
      <c r="D21" s="134">
        <v>0</v>
      </c>
      <c r="E21" s="36" t="s">
        <v>185</v>
      </c>
      <c r="F21" s="132">
        <v>0</v>
      </c>
      <c r="G21" s="133"/>
      <c r="H21" s="135"/>
      <c r="I21" s="36" t="s">
        <v>185</v>
      </c>
      <c r="J21" s="132">
        <v>0</v>
      </c>
      <c r="K21" s="132"/>
    </row>
    <row r="22" spans="1:11" s="130" customFormat="1">
      <c r="A22" s="127">
        <v>18</v>
      </c>
      <c r="B22" s="14" t="s">
        <v>186</v>
      </c>
      <c r="C22" s="135">
        <v>1.5</v>
      </c>
      <c r="D22" s="134"/>
      <c r="E22" s="36"/>
      <c r="F22" s="132">
        <f>C22+D22</f>
        <v>1.5</v>
      </c>
      <c r="G22" s="133"/>
      <c r="H22" s="135"/>
      <c r="I22" s="36"/>
      <c r="J22" s="134"/>
      <c r="K22" s="132"/>
    </row>
    <row r="23" spans="1:11" s="130" customFormat="1" ht="31.5">
      <c r="A23" s="127">
        <v>19</v>
      </c>
      <c r="B23" s="36" t="s">
        <v>187</v>
      </c>
      <c r="C23" s="135">
        <f>2.9</f>
        <v>2.9</v>
      </c>
      <c r="D23" s="134"/>
      <c r="E23" s="36"/>
      <c r="F23" s="132">
        <f>C23+D23</f>
        <v>2.9</v>
      </c>
      <c r="G23" s="133"/>
      <c r="H23" s="135"/>
      <c r="I23" s="36"/>
      <c r="J23" s="134"/>
      <c r="K23" s="132"/>
    </row>
    <row r="24" spans="1:11" s="130" customFormat="1">
      <c r="A24" s="140">
        <v>20</v>
      </c>
      <c r="B24" s="133" t="s">
        <v>188</v>
      </c>
      <c r="C24" s="135">
        <v>453.5</v>
      </c>
      <c r="D24" s="134"/>
      <c r="E24" s="133"/>
      <c r="F24" s="132">
        <f>C24+D24</f>
        <v>453.5</v>
      </c>
      <c r="G24" s="36"/>
      <c r="H24" s="135"/>
      <c r="I24" s="133"/>
      <c r="J24" s="135"/>
      <c r="K24" s="132"/>
    </row>
    <row r="25" spans="1:11" s="130" customFormat="1">
      <c r="A25" s="141"/>
      <c r="B25" s="141" t="s">
        <v>189</v>
      </c>
      <c r="C25" s="132">
        <f>SUM(C5:C24)</f>
        <v>457.9</v>
      </c>
      <c r="D25" s="142">
        <f>SUM(D5:D24)</f>
        <v>47.800000000000004</v>
      </c>
      <c r="E25" s="133"/>
      <c r="F25" s="132">
        <f>C25+D25</f>
        <v>505.7</v>
      </c>
      <c r="G25" s="133"/>
      <c r="H25" s="132">
        <f>SUM(H5:H24)</f>
        <v>762.5</v>
      </c>
      <c r="I25" s="133"/>
      <c r="J25" s="132">
        <f>SUM(J5:J24)</f>
        <v>47.800000000000004</v>
      </c>
      <c r="K25" s="132">
        <f>F25-H25-J25</f>
        <v>-304.60000000000002</v>
      </c>
    </row>
    <row r="27" spans="1:11">
      <c r="B27" s="120" t="s">
        <v>18</v>
      </c>
      <c r="C27" s="120" t="s">
        <v>190</v>
      </c>
      <c r="E27" s="120" t="s">
        <v>191</v>
      </c>
    </row>
    <row r="28" spans="1:11" hidden="1"/>
    <row r="30" spans="1:11">
      <c r="B30" s="120" t="s">
        <v>21</v>
      </c>
      <c r="C30" s="120" t="s">
        <v>190</v>
      </c>
      <c r="E30" s="120" t="s">
        <v>192</v>
      </c>
    </row>
  </sheetData>
  <mergeCells count="8">
    <mergeCell ref="A1:H1"/>
    <mergeCell ref="J1:K1"/>
    <mergeCell ref="A3:A4"/>
    <mergeCell ref="B3:B4"/>
    <mergeCell ref="C3:E3"/>
    <mergeCell ref="F3:F4"/>
    <mergeCell ref="G3:J3"/>
    <mergeCell ref="K3:K4"/>
  </mergeCells>
  <pageMargins left="0.19685039370078741" right="0.19685039370078741" top="0.19685039370078741" bottom="0.19685039370078741" header="0.19685039370078741" footer="0.19685039370078741"/>
  <pageSetup paperSize="9" scale="3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3"/>
  <sheetViews>
    <sheetView zoomScaleNormal="100" workbookViewId="0">
      <selection activeCell="A12" sqref="A12"/>
    </sheetView>
  </sheetViews>
  <sheetFormatPr defaultRowHeight="15"/>
  <cols>
    <col min="1" max="1" width="5.85546875" customWidth="1"/>
    <col min="2" max="2" width="22" customWidth="1"/>
    <col min="3" max="3" width="13.140625" customWidth="1"/>
    <col min="5" max="5" width="52.7109375" customWidth="1"/>
    <col min="6" max="6" width="11.7109375" customWidth="1"/>
    <col min="7" max="7" width="16.5703125" customWidth="1"/>
    <col min="9" max="9" width="54.7109375" customWidth="1"/>
    <col min="10" max="10" width="8.5703125" customWidth="1"/>
    <col min="11" max="11" width="15.5703125" customWidth="1"/>
    <col min="257" max="257" width="5.85546875" customWidth="1"/>
    <col min="258" max="258" width="22" customWidth="1"/>
    <col min="259" max="259" width="13.140625" customWidth="1"/>
    <col min="261" max="261" width="52.7109375" customWidth="1"/>
    <col min="262" max="262" width="11.7109375" customWidth="1"/>
    <col min="263" max="263" width="16.5703125" customWidth="1"/>
    <col min="265" max="265" width="54.7109375" customWidth="1"/>
    <col min="266" max="266" width="8.5703125" customWidth="1"/>
    <col min="267" max="267" width="15.5703125" customWidth="1"/>
    <col min="513" max="513" width="5.85546875" customWidth="1"/>
    <col min="514" max="514" width="22" customWidth="1"/>
    <col min="515" max="515" width="13.140625" customWidth="1"/>
    <col min="517" max="517" width="52.7109375" customWidth="1"/>
    <col min="518" max="518" width="11.7109375" customWidth="1"/>
    <col min="519" max="519" width="16.5703125" customWidth="1"/>
    <col min="521" max="521" width="54.7109375" customWidth="1"/>
    <col min="522" max="522" width="8.5703125" customWidth="1"/>
    <col min="523" max="523" width="15.5703125" customWidth="1"/>
    <col min="769" max="769" width="5.85546875" customWidth="1"/>
    <col min="770" max="770" width="22" customWidth="1"/>
    <col min="771" max="771" width="13.140625" customWidth="1"/>
    <col min="773" max="773" width="52.7109375" customWidth="1"/>
    <col min="774" max="774" width="11.7109375" customWidth="1"/>
    <col min="775" max="775" width="16.5703125" customWidth="1"/>
    <col min="777" max="777" width="54.7109375" customWidth="1"/>
    <col min="778" max="778" width="8.5703125" customWidth="1"/>
    <col min="779" max="779" width="15.5703125" customWidth="1"/>
    <col min="1025" max="1025" width="5.85546875" customWidth="1"/>
    <col min="1026" max="1026" width="22" customWidth="1"/>
    <col min="1027" max="1027" width="13.140625" customWidth="1"/>
    <col min="1029" max="1029" width="52.7109375" customWidth="1"/>
    <col min="1030" max="1030" width="11.7109375" customWidth="1"/>
    <col min="1031" max="1031" width="16.5703125" customWidth="1"/>
    <col min="1033" max="1033" width="54.7109375" customWidth="1"/>
    <col min="1034" max="1034" width="8.5703125" customWidth="1"/>
    <col min="1035" max="1035" width="15.5703125" customWidth="1"/>
    <col min="1281" max="1281" width="5.85546875" customWidth="1"/>
    <col min="1282" max="1282" width="22" customWidth="1"/>
    <col min="1283" max="1283" width="13.140625" customWidth="1"/>
    <col min="1285" max="1285" width="52.7109375" customWidth="1"/>
    <col min="1286" max="1286" width="11.7109375" customWidth="1"/>
    <col min="1287" max="1287" width="16.5703125" customWidth="1"/>
    <col min="1289" max="1289" width="54.7109375" customWidth="1"/>
    <col min="1290" max="1290" width="8.5703125" customWidth="1"/>
    <col min="1291" max="1291" width="15.5703125" customWidth="1"/>
    <col min="1537" max="1537" width="5.85546875" customWidth="1"/>
    <col min="1538" max="1538" width="22" customWidth="1"/>
    <col min="1539" max="1539" width="13.140625" customWidth="1"/>
    <col min="1541" max="1541" width="52.7109375" customWidth="1"/>
    <col min="1542" max="1542" width="11.7109375" customWidth="1"/>
    <col min="1543" max="1543" width="16.5703125" customWidth="1"/>
    <col min="1545" max="1545" width="54.7109375" customWidth="1"/>
    <col min="1546" max="1546" width="8.5703125" customWidth="1"/>
    <col min="1547" max="1547" width="15.5703125" customWidth="1"/>
    <col min="1793" max="1793" width="5.85546875" customWidth="1"/>
    <col min="1794" max="1794" width="22" customWidth="1"/>
    <col min="1795" max="1795" width="13.140625" customWidth="1"/>
    <col min="1797" max="1797" width="52.7109375" customWidth="1"/>
    <col min="1798" max="1798" width="11.7109375" customWidth="1"/>
    <col min="1799" max="1799" width="16.5703125" customWidth="1"/>
    <col min="1801" max="1801" width="54.7109375" customWidth="1"/>
    <col min="1802" max="1802" width="8.5703125" customWidth="1"/>
    <col min="1803" max="1803" width="15.5703125" customWidth="1"/>
    <col min="2049" max="2049" width="5.85546875" customWidth="1"/>
    <col min="2050" max="2050" width="22" customWidth="1"/>
    <col min="2051" max="2051" width="13.140625" customWidth="1"/>
    <col min="2053" max="2053" width="52.7109375" customWidth="1"/>
    <col min="2054" max="2054" width="11.7109375" customWidth="1"/>
    <col min="2055" max="2055" width="16.5703125" customWidth="1"/>
    <col min="2057" max="2057" width="54.7109375" customWidth="1"/>
    <col min="2058" max="2058" width="8.5703125" customWidth="1"/>
    <col min="2059" max="2059" width="15.5703125" customWidth="1"/>
    <col min="2305" max="2305" width="5.85546875" customWidth="1"/>
    <col min="2306" max="2306" width="22" customWidth="1"/>
    <col min="2307" max="2307" width="13.140625" customWidth="1"/>
    <col min="2309" max="2309" width="52.7109375" customWidth="1"/>
    <col min="2310" max="2310" width="11.7109375" customWidth="1"/>
    <col min="2311" max="2311" width="16.5703125" customWidth="1"/>
    <col min="2313" max="2313" width="54.7109375" customWidth="1"/>
    <col min="2314" max="2314" width="8.5703125" customWidth="1"/>
    <col min="2315" max="2315" width="15.5703125" customWidth="1"/>
    <col min="2561" max="2561" width="5.85546875" customWidth="1"/>
    <col min="2562" max="2562" width="22" customWidth="1"/>
    <col min="2563" max="2563" width="13.140625" customWidth="1"/>
    <col min="2565" max="2565" width="52.7109375" customWidth="1"/>
    <col min="2566" max="2566" width="11.7109375" customWidth="1"/>
    <col min="2567" max="2567" width="16.5703125" customWidth="1"/>
    <col min="2569" max="2569" width="54.7109375" customWidth="1"/>
    <col min="2570" max="2570" width="8.5703125" customWidth="1"/>
    <col min="2571" max="2571" width="15.5703125" customWidth="1"/>
    <col min="2817" max="2817" width="5.85546875" customWidth="1"/>
    <col min="2818" max="2818" width="22" customWidth="1"/>
    <col min="2819" max="2819" width="13.140625" customWidth="1"/>
    <col min="2821" max="2821" width="52.7109375" customWidth="1"/>
    <col min="2822" max="2822" width="11.7109375" customWidth="1"/>
    <col min="2823" max="2823" width="16.5703125" customWidth="1"/>
    <col min="2825" max="2825" width="54.7109375" customWidth="1"/>
    <col min="2826" max="2826" width="8.5703125" customWidth="1"/>
    <col min="2827" max="2827" width="15.5703125" customWidth="1"/>
    <col min="3073" max="3073" width="5.85546875" customWidth="1"/>
    <col min="3074" max="3074" width="22" customWidth="1"/>
    <col min="3075" max="3075" width="13.140625" customWidth="1"/>
    <col min="3077" max="3077" width="52.7109375" customWidth="1"/>
    <col min="3078" max="3078" width="11.7109375" customWidth="1"/>
    <col min="3079" max="3079" width="16.5703125" customWidth="1"/>
    <col min="3081" max="3081" width="54.7109375" customWidth="1"/>
    <col min="3082" max="3082" width="8.5703125" customWidth="1"/>
    <col min="3083" max="3083" width="15.5703125" customWidth="1"/>
    <col min="3329" max="3329" width="5.85546875" customWidth="1"/>
    <col min="3330" max="3330" width="22" customWidth="1"/>
    <col min="3331" max="3331" width="13.140625" customWidth="1"/>
    <col min="3333" max="3333" width="52.7109375" customWidth="1"/>
    <col min="3334" max="3334" width="11.7109375" customWidth="1"/>
    <col min="3335" max="3335" width="16.5703125" customWidth="1"/>
    <col min="3337" max="3337" width="54.7109375" customWidth="1"/>
    <col min="3338" max="3338" width="8.5703125" customWidth="1"/>
    <col min="3339" max="3339" width="15.5703125" customWidth="1"/>
    <col min="3585" max="3585" width="5.85546875" customWidth="1"/>
    <col min="3586" max="3586" width="22" customWidth="1"/>
    <col min="3587" max="3587" width="13.140625" customWidth="1"/>
    <col min="3589" max="3589" width="52.7109375" customWidth="1"/>
    <col min="3590" max="3590" width="11.7109375" customWidth="1"/>
    <col min="3591" max="3591" width="16.5703125" customWidth="1"/>
    <col min="3593" max="3593" width="54.7109375" customWidth="1"/>
    <col min="3594" max="3594" width="8.5703125" customWidth="1"/>
    <col min="3595" max="3595" width="15.5703125" customWidth="1"/>
    <col min="3841" max="3841" width="5.85546875" customWidth="1"/>
    <col min="3842" max="3842" width="22" customWidth="1"/>
    <col min="3843" max="3843" width="13.140625" customWidth="1"/>
    <col min="3845" max="3845" width="52.7109375" customWidth="1"/>
    <col min="3846" max="3846" width="11.7109375" customWidth="1"/>
    <col min="3847" max="3847" width="16.5703125" customWidth="1"/>
    <col min="3849" max="3849" width="54.7109375" customWidth="1"/>
    <col min="3850" max="3850" width="8.5703125" customWidth="1"/>
    <col min="3851" max="3851" width="15.5703125" customWidth="1"/>
    <col min="4097" max="4097" width="5.85546875" customWidth="1"/>
    <col min="4098" max="4098" width="22" customWidth="1"/>
    <col min="4099" max="4099" width="13.140625" customWidth="1"/>
    <col min="4101" max="4101" width="52.7109375" customWidth="1"/>
    <col min="4102" max="4102" width="11.7109375" customWidth="1"/>
    <col min="4103" max="4103" width="16.5703125" customWidth="1"/>
    <col min="4105" max="4105" width="54.7109375" customWidth="1"/>
    <col min="4106" max="4106" width="8.5703125" customWidth="1"/>
    <col min="4107" max="4107" width="15.5703125" customWidth="1"/>
    <col min="4353" max="4353" width="5.85546875" customWidth="1"/>
    <col min="4354" max="4354" width="22" customWidth="1"/>
    <col min="4355" max="4355" width="13.140625" customWidth="1"/>
    <col min="4357" max="4357" width="52.7109375" customWidth="1"/>
    <col min="4358" max="4358" width="11.7109375" customWidth="1"/>
    <col min="4359" max="4359" width="16.5703125" customWidth="1"/>
    <col min="4361" max="4361" width="54.7109375" customWidth="1"/>
    <col min="4362" max="4362" width="8.5703125" customWidth="1"/>
    <col min="4363" max="4363" width="15.5703125" customWidth="1"/>
    <col min="4609" max="4609" width="5.85546875" customWidth="1"/>
    <col min="4610" max="4610" width="22" customWidth="1"/>
    <col min="4611" max="4611" width="13.140625" customWidth="1"/>
    <col min="4613" max="4613" width="52.7109375" customWidth="1"/>
    <col min="4614" max="4614" width="11.7109375" customWidth="1"/>
    <col min="4615" max="4615" width="16.5703125" customWidth="1"/>
    <col min="4617" max="4617" width="54.7109375" customWidth="1"/>
    <col min="4618" max="4618" width="8.5703125" customWidth="1"/>
    <col min="4619" max="4619" width="15.5703125" customWidth="1"/>
    <col min="4865" max="4865" width="5.85546875" customWidth="1"/>
    <col min="4866" max="4866" width="22" customWidth="1"/>
    <col min="4867" max="4867" width="13.140625" customWidth="1"/>
    <col min="4869" max="4869" width="52.7109375" customWidth="1"/>
    <col min="4870" max="4870" width="11.7109375" customWidth="1"/>
    <col min="4871" max="4871" width="16.5703125" customWidth="1"/>
    <col min="4873" max="4873" width="54.7109375" customWidth="1"/>
    <col min="4874" max="4874" width="8.5703125" customWidth="1"/>
    <col min="4875" max="4875" width="15.5703125" customWidth="1"/>
    <col min="5121" max="5121" width="5.85546875" customWidth="1"/>
    <col min="5122" max="5122" width="22" customWidth="1"/>
    <col min="5123" max="5123" width="13.140625" customWidth="1"/>
    <col min="5125" max="5125" width="52.7109375" customWidth="1"/>
    <col min="5126" max="5126" width="11.7109375" customWidth="1"/>
    <col min="5127" max="5127" width="16.5703125" customWidth="1"/>
    <col min="5129" max="5129" width="54.7109375" customWidth="1"/>
    <col min="5130" max="5130" width="8.5703125" customWidth="1"/>
    <col min="5131" max="5131" width="15.5703125" customWidth="1"/>
    <col min="5377" max="5377" width="5.85546875" customWidth="1"/>
    <col min="5378" max="5378" width="22" customWidth="1"/>
    <col min="5379" max="5379" width="13.140625" customWidth="1"/>
    <col min="5381" max="5381" width="52.7109375" customWidth="1"/>
    <col min="5382" max="5382" width="11.7109375" customWidth="1"/>
    <col min="5383" max="5383" width="16.5703125" customWidth="1"/>
    <col min="5385" max="5385" width="54.7109375" customWidth="1"/>
    <col min="5386" max="5386" width="8.5703125" customWidth="1"/>
    <col min="5387" max="5387" width="15.5703125" customWidth="1"/>
    <col min="5633" max="5633" width="5.85546875" customWidth="1"/>
    <col min="5634" max="5634" width="22" customWidth="1"/>
    <col min="5635" max="5635" width="13.140625" customWidth="1"/>
    <col min="5637" max="5637" width="52.7109375" customWidth="1"/>
    <col min="5638" max="5638" width="11.7109375" customWidth="1"/>
    <col min="5639" max="5639" width="16.5703125" customWidth="1"/>
    <col min="5641" max="5641" width="54.7109375" customWidth="1"/>
    <col min="5642" max="5642" width="8.5703125" customWidth="1"/>
    <col min="5643" max="5643" width="15.5703125" customWidth="1"/>
    <col min="5889" max="5889" width="5.85546875" customWidth="1"/>
    <col min="5890" max="5890" width="22" customWidth="1"/>
    <col min="5891" max="5891" width="13.140625" customWidth="1"/>
    <col min="5893" max="5893" width="52.7109375" customWidth="1"/>
    <col min="5894" max="5894" width="11.7109375" customWidth="1"/>
    <col min="5895" max="5895" width="16.5703125" customWidth="1"/>
    <col min="5897" max="5897" width="54.7109375" customWidth="1"/>
    <col min="5898" max="5898" width="8.5703125" customWidth="1"/>
    <col min="5899" max="5899" width="15.5703125" customWidth="1"/>
    <col min="6145" max="6145" width="5.85546875" customWidth="1"/>
    <col min="6146" max="6146" width="22" customWidth="1"/>
    <col min="6147" max="6147" width="13.140625" customWidth="1"/>
    <col min="6149" max="6149" width="52.7109375" customWidth="1"/>
    <col min="6150" max="6150" width="11.7109375" customWidth="1"/>
    <col min="6151" max="6151" width="16.5703125" customWidth="1"/>
    <col min="6153" max="6153" width="54.7109375" customWidth="1"/>
    <col min="6154" max="6154" width="8.5703125" customWidth="1"/>
    <col min="6155" max="6155" width="15.5703125" customWidth="1"/>
    <col min="6401" max="6401" width="5.85546875" customWidth="1"/>
    <col min="6402" max="6402" width="22" customWidth="1"/>
    <col min="6403" max="6403" width="13.140625" customWidth="1"/>
    <col min="6405" max="6405" width="52.7109375" customWidth="1"/>
    <col min="6406" max="6406" width="11.7109375" customWidth="1"/>
    <col min="6407" max="6407" width="16.5703125" customWidth="1"/>
    <col min="6409" max="6409" width="54.7109375" customWidth="1"/>
    <col min="6410" max="6410" width="8.5703125" customWidth="1"/>
    <col min="6411" max="6411" width="15.5703125" customWidth="1"/>
    <col min="6657" max="6657" width="5.85546875" customWidth="1"/>
    <col min="6658" max="6658" width="22" customWidth="1"/>
    <col min="6659" max="6659" width="13.140625" customWidth="1"/>
    <col min="6661" max="6661" width="52.7109375" customWidth="1"/>
    <col min="6662" max="6662" width="11.7109375" customWidth="1"/>
    <col min="6663" max="6663" width="16.5703125" customWidth="1"/>
    <col min="6665" max="6665" width="54.7109375" customWidth="1"/>
    <col min="6666" max="6666" width="8.5703125" customWidth="1"/>
    <col min="6667" max="6667" width="15.5703125" customWidth="1"/>
    <col min="6913" max="6913" width="5.85546875" customWidth="1"/>
    <col min="6914" max="6914" width="22" customWidth="1"/>
    <col min="6915" max="6915" width="13.140625" customWidth="1"/>
    <col min="6917" max="6917" width="52.7109375" customWidth="1"/>
    <col min="6918" max="6918" width="11.7109375" customWidth="1"/>
    <col min="6919" max="6919" width="16.5703125" customWidth="1"/>
    <col min="6921" max="6921" width="54.7109375" customWidth="1"/>
    <col min="6922" max="6922" width="8.5703125" customWidth="1"/>
    <col min="6923" max="6923" width="15.5703125" customWidth="1"/>
    <col min="7169" max="7169" width="5.85546875" customWidth="1"/>
    <col min="7170" max="7170" width="22" customWidth="1"/>
    <col min="7171" max="7171" width="13.140625" customWidth="1"/>
    <col min="7173" max="7173" width="52.7109375" customWidth="1"/>
    <col min="7174" max="7174" width="11.7109375" customWidth="1"/>
    <col min="7175" max="7175" width="16.5703125" customWidth="1"/>
    <col min="7177" max="7177" width="54.7109375" customWidth="1"/>
    <col min="7178" max="7178" width="8.5703125" customWidth="1"/>
    <col min="7179" max="7179" width="15.5703125" customWidth="1"/>
    <col min="7425" max="7425" width="5.85546875" customWidth="1"/>
    <col min="7426" max="7426" width="22" customWidth="1"/>
    <col min="7427" max="7427" width="13.140625" customWidth="1"/>
    <col min="7429" max="7429" width="52.7109375" customWidth="1"/>
    <col min="7430" max="7430" width="11.7109375" customWidth="1"/>
    <col min="7431" max="7431" width="16.5703125" customWidth="1"/>
    <col min="7433" max="7433" width="54.7109375" customWidth="1"/>
    <col min="7434" max="7434" width="8.5703125" customWidth="1"/>
    <col min="7435" max="7435" width="15.5703125" customWidth="1"/>
    <col min="7681" max="7681" width="5.85546875" customWidth="1"/>
    <col min="7682" max="7682" width="22" customWidth="1"/>
    <col min="7683" max="7683" width="13.140625" customWidth="1"/>
    <col min="7685" max="7685" width="52.7109375" customWidth="1"/>
    <col min="7686" max="7686" width="11.7109375" customWidth="1"/>
    <col min="7687" max="7687" width="16.5703125" customWidth="1"/>
    <col min="7689" max="7689" width="54.7109375" customWidth="1"/>
    <col min="7690" max="7690" width="8.5703125" customWidth="1"/>
    <col min="7691" max="7691" width="15.5703125" customWidth="1"/>
    <col min="7937" max="7937" width="5.85546875" customWidth="1"/>
    <col min="7938" max="7938" width="22" customWidth="1"/>
    <col min="7939" max="7939" width="13.140625" customWidth="1"/>
    <col min="7941" max="7941" width="52.7109375" customWidth="1"/>
    <col min="7942" max="7942" width="11.7109375" customWidth="1"/>
    <col min="7943" max="7943" width="16.5703125" customWidth="1"/>
    <col min="7945" max="7945" width="54.7109375" customWidth="1"/>
    <col min="7946" max="7946" width="8.5703125" customWidth="1"/>
    <col min="7947" max="7947" width="15.5703125" customWidth="1"/>
    <col min="8193" max="8193" width="5.85546875" customWidth="1"/>
    <col min="8194" max="8194" width="22" customWidth="1"/>
    <col min="8195" max="8195" width="13.140625" customWidth="1"/>
    <col min="8197" max="8197" width="52.7109375" customWidth="1"/>
    <col min="8198" max="8198" width="11.7109375" customWidth="1"/>
    <col min="8199" max="8199" width="16.5703125" customWidth="1"/>
    <col min="8201" max="8201" width="54.7109375" customWidth="1"/>
    <col min="8202" max="8202" width="8.5703125" customWidth="1"/>
    <col min="8203" max="8203" width="15.5703125" customWidth="1"/>
    <col min="8449" max="8449" width="5.85546875" customWidth="1"/>
    <col min="8450" max="8450" width="22" customWidth="1"/>
    <col min="8451" max="8451" width="13.140625" customWidth="1"/>
    <col min="8453" max="8453" width="52.7109375" customWidth="1"/>
    <col min="8454" max="8454" width="11.7109375" customWidth="1"/>
    <col min="8455" max="8455" width="16.5703125" customWidth="1"/>
    <col min="8457" max="8457" width="54.7109375" customWidth="1"/>
    <col min="8458" max="8458" width="8.5703125" customWidth="1"/>
    <col min="8459" max="8459" width="15.5703125" customWidth="1"/>
    <col min="8705" max="8705" width="5.85546875" customWidth="1"/>
    <col min="8706" max="8706" width="22" customWidth="1"/>
    <col min="8707" max="8707" width="13.140625" customWidth="1"/>
    <col min="8709" max="8709" width="52.7109375" customWidth="1"/>
    <col min="8710" max="8710" width="11.7109375" customWidth="1"/>
    <col min="8711" max="8711" width="16.5703125" customWidth="1"/>
    <col min="8713" max="8713" width="54.7109375" customWidth="1"/>
    <col min="8714" max="8714" width="8.5703125" customWidth="1"/>
    <col min="8715" max="8715" width="15.5703125" customWidth="1"/>
    <col min="8961" max="8961" width="5.85546875" customWidth="1"/>
    <col min="8962" max="8962" width="22" customWidth="1"/>
    <col min="8963" max="8963" width="13.140625" customWidth="1"/>
    <col min="8965" max="8965" width="52.7109375" customWidth="1"/>
    <col min="8966" max="8966" width="11.7109375" customWidth="1"/>
    <col min="8967" max="8967" width="16.5703125" customWidth="1"/>
    <col min="8969" max="8969" width="54.7109375" customWidth="1"/>
    <col min="8970" max="8970" width="8.5703125" customWidth="1"/>
    <col min="8971" max="8971" width="15.5703125" customWidth="1"/>
    <col min="9217" max="9217" width="5.85546875" customWidth="1"/>
    <col min="9218" max="9218" width="22" customWidth="1"/>
    <col min="9219" max="9219" width="13.140625" customWidth="1"/>
    <col min="9221" max="9221" width="52.7109375" customWidth="1"/>
    <col min="9222" max="9222" width="11.7109375" customWidth="1"/>
    <col min="9223" max="9223" width="16.5703125" customWidth="1"/>
    <col min="9225" max="9225" width="54.7109375" customWidth="1"/>
    <col min="9226" max="9226" width="8.5703125" customWidth="1"/>
    <col min="9227" max="9227" width="15.5703125" customWidth="1"/>
    <col min="9473" max="9473" width="5.85546875" customWidth="1"/>
    <col min="9474" max="9474" width="22" customWidth="1"/>
    <col min="9475" max="9475" width="13.140625" customWidth="1"/>
    <col min="9477" max="9477" width="52.7109375" customWidth="1"/>
    <col min="9478" max="9478" width="11.7109375" customWidth="1"/>
    <col min="9479" max="9479" width="16.5703125" customWidth="1"/>
    <col min="9481" max="9481" width="54.7109375" customWidth="1"/>
    <col min="9482" max="9482" width="8.5703125" customWidth="1"/>
    <col min="9483" max="9483" width="15.5703125" customWidth="1"/>
    <col min="9729" max="9729" width="5.85546875" customWidth="1"/>
    <col min="9730" max="9730" width="22" customWidth="1"/>
    <col min="9731" max="9731" width="13.140625" customWidth="1"/>
    <col min="9733" max="9733" width="52.7109375" customWidth="1"/>
    <col min="9734" max="9734" width="11.7109375" customWidth="1"/>
    <col min="9735" max="9735" width="16.5703125" customWidth="1"/>
    <col min="9737" max="9737" width="54.7109375" customWidth="1"/>
    <col min="9738" max="9738" width="8.5703125" customWidth="1"/>
    <col min="9739" max="9739" width="15.5703125" customWidth="1"/>
    <col min="9985" max="9985" width="5.85546875" customWidth="1"/>
    <col min="9986" max="9986" width="22" customWidth="1"/>
    <col min="9987" max="9987" width="13.140625" customWidth="1"/>
    <col min="9989" max="9989" width="52.7109375" customWidth="1"/>
    <col min="9990" max="9990" width="11.7109375" customWidth="1"/>
    <col min="9991" max="9991" width="16.5703125" customWidth="1"/>
    <col min="9993" max="9993" width="54.7109375" customWidth="1"/>
    <col min="9994" max="9994" width="8.5703125" customWidth="1"/>
    <col min="9995" max="9995" width="15.5703125" customWidth="1"/>
    <col min="10241" max="10241" width="5.85546875" customWidth="1"/>
    <col min="10242" max="10242" width="22" customWidth="1"/>
    <col min="10243" max="10243" width="13.140625" customWidth="1"/>
    <col min="10245" max="10245" width="52.7109375" customWidth="1"/>
    <col min="10246" max="10246" width="11.7109375" customWidth="1"/>
    <col min="10247" max="10247" width="16.5703125" customWidth="1"/>
    <col min="10249" max="10249" width="54.7109375" customWidth="1"/>
    <col min="10250" max="10250" width="8.5703125" customWidth="1"/>
    <col min="10251" max="10251" width="15.5703125" customWidth="1"/>
    <col min="10497" max="10497" width="5.85546875" customWidth="1"/>
    <col min="10498" max="10498" width="22" customWidth="1"/>
    <col min="10499" max="10499" width="13.140625" customWidth="1"/>
    <col min="10501" max="10501" width="52.7109375" customWidth="1"/>
    <col min="10502" max="10502" width="11.7109375" customWidth="1"/>
    <col min="10503" max="10503" width="16.5703125" customWidth="1"/>
    <col min="10505" max="10505" width="54.7109375" customWidth="1"/>
    <col min="10506" max="10506" width="8.5703125" customWidth="1"/>
    <col min="10507" max="10507" width="15.5703125" customWidth="1"/>
    <col min="10753" max="10753" width="5.85546875" customWidth="1"/>
    <col min="10754" max="10754" width="22" customWidth="1"/>
    <col min="10755" max="10755" width="13.140625" customWidth="1"/>
    <col min="10757" max="10757" width="52.7109375" customWidth="1"/>
    <col min="10758" max="10758" width="11.7109375" customWidth="1"/>
    <col min="10759" max="10759" width="16.5703125" customWidth="1"/>
    <col min="10761" max="10761" width="54.7109375" customWidth="1"/>
    <col min="10762" max="10762" width="8.5703125" customWidth="1"/>
    <col min="10763" max="10763" width="15.5703125" customWidth="1"/>
    <col min="11009" max="11009" width="5.85546875" customWidth="1"/>
    <col min="11010" max="11010" width="22" customWidth="1"/>
    <col min="11011" max="11011" width="13.140625" customWidth="1"/>
    <col min="11013" max="11013" width="52.7109375" customWidth="1"/>
    <col min="11014" max="11014" width="11.7109375" customWidth="1"/>
    <col min="11015" max="11015" width="16.5703125" customWidth="1"/>
    <col min="11017" max="11017" width="54.7109375" customWidth="1"/>
    <col min="11018" max="11018" width="8.5703125" customWidth="1"/>
    <col min="11019" max="11019" width="15.5703125" customWidth="1"/>
    <col min="11265" max="11265" width="5.85546875" customWidth="1"/>
    <col min="11266" max="11266" width="22" customWidth="1"/>
    <col min="11267" max="11267" width="13.140625" customWidth="1"/>
    <col min="11269" max="11269" width="52.7109375" customWidth="1"/>
    <col min="11270" max="11270" width="11.7109375" customWidth="1"/>
    <col min="11271" max="11271" width="16.5703125" customWidth="1"/>
    <col min="11273" max="11273" width="54.7109375" customWidth="1"/>
    <col min="11274" max="11274" width="8.5703125" customWidth="1"/>
    <col min="11275" max="11275" width="15.5703125" customWidth="1"/>
    <col min="11521" max="11521" width="5.85546875" customWidth="1"/>
    <col min="11522" max="11522" width="22" customWidth="1"/>
    <col min="11523" max="11523" width="13.140625" customWidth="1"/>
    <col min="11525" max="11525" width="52.7109375" customWidth="1"/>
    <col min="11526" max="11526" width="11.7109375" customWidth="1"/>
    <col min="11527" max="11527" width="16.5703125" customWidth="1"/>
    <col min="11529" max="11529" width="54.7109375" customWidth="1"/>
    <col min="11530" max="11530" width="8.5703125" customWidth="1"/>
    <col min="11531" max="11531" width="15.5703125" customWidth="1"/>
    <col min="11777" max="11777" width="5.85546875" customWidth="1"/>
    <col min="11778" max="11778" width="22" customWidth="1"/>
    <col min="11779" max="11779" width="13.140625" customWidth="1"/>
    <col min="11781" max="11781" width="52.7109375" customWidth="1"/>
    <col min="11782" max="11782" width="11.7109375" customWidth="1"/>
    <col min="11783" max="11783" width="16.5703125" customWidth="1"/>
    <col min="11785" max="11785" width="54.7109375" customWidth="1"/>
    <col min="11786" max="11786" width="8.5703125" customWidth="1"/>
    <col min="11787" max="11787" width="15.5703125" customWidth="1"/>
    <col min="12033" max="12033" width="5.85546875" customWidth="1"/>
    <col min="12034" max="12034" width="22" customWidth="1"/>
    <col min="12035" max="12035" width="13.140625" customWidth="1"/>
    <col min="12037" max="12037" width="52.7109375" customWidth="1"/>
    <col min="12038" max="12038" width="11.7109375" customWidth="1"/>
    <col min="12039" max="12039" width="16.5703125" customWidth="1"/>
    <col min="12041" max="12041" width="54.7109375" customWidth="1"/>
    <col min="12042" max="12042" width="8.5703125" customWidth="1"/>
    <col min="12043" max="12043" width="15.5703125" customWidth="1"/>
    <col min="12289" max="12289" width="5.85546875" customWidth="1"/>
    <col min="12290" max="12290" width="22" customWidth="1"/>
    <col min="12291" max="12291" width="13.140625" customWidth="1"/>
    <col min="12293" max="12293" width="52.7109375" customWidth="1"/>
    <col min="12294" max="12294" width="11.7109375" customWidth="1"/>
    <col min="12295" max="12295" width="16.5703125" customWidth="1"/>
    <col min="12297" max="12297" width="54.7109375" customWidth="1"/>
    <col min="12298" max="12298" width="8.5703125" customWidth="1"/>
    <col min="12299" max="12299" width="15.5703125" customWidth="1"/>
    <col min="12545" max="12545" width="5.85546875" customWidth="1"/>
    <col min="12546" max="12546" width="22" customWidth="1"/>
    <col min="12547" max="12547" width="13.140625" customWidth="1"/>
    <col min="12549" max="12549" width="52.7109375" customWidth="1"/>
    <col min="12550" max="12550" width="11.7109375" customWidth="1"/>
    <col min="12551" max="12551" width="16.5703125" customWidth="1"/>
    <col min="12553" max="12553" width="54.7109375" customWidth="1"/>
    <col min="12554" max="12554" width="8.5703125" customWidth="1"/>
    <col min="12555" max="12555" width="15.5703125" customWidth="1"/>
    <col min="12801" max="12801" width="5.85546875" customWidth="1"/>
    <col min="12802" max="12802" width="22" customWidth="1"/>
    <col min="12803" max="12803" width="13.140625" customWidth="1"/>
    <col min="12805" max="12805" width="52.7109375" customWidth="1"/>
    <col min="12806" max="12806" width="11.7109375" customWidth="1"/>
    <col min="12807" max="12807" width="16.5703125" customWidth="1"/>
    <col min="12809" max="12809" width="54.7109375" customWidth="1"/>
    <col min="12810" max="12810" width="8.5703125" customWidth="1"/>
    <col min="12811" max="12811" width="15.5703125" customWidth="1"/>
    <col min="13057" max="13057" width="5.85546875" customWidth="1"/>
    <col min="13058" max="13058" width="22" customWidth="1"/>
    <col min="13059" max="13059" width="13.140625" customWidth="1"/>
    <col min="13061" max="13061" width="52.7109375" customWidth="1"/>
    <col min="13062" max="13062" width="11.7109375" customWidth="1"/>
    <col min="13063" max="13063" width="16.5703125" customWidth="1"/>
    <col min="13065" max="13065" width="54.7109375" customWidth="1"/>
    <col min="13066" max="13066" width="8.5703125" customWidth="1"/>
    <col min="13067" max="13067" width="15.5703125" customWidth="1"/>
    <col min="13313" max="13313" width="5.85546875" customWidth="1"/>
    <col min="13314" max="13314" width="22" customWidth="1"/>
    <col min="13315" max="13315" width="13.140625" customWidth="1"/>
    <col min="13317" max="13317" width="52.7109375" customWidth="1"/>
    <col min="13318" max="13318" width="11.7109375" customWidth="1"/>
    <col min="13319" max="13319" width="16.5703125" customWidth="1"/>
    <col min="13321" max="13321" width="54.7109375" customWidth="1"/>
    <col min="13322" max="13322" width="8.5703125" customWidth="1"/>
    <col min="13323" max="13323" width="15.5703125" customWidth="1"/>
    <col min="13569" max="13569" width="5.85546875" customWidth="1"/>
    <col min="13570" max="13570" width="22" customWidth="1"/>
    <col min="13571" max="13571" width="13.140625" customWidth="1"/>
    <col min="13573" max="13573" width="52.7109375" customWidth="1"/>
    <col min="13574" max="13574" width="11.7109375" customWidth="1"/>
    <col min="13575" max="13575" width="16.5703125" customWidth="1"/>
    <col min="13577" max="13577" width="54.7109375" customWidth="1"/>
    <col min="13578" max="13578" width="8.5703125" customWidth="1"/>
    <col min="13579" max="13579" width="15.5703125" customWidth="1"/>
    <col min="13825" max="13825" width="5.85546875" customWidth="1"/>
    <col min="13826" max="13826" width="22" customWidth="1"/>
    <col min="13827" max="13827" width="13.140625" customWidth="1"/>
    <col min="13829" max="13829" width="52.7109375" customWidth="1"/>
    <col min="13830" max="13830" width="11.7109375" customWidth="1"/>
    <col min="13831" max="13831" width="16.5703125" customWidth="1"/>
    <col min="13833" max="13833" width="54.7109375" customWidth="1"/>
    <col min="13834" max="13834" width="8.5703125" customWidth="1"/>
    <col min="13835" max="13835" width="15.5703125" customWidth="1"/>
    <col min="14081" max="14081" width="5.85546875" customWidth="1"/>
    <col min="14082" max="14082" width="22" customWidth="1"/>
    <col min="14083" max="14083" width="13.140625" customWidth="1"/>
    <col min="14085" max="14085" width="52.7109375" customWidth="1"/>
    <col min="14086" max="14086" width="11.7109375" customWidth="1"/>
    <col min="14087" max="14087" width="16.5703125" customWidth="1"/>
    <col min="14089" max="14089" width="54.7109375" customWidth="1"/>
    <col min="14090" max="14090" width="8.5703125" customWidth="1"/>
    <col min="14091" max="14091" width="15.5703125" customWidth="1"/>
    <col min="14337" max="14337" width="5.85546875" customWidth="1"/>
    <col min="14338" max="14338" width="22" customWidth="1"/>
    <col min="14339" max="14339" width="13.140625" customWidth="1"/>
    <col min="14341" max="14341" width="52.7109375" customWidth="1"/>
    <col min="14342" max="14342" width="11.7109375" customWidth="1"/>
    <col min="14343" max="14343" width="16.5703125" customWidth="1"/>
    <col min="14345" max="14345" width="54.7109375" customWidth="1"/>
    <col min="14346" max="14346" width="8.5703125" customWidth="1"/>
    <col min="14347" max="14347" width="15.5703125" customWidth="1"/>
    <col min="14593" max="14593" width="5.85546875" customWidth="1"/>
    <col min="14594" max="14594" width="22" customWidth="1"/>
    <col min="14595" max="14595" width="13.140625" customWidth="1"/>
    <col min="14597" max="14597" width="52.7109375" customWidth="1"/>
    <col min="14598" max="14598" width="11.7109375" customWidth="1"/>
    <col min="14599" max="14599" width="16.5703125" customWidth="1"/>
    <col min="14601" max="14601" width="54.7109375" customWidth="1"/>
    <col min="14602" max="14602" width="8.5703125" customWidth="1"/>
    <col min="14603" max="14603" width="15.5703125" customWidth="1"/>
    <col min="14849" max="14849" width="5.85546875" customWidth="1"/>
    <col min="14850" max="14850" width="22" customWidth="1"/>
    <col min="14851" max="14851" width="13.140625" customWidth="1"/>
    <col min="14853" max="14853" width="52.7109375" customWidth="1"/>
    <col min="14854" max="14854" width="11.7109375" customWidth="1"/>
    <col min="14855" max="14855" width="16.5703125" customWidth="1"/>
    <col min="14857" max="14857" width="54.7109375" customWidth="1"/>
    <col min="14858" max="14858" width="8.5703125" customWidth="1"/>
    <col min="14859" max="14859" width="15.5703125" customWidth="1"/>
    <col min="15105" max="15105" width="5.85546875" customWidth="1"/>
    <col min="15106" max="15106" width="22" customWidth="1"/>
    <col min="15107" max="15107" width="13.140625" customWidth="1"/>
    <col min="15109" max="15109" width="52.7109375" customWidth="1"/>
    <col min="15110" max="15110" width="11.7109375" customWidth="1"/>
    <col min="15111" max="15111" width="16.5703125" customWidth="1"/>
    <col min="15113" max="15113" width="54.7109375" customWidth="1"/>
    <col min="15114" max="15114" width="8.5703125" customWidth="1"/>
    <col min="15115" max="15115" width="15.5703125" customWidth="1"/>
    <col min="15361" max="15361" width="5.85546875" customWidth="1"/>
    <col min="15362" max="15362" width="22" customWidth="1"/>
    <col min="15363" max="15363" width="13.140625" customWidth="1"/>
    <col min="15365" max="15365" width="52.7109375" customWidth="1"/>
    <col min="15366" max="15366" width="11.7109375" customWidth="1"/>
    <col min="15367" max="15367" width="16.5703125" customWidth="1"/>
    <col min="15369" max="15369" width="54.7109375" customWidth="1"/>
    <col min="15370" max="15370" width="8.5703125" customWidth="1"/>
    <col min="15371" max="15371" width="15.5703125" customWidth="1"/>
    <col min="15617" max="15617" width="5.85546875" customWidth="1"/>
    <col min="15618" max="15618" width="22" customWidth="1"/>
    <col min="15619" max="15619" width="13.140625" customWidth="1"/>
    <col min="15621" max="15621" width="52.7109375" customWidth="1"/>
    <col min="15622" max="15622" width="11.7109375" customWidth="1"/>
    <col min="15623" max="15623" width="16.5703125" customWidth="1"/>
    <col min="15625" max="15625" width="54.7109375" customWidth="1"/>
    <col min="15626" max="15626" width="8.5703125" customWidth="1"/>
    <col min="15627" max="15627" width="15.5703125" customWidth="1"/>
    <col min="15873" max="15873" width="5.85546875" customWidth="1"/>
    <col min="15874" max="15874" width="22" customWidth="1"/>
    <col min="15875" max="15875" width="13.140625" customWidth="1"/>
    <col min="15877" max="15877" width="52.7109375" customWidth="1"/>
    <col min="15878" max="15878" width="11.7109375" customWidth="1"/>
    <col min="15879" max="15879" width="16.5703125" customWidth="1"/>
    <col min="15881" max="15881" width="54.7109375" customWidth="1"/>
    <col min="15882" max="15882" width="8.5703125" customWidth="1"/>
    <col min="15883" max="15883" width="15.5703125" customWidth="1"/>
    <col min="16129" max="16129" width="5.85546875" customWidth="1"/>
    <col min="16130" max="16130" width="22" customWidth="1"/>
    <col min="16131" max="16131" width="13.140625" customWidth="1"/>
    <col min="16133" max="16133" width="52.7109375" customWidth="1"/>
    <col min="16134" max="16134" width="11.7109375" customWidth="1"/>
    <col min="16135" max="16135" width="16.5703125" customWidth="1"/>
    <col min="16137" max="16137" width="54.7109375" customWidth="1"/>
    <col min="16138" max="16138" width="8.5703125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27</v>
      </c>
    </row>
    <row r="3" spans="1:13" ht="61.5" customHeight="1">
      <c r="A3" s="2"/>
      <c r="B3" s="5" t="s">
        <v>193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143" t="s">
        <v>1</v>
      </c>
      <c r="B4" s="143"/>
      <c r="C4" s="143"/>
      <c r="D4" s="143"/>
      <c r="E4" s="143"/>
      <c r="F4" s="143"/>
      <c r="G4" s="143"/>
      <c r="H4" s="143"/>
      <c r="I4" s="143"/>
      <c r="J4" s="144"/>
      <c r="K4" s="144"/>
    </row>
    <row r="5" spans="1:13" ht="33" customHeight="1">
      <c r="A5" s="8" t="s">
        <v>2</v>
      </c>
      <c r="B5" s="8" t="s">
        <v>3</v>
      </c>
      <c r="C5" s="9" t="s">
        <v>4</v>
      </c>
      <c r="D5" s="9"/>
      <c r="E5" s="9"/>
      <c r="F5" s="9" t="s">
        <v>5</v>
      </c>
      <c r="G5" s="9" t="s">
        <v>6</v>
      </c>
      <c r="H5" s="9"/>
      <c r="I5" s="9"/>
      <c r="J5" s="9"/>
      <c r="K5" s="10" t="s">
        <v>7</v>
      </c>
    </row>
    <row r="6" spans="1:13" ht="158.25" customHeight="1">
      <c r="A6" s="8"/>
      <c r="B6" s="8"/>
      <c r="C6" s="11" t="s">
        <v>8</v>
      </c>
      <c r="D6" s="11" t="s">
        <v>9</v>
      </c>
      <c r="E6" s="11" t="s">
        <v>10</v>
      </c>
      <c r="F6" s="9"/>
      <c r="G6" s="12" t="s">
        <v>11</v>
      </c>
      <c r="H6" s="11" t="s">
        <v>12</v>
      </c>
      <c r="I6" s="11" t="s">
        <v>13</v>
      </c>
      <c r="J6" s="11" t="s">
        <v>12</v>
      </c>
      <c r="K6" s="10"/>
    </row>
    <row r="7" spans="1:13" ht="18" customHeight="1">
      <c r="A7" s="11"/>
      <c r="B7" s="145" t="s">
        <v>194</v>
      </c>
      <c r="C7" s="11">
        <v>1.163</v>
      </c>
      <c r="D7" s="11"/>
      <c r="E7" s="11"/>
      <c r="F7" s="146"/>
      <c r="G7" s="12"/>
      <c r="H7" s="11"/>
      <c r="I7" s="11"/>
      <c r="J7" s="11"/>
      <c r="K7" s="12"/>
    </row>
    <row r="8" spans="1:13" ht="15.75">
      <c r="A8" s="13">
        <v>1</v>
      </c>
      <c r="B8" s="17" t="s">
        <v>30</v>
      </c>
      <c r="C8" s="147">
        <v>396.286</v>
      </c>
      <c r="D8" s="15"/>
      <c r="E8" s="14"/>
      <c r="F8" s="16">
        <f t="shared" ref="F8:F44" si="0">SUM(C8,D8)</f>
        <v>396.286</v>
      </c>
      <c r="G8" s="17">
        <v>2210</v>
      </c>
      <c r="H8" s="15">
        <v>2.8980000000000001</v>
      </c>
      <c r="I8" s="14" t="s">
        <v>195</v>
      </c>
      <c r="J8" s="15"/>
      <c r="K8" s="18">
        <f>C44-H44</f>
        <v>127.88999999999999</v>
      </c>
      <c r="L8" s="148"/>
    </row>
    <row r="9" spans="1:13" ht="15.75">
      <c r="A9" s="13"/>
      <c r="B9" s="17"/>
      <c r="C9" s="149"/>
      <c r="D9" s="15"/>
      <c r="E9" s="14"/>
      <c r="F9" s="16">
        <f>SUM(C15,D15)</f>
        <v>0</v>
      </c>
      <c r="G9" s="17"/>
      <c r="H9" s="15">
        <v>8.09</v>
      </c>
      <c r="I9" s="14" t="s">
        <v>28</v>
      </c>
      <c r="J9" s="15"/>
      <c r="K9" s="18"/>
    </row>
    <row r="10" spans="1:13" ht="15.75">
      <c r="A10" s="13"/>
      <c r="B10" s="17"/>
      <c r="C10" s="149"/>
      <c r="D10" s="15"/>
      <c r="E10" s="14"/>
      <c r="F10" s="16"/>
      <c r="G10" s="17"/>
      <c r="H10" s="15">
        <v>38.33</v>
      </c>
      <c r="I10" s="14" t="s">
        <v>196</v>
      </c>
      <c r="J10" s="15"/>
      <c r="K10" s="18"/>
    </row>
    <row r="11" spans="1:13" ht="15.75">
      <c r="A11" s="13"/>
      <c r="B11" s="17"/>
      <c r="C11" s="149"/>
      <c r="D11" s="15"/>
      <c r="E11" s="14"/>
      <c r="F11" s="16"/>
      <c r="G11" s="17"/>
      <c r="H11" s="15">
        <v>2.9990000000000001</v>
      </c>
      <c r="I11" t="s">
        <v>197</v>
      </c>
      <c r="J11" s="15"/>
      <c r="K11" s="18"/>
    </row>
    <row r="12" spans="1:13" ht="15" customHeight="1">
      <c r="A12" s="13"/>
      <c r="B12" s="17"/>
      <c r="C12" s="149"/>
      <c r="D12" s="15"/>
      <c r="E12" s="14"/>
      <c r="F12" s="16"/>
      <c r="G12" s="17"/>
      <c r="H12" s="15">
        <v>8.8539999999999992</v>
      </c>
      <c r="I12" s="14" t="s">
        <v>198</v>
      </c>
      <c r="J12" s="15"/>
      <c r="K12" s="18"/>
    </row>
    <row r="13" spans="1:13" ht="15.75">
      <c r="A13" s="13"/>
      <c r="B13" s="17"/>
      <c r="C13" s="15"/>
      <c r="D13" s="15"/>
      <c r="E13" s="14"/>
      <c r="F13" s="16">
        <f t="shared" ref="F13:F20" si="1">SUM(C16,D16)</f>
        <v>0</v>
      </c>
      <c r="G13" s="17">
        <v>2220</v>
      </c>
      <c r="H13" s="15">
        <v>22.04</v>
      </c>
      <c r="I13" s="14" t="s">
        <v>29</v>
      </c>
      <c r="J13" s="15"/>
      <c r="K13" s="18"/>
    </row>
    <row r="14" spans="1:13" ht="15.75">
      <c r="A14" s="19"/>
      <c r="B14" s="17"/>
      <c r="C14" s="15"/>
      <c r="D14" s="15"/>
      <c r="E14" s="14"/>
      <c r="F14" s="16">
        <f t="shared" si="1"/>
        <v>0</v>
      </c>
      <c r="G14" s="17">
        <v>2240</v>
      </c>
      <c r="H14" s="15">
        <v>85.18</v>
      </c>
      <c r="I14" s="14" t="s">
        <v>199</v>
      </c>
      <c r="J14" s="15"/>
      <c r="K14" s="18"/>
    </row>
    <row r="15" spans="1:13" ht="31.5">
      <c r="A15" s="19"/>
      <c r="B15" s="17"/>
      <c r="C15" s="15"/>
      <c r="D15" s="15"/>
      <c r="E15" s="14"/>
      <c r="F15" s="16">
        <f t="shared" si="1"/>
        <v>0</v>
      </c>
      <c r="G15" s="17"/>
      <c r="H15" s="15">
        <v>17.149999999999999</v>
      </c>
      <c r="I15" s="14" t="s">
        <v>200</v>
      </c>
      <c r="J15" s="15"/>
      <c r="K15" s="18"/>
    </row>
    <row r="16" spans="1:13" ht="15.75">
      <c r="A16" s="19"/>
      <c r="B16" s="17"/>
      <c r="C16" s="15"/>
      <c r="D16" s="15"/>
      <c r="E16" s="14"/>
      <c r="F16" s="16">
        <f>SUM(C20,D20)</f>
        <v>0</v>
      </c>
      <c r="G16" s="17"/>
      <c r="H16" s="15">
        <v>14.56</v>
      </c>
      <c r="I16" s="14" t="s">
        <v>201</v>
      </c>
      <c r="J16" s="15"/>
      <c r="K16" s="18"/>
    </row>
    <row r="17" spans="1:11" ht="15.75">
      <c r="A17" s="19"/>
      <c r="B17" s="17"/>
      <c r="C17" s="15"/>
      <c r="D17" s="15"/>
      <c r="E17" s="14"/>
      <c r="F17" s="16">
        <f>SUM(C21,D21)</f>
        <v>0</v>
      </c>
      <c r="G17" s="17"/>
      <c r="H17" s="15">
        <v>40</v>
      </c>
      <c r="I17" s="14" t="s">
        <v>202</v>
      </c>
      <c r="J17" s="15"/>
      <c r="K17" s="18"/>
    </row>
    <row r="18" spans="1:11" ht="15.75">
      <c r="A18" s="19"/>
      <c r="B18" s="17"/>
      <c r="C18" s="15"/>
      <c r="D18" s="15"/>
      <c r="E18" s="14"/>
      <c r="F18" s="16">
        <f>SUM(C22,D22)</f>
        <v>0</v>
      </c>
      <c r="G18" s="17"/>
      <c r="H18" s="15">
        <v>25</v>
      </c>
      <c r="I18" s="14" t="s">
        <v>203</v>
      </c>
      <c r="J18" s="15"/>
      <c r="K18" s="18"/>
    </row>
    <row r="19" spans="1:11" ht="15.75">
      <c r="A19" s="19"/>
      <c r="B19" s="17"/>
      <c r="C19" s="15"/>
      <c r="D19" s="15"/>
      <c r="E19" s="14"/>
      <c r="F19" s="16"/>
      <c r="G19" s="17"/>
      <c r="H19" s="15">
        <v>1.6</v>
      </c>
      <c r="I19" s="14" t="s">
        <v>204</v>
      </c>
      <c r="J19" s="15"/>
      <c r="K19" s="18"/>
    </row>
    <row r="20" spans="1:11" ht="15.75">
      <c r="A20" s="19"/>
      <c r="B20" s="17"/>
      <c r="C20" s="15"/>
      <c r="D20" s="15"/>
      <c r="E20" s="14"/>
      <c r="F20" s="16">
        <f t="shared" si="1"/>
        <v>0</v>
      </c>
      <c r="G20" s="17">
        <v>3132</v>
      </c>
      <c r="H20" s="15">
        <v>2.8580000000000001</v>
      </c>
      <c r="I20" s="14" t="s">
        <v>205</v>
      </c>
      <c r="J20" s="15"/>
      <c r="K20" s="18"/>
    </row>
    <row r="21" spans="1:11" ht="15.75">
      <c r="A21" s="13"/>
      <c r="B21" s="17"/>
      <c r="C21" s="15"/>
      <c r="D21" s="15"/>
      <c r="E21" s="14"/>
      <c r="F21" s="16">
        <f t="shared" si="0"/>
        <v>0</v>
      </c>
      <c r="G21" s="17"/>
      <c r="H21" s="15"/>
      <c r="I21" s="150"/>
      <c r="J21" s="15"/>
      <c r="K21" s="18"/>
    </row>
    <row r="22" spans="1:11" ht="15.75" hidden="1">
      <c r="A22" s="13"/>
      <c r="B22" s="17"/>
      <c r="C22" s="15"/>
      <c r="D22" s="15"/>
      <c r="E22" s="14"/>
      <c r="F22" s="16">
        <f t="shared" si="0"/>
        <v>0</v>
      </c>
      <c r="G22" s="17"/>
      <c r="H22" s="15"/>
      <c r="I22" s="14"/>
      <c r="J22" s="15"/>
      <c r="K22" s="18"/>
    </row>
    <row r="23" spans="1:11" ht="15.75" hidden="1">
      <c r="A23" s="13"/>
      <c r="B23" s="17"/>
      <c r="C23" s="15"/>
      <c r="D23" s="15"/>
      <c r="E23" s="14"/>
      <c r="F23" s="16">
        <f t="shared" si="0"/>
        <v>0</v>
      </c>
      <c r="G23" s="17"/>
      <c r="H23" s="15"/>
      <c r="I23" s="14"/>
      <c r="J23" s="15"/>
      <c r="K23" s="18"/>
    </row>
    <row r="24" spans="1:11" ht="15.75" hidden="1">
      <c r="A24" s="13"/>
      <c r="B24" s="17"/>
      <c r="C24" s="15"/>
      <c r="D24" s="15"/>
      <c r="E24" s="14"/>
      <c r="F24" s="16">
        <f t="shared" si="0"/>
        <v>0</v>
      </c>
      <c r="G24" s="17"/>
      <c r="H24" s="15"/>
      <c r="I24" s="14"/>
      <c r="J24" s="15"/>
      <c r="K24" s="18"/>
    </row>
    <row r="25" spans="1:11" ht="15.75" hidden="1">
      <c r="A25" s="13"/>
      <c r="B25" s="17"/>
      <c r="C25" s="15"/>
      <c r="D25" s="15"/>
      <c r="E25" s="14"/>
      <c r="F25" s="16">
        <f t="shared" si="0"/>
        <v>0</v>
      </c>
      <c r="G25" s="17"/>
      <c r="H25" s="15"/>
      <c r="I25" s="14"/>
      <c r="J25" s="15"/>
      <c r="K25" s="18"/>
    </row>
    <row r="26" spans="1:11" ht="15.75" hidden="1">
      <c r="A26" s="13"/>
      <c r="B26" s="17"/>
      <c r="C26" s="15"/>
      <c r="D26" s="15"/>
      <c r="E26" s="14"/>
      <c r="F26" s="16">
        <f t="shared" si="0"/>
        <v>0</v>
      </c>
      <c r="G26" s="17"/>
      <c r="H26" s="15"/>
      <c r="I26" s="14"/>
      <c r="J26" s="15"/>
      <c r="K26" s="18"/>
    </row>
    <row r="27" spans="1:11" ht="15.75" hidden="1">
      <c r="A27" s="13"/>
      <c r="B27" s="17"/>
      <c r="C27" s="15"/>
      <c r="D27" s="15"/>
      <c r="E27" s="14"/>
      <c r="F27" s="16">
        <f t="shared" si="0"/>
        <v>0</v>
      </c>
      <c r="G27" s="17"/>
      <c r="H27" s="15"/>
      <c r="I27" s="14"/>
      <c r="J27" s="15"/>
      <c r="K27" s="18"/>
    </row>
    <row r="28" spans="1:11" ht="15.75" hidden="1">
      <c r="A28" s="13"/>
      <c r="B28" s="17"/>
      <c r="C28" s="15"/>
      <c r="D28" s="15"/>
      <c r="E28" s="14"/>
      <c r="F28" s="16">
        <f t="shared" si="0"/>
        <v>0</v>
      </c>
      <c r="G28" s="17"/>
      <c r="H28" s="15"/>
      <c r="I28" s="14"/>
      <c r="J28" s="15"/>
      <c r="K28" s="18"/>
    </row>
    <row r="29" spans="1:11" ht="15.75" hidden="1">
      <c r="A29" s="19"/>
      <c r="B29" s="17"/>
      <c r="C29" s="15"/>
      <c r="D29" s="15"/>
      <c r="E29" s="14"/>
      <c r="F29" s="16">
        <f t="shared" si="0"/>
        <v>0</v>
      </c>
      <c r="G29" s="17"/>
      <c r="H29" s="15"/>
      <c r="I29" s="14"/>
      <c r="J29" s="15"/>
      <c r="K29" s="18"/>
    </row>
    <row r="30" spans="1:11" ht="15.75" hidden="1">
      <c r="A30" s="19"/>
      <c r="B30" s="17"/>
      <c r="C30" s="15"/>
      <c r="D30" s="15"/>
      <c r="E30" s="14"/>
      <c r="F30" s="16">
        <f t="shared" si="0"/>
        <v>0</v>
      </c>
      <c r="G30" s="17"/>
      <c r="H30" s="15"/>
      <c r="I30" s="14"/>
      <c r="J30" s="15"/>
      <c r="K30" s="18"/>
    </row>
    <row r="31" spans="1:11" ht="15.75" hidden="1">
      <c r="A31" s="13"/>
      <c r="B31" s="17"/>
      <c r="C31" s="15"/>
      <c r="D31" s="15"/>
      <c r="E31" s="14"/>
      <c r="F31" s="16">
        <f t="shared" si="0"/>
        <v>0</v>
      </c>
      <c r="G31" s="17"/>
      <c r="H31" s="15"/>
      <c r="I31" s="14"/>
      <c r="J31" s="15"/>
      <c r="K31" s="18"/>
    </row>
    <row r="32" spans="1:11" ht="15.75" hidden="1">
      <c r="A32" s="13"/>
      <c r="B32" s="17"/>
      <c r="C32" s="15"/>
      <c r="D32" s="15"/>
      <c r="E32" s="14"/>
      <c r="F32" s="16">
        <f t="shared" si="0"/>
        <v>0</v>
      </c>
      <c r="G32" s="17"/>
      <c r="H32" s="15"/>
      <c r="I32" s="14"/>
      <c r="J32" s="15"/>
      <c r="K32" s="18"/>
    </row>
    <row r="33" spans="1:11" ht="15.75" hidden="1">
      <c r="A33" s="13"/>
      <c r="B33" s="17"/>
      <c r="C33" s="15"/>
      <c r="D33" s="15"/>
      <c r="E33" s="14"/>
      <c r="F33" s="16">
        <f t="shared" si="0"/>
        <v>0</v>
      </c>
      <c r="G33" s="17"/>
      <c r="H33" s="15"/>
      <c r="I33" s="14"/>
      <c r="J33" s="15"/>
      <c r="K33" s="18"/>
    </row>
    <row r="34" spans="1:11" ht="15.75" hidden="1">
      <c r="A34" s="13"/>
      <c r="B34" s="17"/>
      <c r="C34" s="15"/>
      <c r="D34" s="15"/>
      <c r="E34" s="14"/>
      <c r="F34" s="16">
        <f t="shared" si="0"/>
        <v>0</v>
      </c>
      <c r="G34" s="17"/>
      <c r="H34" s="15"/>
      <c r="I34" s="14"/>
      <c r="J34" s="15"/>
      <c r="K34" s="18"/>
    </row>
    <row r="35" spans="1:11" ht="15.75" hidden="1">
      <c r="A35" s="13"/>
      <c r="B35" s="17"/>
      <c r="C35" s="15"/>
      <c r="D35" s="15"/>
      <c r="E35" s="14"/>
      <c r="F35" s="16">
        <f t="shared" si="0"/>
        <v>0</v>
      </c>
      <c r="G35" s="17"/>
      <c r="H35" s="15"/>
      <c r="I35" s="14"/>
      <c r="J35" s="15"/>
      <c r="K35" s="18"/>
    </row>
    <row r="36" spans="1:11" ht="15.75" hidden="1">
      <c r="A36" s="13"/>
      <c r="B36" s="17"/>
      <c r="C36" s="15"/>
      <c r="D36" s="15"/>
      <c r="E36" s="14"/>
      <c r="F36" s="16">
        <f t="shared" si="0"/>
        <v>0</v>
      </c>
      <c r="G36" s="17"/>
      <c r="H36" s="15"/>
      <c r="I36" s="14"/>
      <c r="J36" s="15"/>
      <c r="K36" s="18"/>
    </row>
    <row r="37" spans="1:11" ht="15.75" hidden="1">
      <c r="A37" s="13"/>
      <c r="B37" s="17"/>
      <c r="C37" s="15"/>
      <c r="D37" s="15"/>
      <c r="E37" s="14"/>
      <c r="F37" s="16">
        <f t="shared" si="0"/>
        <v>0</v>
      </c>
      <c r="G37" s="17"/>
      <c r="H37" s="15"/>
      <c r="I37" s="14"/>
      <c r="J37" s="15"/>
      <c r="K37" s="18"/>
    </row>
    <row r="38" spans="1:11" ht="15.75" hidden="1">
      <c r="A38" s="13"/>
      <c r="B38" s="17"/>
      <c r="C38" s="15"/>
      <c r="D38" s="15"/>
      <c r="E38" s="14"/>
      <c r="F38" s="16">
        <f t="shared" si="0"/>
        <v>0</v>
      </c>
      <c r="G38" s="17"/>
      <c r="H38" s="15"/>
      <c r="I38" s="14"/>
      <c r="J38" s="15"/>
      <c r="K38" s="18"/>
    </row>
    <row r="39" spans="1:11" ht="15.75" hidden="1">
      <c r="A39" s="19"/>
      <c r="B39" s="17"/>
      <c r="C39" s="15"/>
      <c r="D39" s="15"/>
      <c r="E39" s="14"/>
      <c r="F39" s="16">
        <f t="shared" si="0"/>
        <v>0</v>
      </c>
      <c r="G39" s="17"/>
      <c r="H39" s="15"/>
      <c r="I39" s="14"/>
      <c r="J39" s="15"/>
      <c r="K39" s="18"/>
    </row>
    <row r="40" spans="1:11" ht="15.75" hidden="1">
      <c r="A40" s="19"/>
      <c r="B40" s="17"/>
      <c r="C40" s="15"/>
      <c r="D40" s="15"/>
      <c r="E40" s="14"/>
      <c r="F40" s="16">
        <f t="shared" si="0"/>
        <v>0</v>
      </c>
      <c r="G40" s="17"/>
      <c r="H40" s="15"/>
      <c r="I40" s="14"/>
      <c r="J40" s="15"/>
      <c r="K40" s="18"/>
    </row>
    <row r="41" spans="1:11" ht="15.75" hidden="1">
      <c r="A41" s="20"/>
      <c r="B41" s="21"/>
      <c r="C41" s="22"/>
      <c r="D41" s="22"/>
      <c r="E41" s="23"/>
      <c r="F41" s="16">
        <f t="shared" si="0"/>
        <v>0</v>
      </c>
      <c r="G41" s="21"/>
      <c r="H41" s="22"/>
      <c r="I41" s="23"/>
      <c r="J41" s="22"/>
      <c r="K41" s="18"/>
    </row>
    <row r="42" spans="1:11" ht="15.75" hidden="1">
      <c r="A42" s="20"/>
      <c r="B42" s="21"/>
      <c r="C42" s="22"/>
      <c r="D42" s="22"/>
      <c r="E42" s="23"/>
      <c r="F42" s="16">
        <f t="shared" si="0"/>
        <v>0</v>
      </c>
      <c r="G42" s="21"/>
      <c r="H42" s="22"/>
      <c r="I42" s="23"/>
      <c r="J42" s="22"/>
      <c r="K42" s="18"/>
    </row>
    <row r="43" spans="1:11" ht="15.75" hidden="1">
      <c r="A43" s="20"/>
      <c r="B43" s="21"/>
      <c r="C43" s="22"/>
      <c r="D43" s="22"/>
      <c r="E43" s="23"/>
      <c r="F43" s="16">
        <f t="shared" si="0"/>
        <v>0</v>
      </c>
      <c r="G43" s="21"/>
      <c r="H43" s="22"/>
      <c r="I43" s="23"/>
      <c r="J43" s="22"/>
      <c r="K43" s="18"/>
    </row>
    <row r="44" spans="1:11" ht="15.75">
      <c r="A44" s="21"/>
      <c r="B44" s="24" t="s">
        <v>17</v>
      </c>
      <c r="C44" s="25">
        <f>SUM(C7:C43)</f>
        <v>397.44900000000001</v>
      </c>
      <c r="D44" s="25">
        <f>SUM(D8:D43)</f>
        <v>0</v>
      </c>
      <c r="E44" s="26"/>
      <c r="F44" s="27">
        <f t="shared" si="0"/>
        <v>397.44900000000001</v>
      </c>
      <c r="G44" s="28"/>
      <c r="H44" s="25">
        <f>SUM(H8:H43)</f>
        <v>269.55900000000003</v>
      </c>
      <c r="I44" s="26"/>
      <c r="J44" s="25">
        <f>SUM(J8:J43)</f>
        <v>0</v>
      </c>
      <c r="K44" s="25">
        <f>C7+C8-H44</f>
        <v>127.88999999999999</v>
      </c>
    </row>
    <row r="46" spans="1:11">
      <c r="K46" s="148"/>
    </row>
    <row r="47" spans="1:11" ht="15.75">
      <c r="B47" s="30" t="s">
        <v>31</v>
      </c>
      <c r="F47" s="31"/>
      <c r="G47" s="32" t="s">
        <v>206</v>
      </c>
      <c r="H47" s="33"/>
      <c r="K47" s="148"/>
    </row>
    <row r="48" spans="1:11">
      <c r="B48" s="30"/>
      <c r="F48" s="34" t="s">
        <v>20</v>
      </c>
      <c r="G48" s="35"/>
      <c r="H48" s="35"/>
    </row>
    <row r="49" spans="2:8" ht="15.75">
      <c r="B49" s="30" t="s">
        <v>21</v>
      </c>
      <c r="F49" s="31"/>
      <c r="G49" s="32" t="s">
        <v>207</v>
      </c>
      <c r="H49" s="33"/>
    </row>
    <row r="50" spans="2:8">
      <c r="F50" s="34" t="s">
        <v>20</v>
      </c>
      <c r="G50" s="35"/>
      <c r="H50" s="35"/>
    </row>
    <row r="51" spans="2:8">
      <c r="B51" t="s">
        <v>208</v>
      </c>
    </row>
    <row r="52" spans="2:8">
      <c r="B52" t="s">
        <v>207</v>
      </c>
    </row>
    <row r="53" spans="2:8">
      <c r="B53" t="s">
        <v>209</v>
      </c>
    </row>
  </sheetData>
  <mergeCells count="10">
    <mergeCell ref="K5:K6"/>
    <mergeCell ref="G47:H47"/>
    <mergeCell ref="G49:H49"/>
    <mergeCell ref="B3:J3"/>
    <mergeCell ref="A4:I4"/>
    <mergeCell ref="A5:A6"/>
    <mergeCell ref="B5:B6"/>
    <mergeCell ref="C5:E5"/>
    <mergeCell ref="F5:F6"/>
    <mergeCell ref="G5:J5"/>
  </mergeCells>
  <printOptions horizontalCentered="1" verticalCentered="1"/>
  <pageMargins left="0" right="0" top="0" bottom="0" header="0" footer="0"/>
  <pageSetup paperSize="9" scale="65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30"/>
  <sheetViews>
    <sheetView workbookViewId="0">
      <selection activeCell="H18" sqref="H18"/>
    </sheetView>
  </sheetViews>
  <sheetFormatPr defaultRowHeight="15"/>
  <cols>
    <col min="1" max="1" width="8.85546875" customWidth="1"/>
    <col min="2" max="2" width="18.28515625" customWidth="1"/>
    <col min="3" max="3" width="13.140625" customWidth="1"/>
    <col min="4" max="5" width="15.85546875" customWidth="1"/>
    <col min="6" max="6" width="16.140625" customWidth="1"/>
    <col min="7" max="7" width="15.28515625" customWidth="1"/>
    <col min="8" max="8" width="16.28515625" customWidth="1"/>
    <col min="9" max="9" width="11.140625" customWidth="1"/>
    <col min="10" max="10" width="23.85546875" customWidth="1"/>
    <col min="11" max="11" width="12.7109375" customWidth="1"/>
    <col min="12" max="12" width="14.140625" customWidth="1"/>
  </cols>
  <sheetData>
    <row r="1" spans="1:12" ht="37.5" customHeight="1">
      <c r="D1" s="151" t="s">
        <v>210</v>
      </c>
      <c r="E1" s="152"/>
      <c r="F1" s="152"/>
      <c r="G1" s="152"/>
      <c r="H1" s="152"/>
      <c r="I1" s="152"/>
      <c r="J1" s="152"/>
    </row>
    <row r="2" spans="1:12">
      <c r="D2" s="152"/>
      <c r="E2" s="152"/>
      <c r="F2" s="152"/>
      <c r="G2" s="152"/>
      <c r="H2" s="152"/>
      <c r="I2" s="152"/>
      <c r="J2" s="152"/>
    </row>
    <row r="3" spans="1:12" ht="21">
      <c r="B3" s="153" t="s">
        <v>211</v>
      </c>
      <c r="C3" s="153"/>
      <c r="D3" s="154"/>
      <c r="E3" s="154"/>
      <c r="F3" s="154"/>
      <c r="G3" s="154"/>
      <c r="H3" s="154"/>
      <c r="I3" s="155"/>
      <c r="J3" s="155"/>
    </row>
    <row r="5" spans="1:12" ht="46.5" customHeight="1">
      <c r="A5" s="92" t="s">
        <v>212</v>
      </c>
      <c r="B5" s="92" t="s">
        <v>213</v>
      </c>
      <c r="C5" s="92" t="s">
        <v>214</v>
      </c>
      <c r="D5" s="156" t="s">
        <v>215</v>
      </c>
      <c r="E5" s="157"/>
      <c r="F5" s="158"/>
      <c r="G5" s="92" t="s">
        <v>216</v>
      </c>
      <c r="H5" s="159" t="s">
        <v>217</v>
      </c>
      <c r="I5" s="160"/>
      <c r="J5" s="160"/>
      <c r="K5" s="161"/>
      <c r="L5" s="92" t="s">
        <v>218</v>
      </c>
    </row>
    <row r="6" spans="1:12" ht="88.5" customHeight="1">
      <c r="A6" s="97"/>
      <c r="B6" s="97"/>
      <c r="C6" s="97"/>
      <c r="D6" s="98" t="s">
        <v>219</v>
      </c>
      <c r="E6" s="98" t="s">
        <v>220</v>
      </c>
      <c r="F6" s="98" t="s">
        <v>221</v>
      </c>
      <c r="G6" s="97"/>
      <c r="H6" s="162" t="s">
        <v>222</v>
      </c>
      <c r="I6" s="162" t="s">
        <v>223</v>
      </c>
      <c r="J6" s="162" t="s">
        <v>224</v>
      </c>
      <c r="K6" s="162" t="s">
        <v>223</v>
      </c>
      <c r="L6" s="97"/>
    </row>
    <row r="7" spans="1:12" ht="21.75" customHeight="1">
      <c r="A7" s="100">
        <v>1</v>
      </c>
      <c r="B7" s="100" t="s">
        <v>225</v>
      </c>
      <c r="C7" s="106">
        <v>21.513000000000002</v>
      </c>
      <c r="D7" s="106">
        <v>52.35</v>
      </c>
      <c r="E7" s="39"/>
      <c r="F7" s="39"/>
      <c r="G7" s="106">
        <f>F7+E7+D7+C7</f>
        <v>73.863</v>
      </c>
      <c r="H7" s="163">
        <v>2210</v>
      </c>
      <c r="I7" s="106">
        <f>K7+K8+K9+K10+K12+K13+K11</f>
        <v>42.807000000000002</v>
      </c>
      <c r="J7" s="39"/>
      <c r="K7" s="164"/>
      <c r="L7" s="165"/>
    </row>
    <row r="8" spans="1:12" ht="18" customHeight="1">
      <c r="A8" s="100">
        <v>2</v>
      </c>
      <c r="B8" s="39"/>
      <c r="C8" s="39"/>
      <c r="D8" s="39"/>
      <c r="E8" s="39"/>
      <c r="F8" s="39"/>
      <c r="G8" s="165"/>
      <c r="H8" s="163"/>
      <c r="I8" s="108"/>
      <c r="J8" s="39" t="s">
        <v>226</v>
      </c>
      <c r="K8" s="164">
        <v>5.19</v>
      </c>
      <c r="L8" s="165"/>
    </row>
    <row r="9" spans="1:12" ht="15.75">
      <c r="A9" s="100">
        <v>3</v>
      </c>
      <c r="B9" s="39"/>
      <c r="C9" s="39"/>
      <c r="D9" s="39"/>
      <c r="E9" s="39"/>
      <c r="F9" s="39"/>
      <c r="G9" s="165"/>
      <c r="H9" s="163"/>
      <c r="I9" s="108"/>
      <c r="J9" s="39" t="s">
        <v>227</v>
      </c>
      <c r="K9" s="164">
        <v>19.501999999999999</v>
      </c>
      <c r="L9" s="165"/>
    </row>
    <row r="10" spans="1:12" ht="15.75">
      <c r="A10" s="100">
        <v>4</v>
      </c>
      <c r="B10" s="39"/>
      <c r="C10" s="39"/>
      <c r="D10" s="39"/>
      <c r="E10" s="39"/>
      <c r="F10" s="39"/>
      <c r="G10" s="165"/>
      <c r="H10" s="163"/>
      <c r="I10" s="108"/>
      <c r="J10" s="39" t="s">
        <v>228</v>
      </c>
      <c r="K10" s="164">
        <v>5.9630000000000001</v>
      </c>
      <c r="L10" s="165"/>
    </row>
    <row r="11" spans="1:12" ht="15.75">
      <c r="A11" s="100"/>
      <c r="B11" s="39"/>
      <c r="C11" s="39"/>
      <c r="D11" s="39"/>
      <c r="E11" s="39"/>
      <c r="F11" s="39"/>
      <c r="G11" s="165"/>
      <c r="H11" s="163"/>
      <c r="I11" s="108"/>
      <c r="J11" s="39" t="s">
        <v>229</v>
      </c>
      <c r="K11" s="164">
        <v>2.83</v>
      </c>
      <c r="L11" s="165"/>
    </row>
    <row r="12" spans="1:12" ht="15.75">
      <c r="A12" s="100">
        <v>9</v>
      </c>
      <c r="B12" s="39"/>
      <c r="C12" s="39"/>
      <c r="D12" s="39"/>
      <c r="E12" s="39"/>
      <c r="F12" s="39"/>
      <c r="G12" s="165"/>
      <c r="H12" s="163"/>
      <c r="I12" s="108"/>
      <c r="J12" s="39" t="s">
        <v>28</v>
      </c>
      <c r="K12" s="164">
        <v>0.77100000000000002</v>
      </c>
      <c r="L12" s="165"/>
    </row>
    <row r="13" spans="1:12" ht="15.75">
      <c r="A13" s="100">
        <v>10</v>
      </c>
      <c r="B13" s="39"/>
      <c r="C13" s="39"/>
      <c r="D13" s="39"/>
      <c r="E13" s="39"/>
      <c r="F13" s="39"/>
      <c r="G13" s="165"/>
      <c r="H13" s="163"/>
      <c r="I13" s="108"/>
      <c r="J13" s="39" t="s">
        <v>230</v>
      </c>
      <c r="K13" s="164">
        <v>8.5510000000000002</v>
      </c>
      <c r="L13" s="165"/>
    </row>
    <row r="14" spans="1:12" ht="15.75">
      <c r="A14" s="100">
        <v>11</v>
      </c>
      <c r="B14" s="39"/>
      <c r="C14" s="39"/>
      <c r="D14" s="39"/>
      <c r="E14" s="39"/>
      <c r="F14" s="39"/>
      <c r="G14" s="165"/>
      <c r="H14" s="163">
        <v>2220</v>
      </c>
      <c r="I14" s="106">
        <f>K14+K15</f>
        <v>0.128</v>
      </c>
      <c r="J14" s="39"/>
      <c r="K14" s="39"/>
      <c r="L14" s="165"/>
    </row>
    <row r="15" spans="1:12" ht="15.75">
      <c r="A15" s="100"/>
      <c r="B15" s="39"/>
      <c r="C15" s="39"/>
      <c r="D15" s="39"/>
      <c r="E15" s="39"/>
      <c r="F15" s="39"/>
      <c r="G15" s="165"/>
      <c r="H15" s="163"/>
      <c r="I15" s="106"/>
      <c r="J15" s="39" t="s">
        <v>231</v>
      </c>
      <c r="K15" s="39">
        <v>0.128</v>
      </c>
      <c r="L15" s="165"/>
    </row>
    <row r="16" spans="1:12" ht="15.75">
      <c r="A16" s="100">
        <v>13</v>
      </c>
      <c r="B16" s="39"/>
      <c r="C16" s="39"/>
      <c r="D16" s="39"/>
      <c r="E16" s="39"/>
      <c r="F16" s="39"/>
      <c r="G16" s="165"/>
      <c r="H16" s="163">
        <v>2240</v>
      </c>
      <c r="I16" s="166">
        <f>K16+K17+K19+K18+K21+K20</f>
        <v>16.310000000000002</v>
      </c>
      <c r="J16" s="39"/>
      <c r="K16" s="39"/>
      <c r="L16" s="165"/>
    </row>
    <row r="17" spans="1:12" ht="30">
      <c r="A17" s="100">
        <v>14</v>
      </c>
      <c r="B17" s="39"/>
      <c r="C17" s="39"/>
      <c r="D17" s="39"/>
      <c r="E17" s="39"/>
      <c r="F17" s="39"/>
      <c r="G17" s="165"/>
      <c r="H17" s="163"/>
      <c r="I17" s="108"/>
      <c r="J17" s="167" t="s">
        <v>232</v>
      </c>
      <c r="K17" s="39">
        <v>7.9509999999999996</v>
      </c>
      <c r="L17" s="165"/>
    </row>
    <row r="18" spans="1:12" ht="30">
      <c r="A18" s="100"/>
      <c r="B18" s="39"/>
      <c r="C18" s="39"/>
      <c r="D18" s="39"/>
      <c r="E18" s="39"/>
      <c r="F18" s="39"/>
      <c r="G18" s="165"/>
      <c r="H18" s="163"/>
      <c r="I18" s="108"/>
      <c r="J18" s="167" t="s">
        <v>233</v>
      </c>
      <c r="K18" s="39">
        <v>0.9</v>
      </c>
      <c r="L18" s="165"/>
    </row>
    <row r="19" spans="1:12" ht="15.75">
      <c r="A19" s="100">
        <v>16</v>
      </c>
      <c r="B19" s="39"/>
      <c r="C19" s="39"/>
      <c r="D19" s="39"/>
      <c r="E19" s="39"/>
      <c r="F19" s="39"/>
      <c r="G19" s="165"/>
      <c r="H19" s="163"/>
      <c r="I19" s="108"/>
      <c r="J19" s="39" t="s">
        <v>234</v>
      </c>
      <c r="K19" s="39">
        <v>1.4890000000000001</v>
      </c>
      <c r="L19" s="165"/>
    </row>
    <row r="20" spans="1:12" ht="30">
      <c r="A20" s="100"/>
      <c r="B20" s="39"/>
      <c r="C20" s="39"/>
      <c r="D20" s="39"/>
      <c r="E20" s="39"/>
      <c r="F20" s="39"/>
      <c r="G20" s="165"/>
      <c r="H20" s="163"/>
      <c r="I20" s="108"/>
      <c r="J20" s="167" t="s">
        <v>235</v>
      </c>
      <c r="K20" s="168">
        <v>4.0999999999999996</v>
      </c>
      <c r="L20" s="165"/>
    </row>
    <row r="21" spans="1:12" ht="30">
      <c r="A21" s="100"/>
      <c r="B21" s="39"/>
      <c r="C21" s="39"/>
      <c r="D21" s="39"/>
      <c r="E21" s="39"/>
      <c r="F21" s="39"/>
      <c r="G21" s="165"/>
      <c r="H21" s="163"/>
      <c r="I21" s="108"/>
      <c r="J21" s="167" t="s">
        <v>236</v>
      </c>
      <c r="K21" s="168">
        <v>1.87</v>
      </c>
      <c r="L21" s="165"/>
    </row>
    <row r="22" spans="1:12" ht="18" customHeight="1">
      <c r="A22" s="100">
        <v>23</v>
      </c>
      <c r="B22" s="39"/>
      <c r="C22" s="39"/>
      <c r="D22" s="39"/>
      <c r="E22" s="39"/>
      <c r="F22" s="39"/>
      <c r="G22" s="165"/>
      <c r="H22" s="163"/>
      <c r="I22" s="108"/>
      <c r="J22" s="39"/>
      <c r="K22" s="39"/>
      <c r="L22" s="165"/>
    </row>
    <row r="23" spans="1:12" ht="24" customHeight="1">
      <c r="A23" s="105" t="s">
        <v>237</v>
      </c>
      <c r="B23" s="165"/>
      <c r="C23" s="165"/>
      <c r="D23" s="106">
        <f>D9+D7</f>
        <v>52.35</v>
      </c>
      <c r="E23" s="165"/>
      <c r="F23" s="165"/>
      <c r="G23" s="165">
        <f>SUM(G7:G22)</f>
        <v>73.863</v>
      </c>
      <c r="H23" s="106"/>
      <c r="I23" s="106">
        <f>SUM(I7:I22)</f>
        <v>59.245000000000005</v>
      </c>
      <c r="J23" s="165"/>
      <c r="K23" s="165">
        <f>SUM(K7:K22)</f>
        <v>59.244999999999997</v>
      </c>
      <c r="L23" s="165">
        <f>G23-I23</f>
        <v>14.617999999999995</v>
      </c>
    </row>
    <row r="26" spans="1:12" ht="18.75">
      <c r="A26" s="76" t="s">
        <v>69</v>
      </c>
      <c r="B26" s="76"/>
      <c r="C26" s="76"/>
      <c r="D26" s="76"/>
      <c r="E26" s="76" t="s">
        <v>238</v>
      </c>
    </row>
    <row r="27" spans="1:12" ht="18.75">
      <c r="A27" s="76"/>
      <c r="B27" s="76"/>
      <c r="C27" s="76"/>
      <c r="D27" s="76"/>
      <c r="E27" s="76"/>
    </row>
    <row r="28" spans="1:12" ht="18.75">
      <c r="A28" s="76"/>
      <c r="B28" s="76"/>
      <c r="C28" s="76"/>
      <c r="D28" s="76"/>
      <c r="E28" s="76"/>
    </row>
    <row r="29" spans="1:12" ht="18.75">
      <c r="A29" s="76" t="s">
        <v>21</v>
      </c>
      <c r="B29" s="76"/>
      <c r="C29" s="76"/>
      <c r="D29" s="76"/>
      <c r="E29" s="76" t="s">
        <v>239</v>
      </c>
    </row>
    <row r="30" spans="1:12" ht="18.75">
      <c r="A30" s="76"/>
      <c r="B30" s="76"/>
      <c r="C30" s="76"/>
      <c r="D30" s="76"/>
      <c r="E30" s="76"/>
    </row>
  </sheetData>
  <mergeCells count="8">
    <mergeCell ref="L5:L6"/>
    <mergeCell ref="D1:J2"/>
    <mergeCell ref="A5:A6"/>
    <mergeCell ref="B5:B6"/>
    <mergeCell ref="C5:C6"/>
    <mergeCell ref="D5:F5"/>
    <mergeCell ref="G5:G6"/>
    <mergeCell ref="H5:K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C8" sqref="C8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27</v>
      </c>
    </row>
    <row r="3" spans="1:13" ht="61.5" customHeight="1">
      <c r="A3" s="2"/>
      <c r="B3" s="5" t="s">
        <v>240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169" t="s">
        <v>241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</row>
    <row r="5" spans="1:13" ht="33" customHeight="1">
      <c r="A5" s="8" t="s">
        <v>2</v>
      </c>
      <c r="B5" s="8" t="s">
        <v>3</v>
      </c>
      <c r="C5" s="9" t="s">
        <v>4</v>
      </c>
      <c r="D5" s="9"/>
      <c r="E5" s="9"/>
      <c r="F5" s="9" t="s">
        <v>5</v>
      </c>
      <c r="G5" s="9" t="s">
        <v>6</v>
      </c>
      <c r="H5" s="9"/>
      <c r="I5" s="9"/>
      <c r="J5" s="9"/>
      <c r="K5" s="10" t="s">
        <v>7</v>
      </c>
    </row>
    <row r="6" spans="1:13" ht="158.25" customHeight="1">
      <c r="A6" s="8"/>
      <c r="B6" s="8"/>
      <c r="C6" s="11" t="s">
        <v>8</v>
      </c>
      <c r="D6" s="11" t="s">
        <v>9</v>
      </c>
      <c r="E6" s="11" t="s">
        <v>10</v>
      </c>
      <c r="F6" s="9"/>
      <c r="G6" s="12" t="s">
        <v>11</v>
      </c>
      <c r="H6" s="11" t="s">
        <v>12</v>
      </c>
      <c r="I6" s="11" t="s">
        <v>13</v>
      </c>
      <c r="J6" s="11" t="s">
        <v>12</v>
      </c>
      <c r="K6" s="10"/>
    </row>
    <row r="7" spans="1:13" ht="15.75">
      <c r="A7" s="13">
        <v>1</v>
      </c>
      <c r="B7" s="17" t="s">
        <v>30</v>
      </c>
      <c r="C7" s="15">
        <v>141.07499999999999</v>
      </c>
      <c r="D7" s="15"/>
      <c r="E7" s="14"/>
      <c r="F7" s="16">
        <f>SUM(C7,D7)</f>
        <v>141.07499999999999</v>
      </c>
      <c r="G7" s="83">
        <v>2210</v>
      </c>
      <c r="H7" s="15">
        <v>1.98</v>
      </c>
      <c r="I7" s="36"/>
      <c r="J7" s="15"/>
      <c r="K7" s="18"/>
    </row>
    <row r="8" spans="1:13" ht="15.75">
      <c r="A8" s="13"/>
      <c r="B8" s="17"/>
      <c r="C8" s="15"/>
      <c r="D8" s="15"/>
      <c r="E8" s="14"/>
      <c r="F8" s="16">
        <f t="shared" ref="F8:F50" si="0">SUM(C8,D8)</f>
        <v>0</v>
      </c>
      <c r="G8" s="83">
        <v>2220</v>
      </c>
      <c r="H8" s="15">
        <v>120.16500000000001</v>
      </c>
      <c r="I8" s="36"/>
      <c r="J8" s="15"/>
      <c r="K8" s="18"/>
    </row>
    <row r="9" spans="1:13" ht="15.75">
      <c r="A9" s="13"/>
      <c r="B9" s="17"/>
      <c r="C9" s="15"/>
      <c r="D9" s="15"/>
      <c r="E9" s="14"/>
      <c r="F9" s="16">
        <f t="shared" si="0"/>
        <v>0</v>
      </c>
      <c r="G9" s="17"/>
      <c r="H9" s="15"/>
      <c r="I9" s="36"/>
      <c r="J9" s="15"/>
      <c r="K9" s="18"/>
    </row>
    <row r="10" spans="1:13" ht="15.75">
      <c r="A10" s="13"/>
      <c r="B10" s="17"/>
      <c r="C10" s="15"/>
      <c r="D10" s="15"/>
      <c r="E10" s="14"/>
      <c r="F10" s="16">
        <f t="shared" si="0"/>
        <v>0</v>
      </c>
      <c r="G10" s="17"/>
      <c r="H10" s="15"/>
      <c r="I10" s="36"/>
      <c r="J10" s="15"/>
      <c r="K10" s="18"/>
    </row>
    <row r="11" spans="1:13" ht="15.75" hidden="1">
      <c r="A11" s="13"/>
      <c r="B11" s="17"/>
      <c r="C11" s="15"/>
      <c r="D11" s="15"/>
      <c r="E11" s="14"/>
      <c r="F11" s="16">
        <f t="shared" si="0"/>
        <v>0</v>
      </c>
      <c r="G11" s="17"/>
      <c r="H11" s="15"/>
      <c r="I11" s="36"/>
      <c r="J11" s="15"/>
      <c r="K11" s="18"/>
    </row>
    <row r="12" spans="1:13" ht="15.75" hidden="1">
      <c r="A12" s="13"/>
      <c r="B12" s="17"/>
      <c r="C12" s="15"/>
      <c r="D12" s="15"/>
      <c r="E12" s="14"/>
      <c r="F12" s="16">
        <f t="shared" si="0"/>
        <v>0</v>
      </c>
      <c r="G12" s="19"/>
      <c r="H12" s="15"/>
      <c r="I12" s="14"/>
      <c r="J12" s="15"/>
      <c r="K12" s="18"/>
    </row>
    <row r="13" spans="1:13" ht="15.75" hidden="1">
      <c r="A13" s="13"/>
      <c r="B13" s="17"/>
      <c r="C13" s="15"/>
      <c r="D13" s="15"/>
      <c r="E13" s="14"/>
      <c r="F13" s="16">
        <f t="shared" si="0"/>
        <v>0</v>
      </c>
      <c r="G13" s="19"/>
      <c r="H13" s="15"/>
      <c r="I13" s="14"/>
      <c r="J13" s="15"/>
      <c r="K13" s="18"/>
    </row>
    <row r="14" spans="1:13" ht="15.75" hidden="1">
      <c r="A14" s="13"/>
      <c r="B14" s="17"/>
      <c r="C14" s="15"/>
      <c r="D14" s="15"/>
      <c r="E14" s="14"/>
      <c r="F14" s="16">
        <f t="shared" si="0"/>
        <v>0</v>
      </c>
      <c r="G14" s="17"/>
      <c r="H14" s="15"/>
      <c r="I14" s="14"/>
      <c r="J14" s="15"/>
      <c r="K14" s="18"/>
    </row>
    <row r="15" spans="1:13" ht="15.75" hidden="1">
      <c r="A15" s="19"/>
      <c r="B15" s="17"/>
      <c r="C15" s="15"/>
      <c r="D15" s="15"/>
      <c r="E15" s="14"/>
      <c r="F15" s="16">
        <f t="shared" si="0"/>
        <v>0</v>
      </c>
      <c r="G15" s="17"/>
      <c r="H15" s="15"/>
      <c r="I15" s="14"/>
      <c r="J15" s="15"/>
      <c r="K15" s="18"/>
    </row>
    <row r="16" spans="1:13" ht="15" hidden="1" customHeight="1">
      <c r="A16" s="19"/>
      <c r="B16" s="17"/>
      <c r="C16" s="15"/>
      <c r="D16" s="15"/>
      <c r="E16" s="14"/>
      <c r="F16" s="16">
        <f t="shared" si="0"/>
        <v>0</v>
      </c>
      <c r="G16" s="17"/>
      <c r="H16" s="15"/>
      <c r="I16" s="14"/>
      <c r="J16" s="15"/>
      <c r="K16" s="18"/>
    </row>
    <row r="17" spans="1:11" ht="15.75" hidden="1">
      <c r="A17" s="13"/>
      <c r="B17" s="17"/>
      <c r="C17" s="15"/>
      <c r="D17" s="15"/>
      <c r="E17" s="14"/>
      <c r="F17" s="16">
        <f t="shared" si="0"/>
        <v>0</v>
      </c>
      <c r="G17" s="17"/>
      <c r="H17" s="15"/>
      <c r="I17" s="14"/>
      <c r="J17" s="15"/>
      <c r="K17" s="18"/>
    </row>
    <row r="18" spans="1:11" ht="15.75" hidden="1">
      <c r="A18" s="13"/>
      <c r="B18" s="17"/>
      <c r="C18" s="15"/>
      <c r="D18" s="15"/>
      <c r="E18" s="14"/>
      <c r="F18" s="16">
        <f t="shared" si="0"/>
        <v>0</v>
      </c>
      <c r="G18" s="17"/>
      <c r="H18" s="15"/>
      <c r="I18" s="14"/>
      <c r="J18" s="15"/>
      <c r="K18" s="18"/>
    </row>
    <row r="19" spans="1:11" ht="15.75" hidden="1">
      <c r="A19" s="13"/>
      <c r="B19" s="17"/>
      <c r="C19" s="15"/>
      <c r="D19" s="15"/>
      <c r="E19" s="14"/>
      <c r="F19" s="16">
        <f t="shared" si="0"/>
        <v>0</v>
      </c>
      <c r="G19" s="17"/>
      <c r="H19" s="15"/>
      <c r="I19" s="14"/>
      <c r="J19" s="15"/>
      <c r="K19" s="18"/>
    </row>
    <row r="20" spans="1:11" ht="15.75" hidden="1">
      <c r="A20" s="13"/>
      <c r="B20" s="17"/>
      <c r="C20" s="15"/>
      <c r="D20" s="15"/>
      <c r="E20" s="14"/>
      <c r="F20" s="16">
        <f t="shared" si="0"/>
        <v>0</v>
      </c>
      <c r="G20" s="17"/>
      <c r="H20" s="15"/>
      <c r="I20" s="14"/>
      <c r="J20" s="15"/>
      <c r="K20" s="18"/>
    </row>
    <row r="21" spans="1:11" ht="15.75" hidden="1">
      <c r="A21" s="13"/>
      <c r="B21" s="17"/>
      <c r="C21" s="15"/>
      <c r="D21" s="15"/>
      <c r="E21" s="14"/>
      <c r="F21" s="16">
        <f t="shared" si="0"/>
        <v>0</v>
      </c>
      <c r="G21" s="17"/>
      <c r="H21" s="15"/>
      <c r="I21" s="14"/>
      <c r="J21" s="15"/>
      <c r="K21" s="18"/>
    </row>
    <row r="22" spans="1:11" ht="15.75" hidden="1">
      <c r="A22" s="13"/>
      <c r="B22" s="17"/>
      <c r="C22" s="15"/>
      <c r="D22" s="15"/>
      <c r="E22" s="14"/>
      <c r="F22" s="16">
        <f t="shared" si="0"/>
        <v>0</v>
      </c>
      <c r="G22" s="17"/>
      <c r="H22" s="15"/>
      <c r="I22" s="14"/>
      <c r="J22" s="15"/>
      <c r="K22" s="18"/>
    </row>
    <row r="23" spans="1:11" ht="15.75" hidden="1">
      <c r="A23" s="13"/>
      <c r="B23" s="17"/>
      <c r="C23" s="15"/>
      <c r="D23" s="15"/>
      <c r="E23" s="14"/>
      <c r="F23" s="16">
        <f t="shared" si="0"/>
        <v>0</v>
      </c>
      <c r="G23" s="17"/>
      <c r="H23" s="15"/>
      <c r="I23" s="14"/>
      <c r="J23" s="15"/>
      <c r="K23" s="18"/>
    </row>
    <row r="24" spans="1:11" ht="15.75" hidden="1">
      <c r="A24" s="13"/>
      <c r="B24" s="17"/>
      <c r="C24" s="15"/>
      <c r="D24" s="15"/>
      <c r="E24" s="14"/>
      <c r="F24" s="16">
        <f t="shared" si="0"/>
        <v>0</v>
      </c>
      <c r="G24" s="17"/>
      <c r="H24" s="15"/>
      <c r="I24" s="14"/>
      <c r="J24" s="15"/>
      <c r="K24" s="18"/>
    </row>
    <row r="25" spans="1:11" ht="15.75" hidden="1">
      <c r="A25" s="19"/>
      <c r="B25" s="17"/>
      <c r="C25" s="15"/>
      <c r="D25" s="15"/>
      <c r="E25" s="14"/>
      <c r="F25" s="16">
        <f t="shared" si="0"/>
        <v>0</v>
      </c>
      <c r="G25" s="17"/>
      <c r="H25" s="15"/>
      <c r="I25" s="14"/>
      <c r="J25" s="15"/>
      <c r="K25" s="18"/>
    </row>
    <row r="26" spans="1:11" ht="15.75" hidden="1">
      <c r="A26" s="19"/>
      <c r="B26" s="17"/>
      <c r="C26" s="15"/>
      <c r="D26" s="15"/>
      <c r="E26" s="14"/>
      <c r="F26" s="16">
        <f t="shared" si="0"/>
        <v>0</v>
      </c>
      <c r="G26" s="17"/>
      <c r="H26" s="15"/>
      <c r="I26" s="14"/>
      <c r="J26" s="15"/>
      <c r="K26" s="18"/>
    </row>
    <row r="27" spans="1:11" ht="15.75">
      <c r="A27" s="13"/>
      <c r="B27" s="17"/>
      <c r="C27" s="15"/>
      <c r="D27" s="15"/>
      <c r="E27" s="14"/>
      <c r="F27" s="16">
        <f t="shared" si="0"/>
        <v>0</v>
      </c>
      <c r="G27" s="17"/>
      <c r="H27" s="15"/>
      <c r="I27" s="14"/>
      <c r="J27" s="15"/>
      <c r="K27" s="18"/>
    </row>
    <row r="28" spans="1:11" ht="15.75">
      <c r="A28" s="13"/>
      <c r="B28" s="17"/>
      <c r="C28" s="15"/>
      <c r="D28" s="15"/>
      <c r="E28" s="14"/>
      <c r="F28" s="16">
        <f t="shared" si="0"/>
        <v>0</v>
      </c>
      <c r="G28" s="17"/>
      <c r="H28" s="15"/>
      <c r="I28" s="14"/>
      <c r="J28" s="15"/>
      <c r="K28" s="18"/>
    </row>
    <row r="29" spans="1:11" ht="15.75">
      <c r="A29" s="13"/>
      <c r="B29" s="17"/>
      <c r="C29" s="15"/>
      <c r="D29" s="15"/>
      <c r="E29" s="14"/>
      <c r="F29" s="16">
        <f t="shared" si="0"/>
        <v>0</v>
      </c>
      <c r="G29" s="17"/>
      <c r="H29" s="15"/>
      <c r="I29" s="14"/>
      <c r="J29" s="15"/>
      <c r="K29" s="18"/>
    </row>
    <row r="30" spans="1:11" ht="15.75" hidden="1">
      <c r="A30" s="13"/>
      <c r="B30" s="17"/>
      <c r="C30" s="15"/>
      <c r="D30" s="15"/>
      <c r="E30" s="14"/>
      <c r="F30" s="16">
        <f t="shared" si="0"/>
        <v>0</v>
      </c>
      <c r="G30" s="17"/>
      <c r="H30" s="15"/>
      <c r="I30" s="14"/>
      <c r="J30" s="15"/>
      <c r="K30" s="18"/>
    </row>
    <row r="31" spans="1:11" ht="15.75" hidden="1">
      <c r="A31" s="13"/>
      <c r="B31" s="17"/>
      <c r="C31" s="15"/>
      <c r="D31" s="15"/>
      <c r="E31" s="14"/>
      <c r="F31" s="16">
        <f t="shared" si="0"/>
        <v>0</v>
      </c>
      <c r="G31" s="17"/>
      <c r="H31" s="15"/>
      <c r="I31" s="14"/>
      <c r="J31" s="15"/>
      <c r="K31" s="18"/>
    </row>
    <row r="32" spans="1:11" ht="15.75" hidden="1">
      <c r="A32" s="13"/>
      <c r="B32" s="17"/>
      <c r="C32" s="15"/>
      <c r="D32" s="15"/>
      <c r="E32" s="14"/>
      <c r="F32" s="16">
        <f t="shared" si="0"/>
        <v>0</v>
      </c>
      <c r="G32" s="17"/>
      <c r="H32" s="15"/>
      <c r="I32" s="14"/>
      <c r="J32" s="15"/>
      <c r="K32" s="18"/>
    </row>
    <row r="33" spans="1:11" ht="15.75" hidden="1">
      <c r="A33" s="13"/>
      <c r="B33" s="17"/>
      <c r="C33" s="15"/>
      <c r="D33" s="15"/>
      <c r="E33" s="14"/>
      <c r="F33" s="16">
        <f t="shared" si="0"/>
        <v>0</v>
      </c>
      <c r="G33" s="17"/>
      <c r="H33" s="15"/>
      <c r="I33" s="14"/>
      <c r="J33" s="15"/>
      <c r="K33" s="18"/>
    </row>
    <row r="34" spans="1:11" ht="15.75" hidden="1">
      <c r="A34" s="13"/>
      <c r="B34" s="17"/>
      <c r="C34" s="15"/>
      <c r="D34" s="15"/>
      <c r="E34" s="14"/>
      <c r="F34" s="16">
        <f t="shared" si="0"/>
        <v>0</v>
      </c>
      <c r="G34" s="17"/>
      <c r="H34" s="15"/>
      <c r="I34" s="14"/>
      <c r="J34" s="15"/>
      <c r="K34" s="18"/>
    </row>
    <row r="35" spans="1:11" ht="15.75" hidden="1">
      <c r="A35" s="19"/>
      <c r="B35" s="17"/>
      <c r="C35" s="15"/>
      <c r="D35" s="15"/>
      <c r="E35" s="14"/>
      <c r="F35" s="16">
        <f t="shared" si="0"/>
        <v>0</v>
      </c>
      <c r="G35" s="17"/>
      <c r="H35" s="15"/>
      <c r="I35" s="14"/>
      <c r="J35" s="15"/>
      <c r="K35" s="18"/>
    </row>
    <row r="36" spans="1:11" ht="15.75" hidden="1">
      <c r="A36" s="19"/>
      <c r="B36" s="17"/>
      <c r="C36" s="15"/>
      <c r="D36" s="15"/>
      <c r="E36" s="14"/>
      <c r="F36" s="16">
        <f t="shared" si="0"/>
        <v>0</v>
      </c>
      <c r="G36" s="17"/>
      <c r="H36" s="15"/>
      <c r="I36" s="14"/>
      <c r="J36" s="15"/>
      <c r="K36" s="18"/>
    </row>
    <row r="37" spans="1:11" ht="15.75" hidden="1">
      <c r="A37" s="13"/>
      <c r="B37" s="17"/>
      <c r="C37" s="15"/>
      <c r="D37" s="15"/>
      <c r="E37" s="14"/>
      <c r="F37" s="16">
        <f t="shared" si="0"/>
        <v>0</v>
      </c>
      <c r="G37" s="17"/>
      <c r="H37" s="15"/>
      <c r="I37" s="14"/>
      <c r="J37" s="15"/>
      <c r="K37" s="18"/>
    </row>
    <row r="38" spans="1:11" ht="15.75" hidden="1">
      <c r="A38" s="13"/>
      <c r="B38" s="17"/>
      <c r="C38" s="15"/>
      <c r="D38" s="15"/>
      <c r="E38" s="14"/>
      <c r="F38" s="16">
        <f t="shared" si="0"/>
        <v>0</v>
      </c>
      <c r="G38" s="17"/>
      <c r="H38" s="15"/>
      <c r="I38" s="14"/>
      <c r="J38" s="15"/>
      <c r="K38" s="18"/>
    </row>
    <row r="39" spans="1:11" ht="15.75" hidden="1">
      <c r="A39" s="13"/>
      <c r="B39" s="17"/>
      <c r="C39" s="15"/>
      <c r="D39" s="15"/>
      <c r="E39" s="14"/>
      <c r="F39" s="16">
        <f t="shared" si="0"/>
        <v>0</v>
      </c>
      <c r="G39" s="17"/>
      <c r="H39" s="15"/>
      <c r="I39" s="14"/>
      <c r="J39" s="15"/>
      <c r="K39" s="18"/>
    </row>
    <row r="40" spans="1:11" ht="15.75" hidden="1">
      <c r="A40" s="13"/>
      <c r="B40" s="17"/>
      <c r="C40" s="15"/>
      <c r="D40" s="15"/>
      <c r="E40" s="14"/>
      <c r="F40" s="16">
        <f t="shared" si="0"/>
        <v>0</v>
      </c>
      <c r="G40" s="17"/>
      <c r="H40" s="15"/>
      <c r="I40" s="14"/>
      <c r="J40" s="15"/>
      <c r="K40" s="18"/>
    </row>
    <row r="41" spans="1:11" ht="15.75" hidden="1">
      <c r="A41" s="13"/>
      <c r="B41" s="17"/>
      <c r="C41" s="15"/>
      <c r="D41" s="15"/>
      <c r="E41" s="14"/>
      <c r="F41" s="16">
        <f t="shared" si="0"/>
        <v>0</v>
      </c>
      <c r="G41" s="17"/>
      <c r="H41" s="15"/>
      <c r="I41" s="14"/>
      <c r="J41" s="15"/>
      <c r="K41" s="18"/>
    </row>
    <row r="42" spans="1:11" ht="15.75" hidden="1">
      <c r="A42" s="13"/>
      <c r="B42" s="17"/>
      <c r="C42" s="15"/>
      <c r="D42" s="15"/>
      <c r="E42" s="14"/>
      <c r="F42" s="16">
        <f t="shared" si="0"/>
        <v>0</v>
      </c>
      <c r="G42" s="17"/>
      <c r="H42" s="15"/>
      <c r="I42" s="14"/>
      <c r="J42" s="15"/>
      <c r="K42" s="18"/>
    </row>
    <row r="43" spans="1:11" ht="15.75" hidden="1">
      <c r="A43" s="13"/>
      <c r="B43" s="17"/>
      <c r="C43" s="15"/>
      <c r="D43" s="15"/>
      <c r="E43" s="14"/>
      <c r="F43" s="16">
        <f t="shared" si="0"/>
        <v>0</v>
      </c>
      <c r="G43" s="17"/>
      <c r="H43" s="15"/>
      <c r="I43" s="14"/>
      <c r="J43" s="15"/>
      <c r="K43" s="18"/>
    </row>
    <row r="44" spans="1:11" ht="15.75" hidden="1">
      <c r="A44" s="13"/>
      <c r="B44" s="17"/>
      <c r="C44" s="15"/>
      <c r="D44" s="15"/>
      <c r="E44" s="14"/>
      <c r="F44" s="16">
        <f t="shared" si="0"/>
        <v>0</v>
      </c>
      <c r="G44" s="17"/>
      <c r="H44" s="15"/>
      <c r="I44" s="14"/>
      <c r="J44" s="15"/>
      <c r="K44" s="18"/>
    </row>
    <row r="45" spans="1:11" ht="15.75">
      <c r="A45" s="19"/>
      <c r="B45" s="17"/>
      <c r="C45" s="15"/>
      <c r="D45" s="15"/>
      <c r="E45" s="14"/>
      <c r="F45" s="16">
        <f t="shared" si="0"/>
        <v>0</v>
      </c>
      <c r="G45" s="17"/>
      <c r="H45" s="15"/>
      <c r="I45" s="14"/>
      <c r="J45" s="15"/>
      <c r="K45" s="18"/>
    </row>
    <row r="46" spans="1:11" ht="15.75">
      <c r="A46" s="19"/>
      <c r="B46" s="17"/>
      <c r="C46" s="15"/>
      <c r="D46" s="15"/>
      <c r="E46" s="14"/>
      <c r="F46" s="16">
        <f t="shared" si="0"/>
        <v>0</v>
      </c>
      <c r="G46" s="17"/>
      <c r="H46" s="15"/>
      <c r="I46" s="14"/>
      <c r="J46" s="15"/>
      <c r="K46" s="18"/>
    </row>
    <row r="47" spans="1:11" ht="15.75">
      <c r="A47" s="20"/>
      <c r="B47" s="21"/>
      <c r="C47" s="22"/>
      <c r="D47" s="22"/>
      <c r="E47" s="23"/>
      <c r="F47" s="16">
        <f t="shared" si="0"/>
        <v>0</v>
      </c>
      <c r="G47" s="21"/>
      <c r="H47" s="22"/>
      <c r="I47" s="23"/>
      <c r="J47" s="22"/>
      <c r="K47" s="18"/>
    </row>
    <row r="48" spans="1:11" ht="15.75">
      <c r="A48" s="20"/>
      <c r="B48" s="21"/>
      <c r="C48" s="22"/>
      <c r="D48" s="22"/>
      <c r="E48" s="23"/>
      <c r="F48" s="16">
        <f t="shared" si="0"/>
        <v>0</v>
      </c>
      <c r="G48" s="21"/>
      <c r="H48" s="22"/>
      <c r="I48" s="23"/>
      <c r="J48" s="22"/>
      <c r="K48" s="18"/>
    </row>
    <row r="49" spans="1:11" ht="15.75">
      <c r="A49" s="20"/>
      <c r="B49" s="21"/>
      <c r="C49" s="22"/>
      <c r="D49" s="22"/>
      <c r="E49" s="23"/>
      <c r="F49" s="16">
        <f t="shared" si="0"/>
        <v>0</v>
      </c>
      <c r="G49" s="21"/>
      <c r="H49" s="22"/>
      <c r="I49" s="23"/>
      <c r="J49" s="22"/>
      <c r="K49" s="18"/>
    </row>
    <row r="50" spans="1:11" ht="15.75">
      <c r="A50" s="21"/>
      <c r="B50" s="24" t="s">
        <v>17</v>
      </c>
      <c r="C50" s="25">
        <f>SUM(C7:C49)</f>
        <v>141.07499999999999</v>
      </c>
      <c r="D50" s="25">
        <f>SUM(D7:D49)</f>
        <v>0</v>
      </c>
      <c r="E50" s="26"/>
      <c r="F50" s="27">
        <f t="shared" si="0"/>
        <v>141.07499999999999</v>
      </c>
      <c r="G50" s="28"/>
      <c r="H50" s="25">
        <f>SUM(H7:H49)</f>
        <v>122.14500000000001</v>
      </c>
      <c r="I50" s="26"/>
      <c r="J50" s="25">
        <f>SUM(J7:J49)</f>
        <v>0</v>
      </c>
      <c r="K50" s="29">
        <f>C50-H50</f>
        <v>18.929999999999978</v>
      </c>
    </row>
    <row r="53" spans="1:11" ht="19.5">
      <c r="B53" s="77" t="s">
        <v>18</v>
      </c>
      <c r="C53" s="76"/>
      <c r="D53" s="76"/>
      <c r="E53" s="76"/>
      <c r="F53" s="78"/>
      <c r="G53" s="79" t="s">
        <v>242</v>
      </c>
      <c r="H53" s="80"/>
    </row>
    <row r="54" spans="1:11">
      <c r="B54" s="30"/>
      <c r="F54" s="34" t="s">
        <v>20</v>
      </c>
      <c r="G54" s="35"/>
      <c r="H54" s="35"/>
    </row>
    <row r="55" spans="1:11" ht="19.5">
      <c r="B55" s="77" t="s">
        <v>21</v>
      </c>
      <c r="C55" s="76"/>
      <c r="D55" s="76"/>
      <c r="E55" s="76"/>
      <c r="F55" s="78"/>
      <c r="G55" s="79" t="s">
        <v>243</v>
      </c>
      <c r="H55" s="80"/>
    </row>
    <row r="56" spans="1:11">
      <c r="F56" s="34" t="s">
        <v>20</v>
      </c>
      <c r="G56" s="35"/>
      <c r="H56" s="35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view="pageBreakPreview" zoomScale="83" zoomScaleNormal="75" zoomScaleSheetLayoutView="83" workbookViewId="0">
      <selection activeCell="I8" sqref="I8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27</v>
      </c>
    </row>
    <row r="3" spans="1:13" ht="61.5" customHeight="1">
      <c r="A3" s="2"/>
      <c r="B3" s="5" t="s">
        <v>244</v>
      </c>
      <c r="C3" s="5"/>
      <c r="D3" s="5"/>
      <c r="E3" s="5"/>
      <c r="F3" s="5"/>
      <c r="G3" s="5"/>
      <c r="H3" s="5"/>
      <c r="I3" s="5"/>
      <c r="J3" s="5"/>
      <c r="K3" s="5"/>
    </row>
    <row r="4" spans="1:13" ht="31.5" customHeight="1">
      <c r="A4" s="42" t="s">
        <v>245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3" ht="33" customHeight="1">
      <c r="A5" s="8" t="s">
        <v>2</v>
      </c>
      <c r="B5" s="8" t="s">
        <v>3</v>
      </c>
      <c r="C5" s="9" t="s">
        <v>4</v>
      </c>
      <c r="D5" s="9"/>
      <c r="E5" s="9"/>
      <c r="F5" s="9" t="s">
        <v>5</v>
      </c>
      <c r="G5" s="9" t="s">
        <v>6</v>
      </c>
      <c r="H5" s="9"/>
      <c r="I5" s="9"/>
      <c r="J5" s="9"/>
      <c r="K5" s="10" t="s">
        <v>7</v>
      </c>
    </row>
    <row r="6" spans="1:13" ht="158.25" customHeight="1">
      <c r="A6" s="8"/>
      <c r="B6" s="8"/>
      <c r="C6" s="11" t="s">
        <v>8</v>
      </c>
      <c r="D6" s="11" t="s">
        <v>9</v>
      </c>
      <c r="E6" s="11" t="s">
        <v>10</v>
      </c>
      <c r="F6" s="9"/>
      <c r="G6" s="12" t="s">
        <v>11</v>
      </c>
      <c r="H6" s="11" t="s">
        <v>12</v>
      </c>
      <c r="I6" s="11" t="s">
        <v>13</v>
      </c>
      <c r="J6" s="11" t="s">
        <v>12</v>
      </c>
      <c r="K6" s="10"/>
    </row>
    <row r="7" spans="1:13" ht="31.5">
      <c r="A7" s="13">
        <v>1</v>
      </c>
      <c r="B7" s="17" t="s">
        <v>51</v>
      </c>
      <c r="C7" s="15"/>
      <c r="D7" s="15">
        <v>23.36</v>
      </c>
      <c r="E7" s="14" t="s">
        <v>90</v>
      </c>
      <c r="F7" s="16">
        <f>SUM(C7,D7)</f>
        <v>23.36</v>
      </c>
      <c r="G7" s="170"/>
      <c r="H7" s="18"/>
      <c r="I7" s="171" t="s">
        <v>90</v>
      </c>
      <c r="J7" s="18">
        <v>23.36</v>
      </c>
      <c r="K7" s="18"/>
    </row>
    <row r="8" spans="1:13" ht="31.5">
      <c r="A8" s="13"/>
      <c r="B8" s="17" t="s">
        <v>51</v>
      </c>
      <c r="C8" s="15">
        <v>40.89</v>
      </c>
      <c r="D8" s="15"/>
      <c r="E8" s="14"/>
      <c r="F8" s="16">
        <f t="shared" ref="F8:F50" si="0">SUM(C8,D8)</f>
        <v>40.89</v>
      </c>
      <c r="G8" s="170">
        <v>2240</v>
      </c>
      <c r="H8" s="18">
        <v>27.69</v>
      </c>
      <c r="I8" s="172" t="s">
        <v>246</v>
      </c>
      <c r="J8" s="18"/>
      <c r="K8" s="18"/>
    </row>
    <row r="9" spans="1:13" ht="110.25">
      <c r="A9" s="13"/>
      <c r="B9" s="17"/>
      <c r="C9" s="15"/>
      <c r="D9" s="15"/>
      <c r="E9" s="14"/>
      <c r="F9" s="16">
        <f t="shared" si="0"/>
        <v>0</v>
      </c>
      <c r="G9" s="170">
        <v>2240</v>
      </c>
      <c r="H9" s="18">
        <v>6</v>
      </c>
      <c r="I9" s="172" t="s">
        <v>247</v>
      </c>
      <c r="J9" s="18"/>
      <c r="K9" s="18"/>
    </row>
    <row r="10" spans="1:13" ht="63">
      <c r="A10" s="13"/>
      <c r="B10" s="17"/>
      <c r="C10" s="15"/>
      <c r="D10" s="15"/>
      <c r="E10" s="14"/>
      <c r="F10" s="16">
        <f t="shared" si="0"/>
        <v>0</v>
      </c>
      <c r="G10" s="170">
        <v>2240</v>
      </c>
      <c r="H10" s="18">
        <v>7.2</v>
      </c>
      <c r="I10" s="172" t="s">
        <v>248</v>
      </c>
      <c r="J10" s="18"/>
      <c r="K10" s="18"/>
    </row>
    <row r="11" spans="1:13" ht="15.75">
      <c r="A11" s="13"/>
      <c r="B11" s="17"/>
      <c r="C11" s="15"/>
      <c r="D11" s="15"/>
      <c r="E11" s="14"/>
      <c r="F11" s="16">
        <f t="shared" si="0"/>
        <v>0</v>
      </c>
      <c r="G11" s="170"/>
      <c r="H11" s="18"/>
      <c r="I11" s="172"/>
      <c r="J11" s="18"/>
      <c r="K11" s="18"/>
    </row>
    <row r="12" spans="1:13" ht="15.75">
      <c r="A12" s="13"/>
      <c r="B12" s="17"/>
      <c r="C12" s="15"/>
      <c r="D12" s="15"/>
      <c r="E12" s="14"/>
      <c r="F12" s="16">
        <f t="shared" si="0"/>
        <v>0</v>
      </c>
      <c r="G12" s="170"/>
      <c r="H12" s="18"/>
      <c r="I12" s="172"/>
      <c r="J12" s="18"/>
      <c r="K12" s="18"/>
    </row>
    <row r="13" spans="1:13" ht="15.75">
      <c r="A13" s="13"/>
      <c r="B13" s="17"/>
      <c r="C13" s="15"/>
      <c r="D13" s="15"/>
      <c r="E13" s="14"/>
      <c r="F13" s="16">
        <f t="shared" si="0"/>
        <v>0</v>
      </c>
      <c r="G13" s="170"/>
      <c r="H13" s="18"/>
      <c r="I13" s="172"/>
      <c r="J13" s="18"/>
      <c r="K13" s="18"/>
    </row>
    <row r="14" spans="1:13" ht="16.5" customHeight="1">
      <c r="A14" s="13"/>
      <c r="B14" s="17"/>
      <c r="C14" s="15"/>
      <c r="D14" s="15"/>
      <c r="E14" s="14"/>
      <c r="F14" s="16">
        <f t="shared" si="0"/>
        <v>0</v>
      </c>
      <c r="G14" s="170"/>
      <c r="H14" s="18"/>
      <c r="I14" s="172"/>
      <c r="J14" s="18"/>
      <c r="K14" s="18"/>
    </row>
    <row r="15" spans="1:13" ht="15.75">
      <c r="A15" s="19"/>
      <c r="B15" s="17"/>
      <c r="C15" s="15"/>
      <c r="D15" s="15"/>
      <c r="E15" s="14"/>
      <c r="F15" s="16">
        <f t="shared" si="0"/>
        <v>0</v>
      </c>
      <c r="G15" s="17"/>
      <c r="H15" s="15"/>
      <c r="I15" s="14"/>
      <c r="J15" s="15"/>
      <c r="K15" s="18"/>
    </row>
    <row r="16" spans="1:13" ht="15" customHeight="1">
      <c r="A16" s="19"/>
      <c r="B16" s="17"/>
      <c r="C16" s="15"/>
      <c r="D16" s="15"/>
      <c r="E16" s="14"/>
      <c r="F16" s="16">
        <f t="shared" si="0"/>
        <v>0</v>
      </c>
      <c r="G16" s="17"/>
      <c r="H16" s="15"/>
      <c r="I16" s="14"/>
      <c r="J16" s="15"/>
      <c r="K16" s="18"/>
    </row>
    <row r="17" spans="1:11" ht="15.75">
      <c r="A17" s="13"/>
      <c r="B17" s="17"/>
      <c r="C17" s="15"/>
      <c r="D17" s="15"/>
      <c r="E17" s="14"/>
      <c r="F17" s="16">
        <f t="shared" si="0"/>
        <v>0</v>
      </c>
      <c r="G17" s="17"/>
      <c r="H17" s="15"/>
      <c r="I17" s="14"/>
      <c r="J17" s="15"/>
      <c r="K17" s="18"/>
    </row>
    <row r="18" spans="1:11" ht="15.75">
      <c r="A18" s="13"/>
      <c r="B18" s="17"/>
      <c r="C18" s="15"/>
      <c r="D18" s="15"/>
      <c r="E18" s="14"/>
      <c r="F18" s="16">
        <f t="shared" si="0"/>
        <v>0</v>
      </c>
      <c r="G18" s="170"/>
      <c r="H18" s="18"/>
      <c r="I18" s="172"/>
      <c r="J18" s="15"/>
      <c r="K18" s="18"/>
    </row>
    <row r="19" spans="1:11" ht="15.75">
      <c r="A19" s="13"/>
      <c r="B19" s="17"/>
      <c r="C19" s="15"/>
      <c r="D19" s="15"/>
      <c r="E19" s="14"/>
      <c r="F19" s="16">
        <f t="shared" si="0"/>
        <v>0</v>
      </c>
      <c r="G19" s="17"/>
      <c r="H19" s="15"/>
      <c r="I19" s="14"/>
      <c r="J19" s="15"/>
      <c r="K19" s="18"/>
    </row>
    <row r="20" spans="1:11" ht="15.75">
      <c r="A20" s="13"/>
      <c r="B20" s="17"/>
      <c r="C20" s="15"/>
      <c r="D20" s="15"/>
      <c r="E20" s="14"/>
      <c r="F20" s="16">
        <f t="shared" si="0"/>
        <v>0</v>
      </c>
      <c r="G20" s="17"/>
      <c r="H20" s="15"/>
      <c r="I20" s="14"/>
      <c r="J20" s="15"/>
      <c r="K20" s="18"/>
    </row>
    <row r="21" spans="1:11" ht="15.75">
      <c r="A21" s="13"/>
      <c r="B21" s="17"/>
      <c r="C21" s="15"/>
      <c r="D21" s="15"/>
      <c r="E21" s="14"/>
      <c r="F21" s="16">
        <f t="shared" si="0"/>
        <v>0</v>
      </c>
      <c r="G21" s="17"/>
      <c r="H21" s="15"/>
      <c r="I21" s="14"/>
      <c r="J21" s="15"/>
      <c r="K21" s="18"/>
    </row>
    <row r="22" spans="1:11" ht="15.75">
      <c r="A22" s="13"/>
      <c r="B22" s="17"/>
      <c r="C22" s="15"/>
      <c r="D22" s="15"/>
      <c r="E22" s="14"/>
      <c r="F22" s="16">
        <f t="shared" si="0"/>
        <v>0</v>
      </c>
      <c r="G22" s="17"/>
      <c r="H22" s="15"/>
      <c r="I22" s="14"/>
      <c r="J22" s="15"/>
      <c r="K22" s="18"/>
    </row>
    <row r="23" spans="1:11" ht="15.75">
      <c r="A23" s="13"/>
      <c r="B23" s="17"/>
      <c r="C23" s="15"/>
      <c r="D23" s="15"/>
      <c r="E23" s="14"/>
      <c r="F23" s="16">
        <f t="shared" si="0"/>
        <v>0</v>
      </c>
      <c r="G23" s="17"/>
      <c r="H23" s="15"/>
      <c r="I23" s="14"/>
      <c r="J23" s="15"/>
      <c r="K23" s="18"/>
    </row>
    <row r="24" spans="1:11" ht="15.75">
      <c r="A24" s="13"/>
      <c r="B24" s="17"/>
      <c r="C24" s="15"/>
      <c r="D24" s="15"/>
      <c r="E24" s="14"/>
      <c r="F24" s="16">
        <f t="shared" si="0"/>
        <v>0</v>
      </c>
      <c r="G24" s="17"/>
      <c r="H24" s="15"/>
      <c r="I24" s="14"/>
      <c r="J24" s="15"/>
      <c r="K24" s="18"/>
    </row>
    <row r="25" spans="1:11" ht="15.75">
      <c r="A25" s="19"/>
      <c r="B25" s="17"/>
      <c r="C25" s="15"/>
      <c r="D25" s="15"/>
      <c r="E25" s="14"/>
      <c r="F25" s="16">
        <f t="shared" si="0"/>
        <v>0</v>
      </c>
      <c r="G25" s="17"/>
      <c r="H25" s="15"/>
      <c r="I25" s="14"/>
      <c r="J25" s="15"/>
      <c r="K25" s="18"/>
    </row>
    <row r="26" spans="1:11" ht="15.75">
      <c r="A26" s="19"/>
      <c r="B26" s="17"/>
      <c r="C26" s="15"/>
      <c r="D26" s="15"/>
      <c r="E26" s="14"/>
      <c r="F26" s="16">
        <f t="shared" si="0"/>
        <v>0</v>
      </c>
      <c r="G26" s="17"/>
      <c r="H26" s="15"/>
      <c r="I26" s="14"/>
      <c r="J26" s="15"/>
      <c r="K26" s="18"/>
    </row>
    <row r="27" spans="1:11" ht="15.75">
      <c r="A27" s="13"/>
      <c r="B27" s="17"/>
      <c r="C27" s="15"/>
      <c r="D27" s="15"/>
      <c r="E27" s="14"/>
      <c r="F27" s="16">
        <f t="shared" si="0"/>
        <v>0</v>
      </c>
      <c r="G27" s="17"/>
      <c r="H27" s="15"/>
      <c r="I27" s="14"/>
      <c r="J27" s="15"/>
      <c r="K27" s="18"/>
    </row>
    <row r="28" spans="1:11" ht="15.75">
      <c r="A28" s="13"/>
      <c r="B28" s="17"/>
      <c r="C28" s="15"/>
      <c r="D28" s="15"/>
      <c r="E28" s="14"/>
      <c r="F28" s="16">
        <f t="shared" si="0"/>
        <v>0</v>
      </c>
      <c r="G28" s="17"/>
      <c r="H28" s="15"/>
      <c r="I28" s="14"/>
      <c r="J28" s="15"/>
      <c r="K28" s="18"/>
    </row>
    <row r="29" spans="1:11" ht="15.75">
      <c r="A29" s="13"/>
      <c r="B29" s="17"/>
      <c r="C29" s="15"/>
      <c r="D29" s="15"/>
      <c r="E29" s="14"/>
      <c r="F29" s="16">
        <f t="shared" si="0"/>
        <v>0</v>
      </c>
      <c r="G29" s="17"/>
      <c r="H29" s="15"/>
      <c r="I29" s="14"/>
      <c r="J29" s="15"/>
      <c r="K29" s="18"/>
    </row>
    <row r="30" spans="1:11" ht="15.75">
      <c r="A30" s="13"/>
      <c r="B30" s="17"/>
      <c r="C30" s="15"/>
      <c r="D30" s="15"/>
      <c r="E30" s="14"/>
      <c r="F30" s="16">
        <f t="shared" si="0"/>
        <v>0</v>
      </c>
      <c r="G30" s="17"/>
      <c r="H30" s="15"/>
      <c r="I30" s="14"/>
      <c r="J30" s="15"/>
      <c r="K30" s="18"/>
    </row>
    <row r="31" spans="1:11" ht="15.75">
      <c r="A31" s="13"/>
      <c r="B31" s="17"/>
      <c r="C31" s="15"/>
      <c r="D31" s="15"/>
      <c r="E31" s="14"/>
      <c r="F31" s="16">
        <f t="shared" si="0"/>
        <v>0</v>
      </c>
      <c r="G31" s="17"/>
      <c r="H31" s="15"/>
      <c r="I31" s="14"/>
      <c r="J31" s="15"/>
      <c r="K31" s="18"/>
    </row>
    <row r="32" spans="1:11" ht="15.75">
      <c r="A32" s="13"/>
      <c r="B32" s="17"/>
      <c r="C32" s="15"/>
      <c r="D32" s="15"/>
      <c r="E32" s="14"/>
      <c r="F32" s="16">
        <f t="shared" si="0"/>
        <v>0</v>
      </c>
      <c r="G32" s="17"/>
      <c r="H32" s="15"/>
      <c r="I32" s="14"/>
      <c r="J32" s="15"/>
      <c r="K32" s="18"/>
    </row>
    <row r="33" spans="1:11" ht="15.75">
      <c r="A33" s="13"/>
      <c r="B33" s="17"/>
      <c r="C33" s="15"/>
      <c r="D33" s="15"/>
      <c r="E33" s="14"/>
      <c r="F33" s="16">
        <f t="shared" si="0"/>
        <v>0</v>
      </c>
      <c r="G33" s="17"/>
      <c r="H33" s="15"/>
      <c r="I33" s="14"/>
      <c r="J33" s="15"/>
      <c r="K33" s="18"/>
    </row>
    <row r="34" spans="1:11" ht="15.75">
      <c r="A34" s="13"/>
      <c r="B34" s="17"/>
      <c r="C34" s="15"/>
      <c r="D34" s="15"/>
      <c r="E34" s="14"/>
      <c r="F34" s="16">
        <f t="shared" si="0"/>
        <v>0</v>
      </c>
      <c r="G34" s="17"/>
      <c r="H34" s="15"/>
      <c r="I34" s="14"/>
      <c r="J34" s="15"/>
      <c r="K34" s="18"/>
    </row>
    <row r="35" spans="1:11" ht="15.75">
      <c r="A35" s="19"/>
      <c r="B35" s="17"/>
      <c r="C35" s="15"/>
      <c r="D35" s="15"/>
      <c r="E35" s="14"/>
      <c r="F35" s="16">
        <f t="shared" si="0"/>
        <v>0</v>
      </c>
      <c r="G35" s="17"/>
      <c r="H35" s="15"/>
      <c r="I35" s="14"/>
      <c r="J35" s="15"/>
      <c r="K35" s="18"/>
    </row>
    <row r="36" spans="1:11" ht="15.75">
      <c r="A36" s="19"/>
      <c r="B36" s="17"/>
      <c r="C36" s="15"/>
      <c r="D36" s="15"/>
      <c r="E36" s="14"/>
      <c r="F36" s="16">
        <f t="shared" si="0"/>
        <v>0</v>
      </c>
      <c r="G36" s="17"/>
      <c r="H36" s="15"/>
      <c r="I36" s="14"/>
      <c r="J36" s="15"/>
      <c r="K36" s="18"/>
    </row>
    <row r="37" spans="1:11" ht="15.75">
      <c r="A37" s="13"/>
      <c r="B37" s="17"/>
      <c r="C37" s="15"/>
      <c r="D37" s="15"/>
      <c r="E37" s="14"/>
      <c r="F37" s="16">
        <f t="shared" si="0"/>
        <v>0</v>
      </c>
      <c r="G37" s="17"/>
      <c r="H37" s="15"/>
      <c r="I37" s="14"/>
      <c r="J37" s="15"/>
      <c r="K37" s="18"/>
    </row>
    <row r="38" spans="1:11" ht="15.75">
      <c r="A38" s="13"/>
      <c r="B38" s="17"/>
      <c r="C38" s="15"/>
      <c r="D38" s="15"/>
      <c r="E38" s="14"/>
      <c r="F38" s="16">
        <f t="shared" si="0"/>
        <v>0</v>
      </c>
      <c r="G38" s="17"/>
      <c r="H38" s="15"/>
      <c r="I38" s="14"/>
      <c r="J38" s="15"/>
      <c r="K38" s="18"/>
    </row>
    <row r="39" spans="1:11" ht="15.75">
      <c r="A39" s="13"/>
      <c r="B39" s="17"/>
      <c r="C39" s="15"/>
      <c r="D39" s="15"/>
      <c r="E39" s="14"/>
      <c r="F39" s="16">
        <f t="shared" si="0"/>
        <v>0</v>
      </c>
      <c r="G39" s="17"/>
      <c r="H39" s="15"/>
      <c r="I39" s="14"/>
      <c r="J39" s="15"/>
      <c r="K39" s="18"/>
    </row>
    <row r="40" spans="1:11" ht="15.75">
      <c r="A40" s="13"/>
      <c r="B40" s="17"/>
      <c r="C40" s="15"/>
      <c r="D40" s="15"/>
      <c r="E40" s="14"/>
      <c r="F40" s="16">
        <f t="shared" si="0"/>
        <v>0</v>
      </c>
      <c r="G40" s="17"/>
      <c r="H40" s="15"/>
      <c r="I40" s="14"/>
      <c r="J40" s="15"/>
      <c r="K40" s="18"/>
    </row>
    <row r="41" spans="1:11" ht="15.75">
      <c r="A41" s="13"/>
      <c r="B41" s="17"/>
      <c r="C41" s="15"/>
      <c r="D41" s="15"/>
      <c r="E41" s="14"/>
      <c r="F41" s="16">
        <f t="shared" si="0"/>
        <v>0</v>
      </c>
      <c r="G41" s="17"/>
      <c r="H41" s="15"/>
      <c r="I41" s="14"/>
      <c r="J41" s="15"/>
      <c r="K41" s="18"/>
    </row>
    <row r="42" spans="1:11" ht="15.75">
      <c r="A42" s="13"/>
      <c r="B42" s="17"/>
      <c r="C42" s="15"/>
      <c r="D42" s="15"/>
      <c r="E42" s="14"/>
      <c r="F42" s="16">
        <f t="shared" si="0"/>
        <v>0</v>
      </c>
      <c r="G42" s="17"/>
      <c r="H42" s="15"/>
      <c r="I42" s="14"/>
      <c r="J42" s="15"/>
      <c r="K42" s="18"/>
    </row>
    <row r="43" spans="1:11" ht="15.75">
      <c r="A43" s="13"/>
      <c r="B43" s="17"/>
      <c r="C43" s="15"/>
      <c r="D43" s="15"/>
      <c r="E43" s="14"/>
      <c r="F43" s="16">
        <f t="shared" si="0"/>
        <v>0</v>
      </c>
      <c r="G43" s="17"/>
      <c r="H43" s="15"/>
      <c r="I43" s="14"/>
      <c r="J43" s="15"/>
      <c r="K43" s="18"/>
    </row>
    <row r="44" spans="1:11" ht="15.75">
      <c r="A44" s="13"/>
      <c r="B44" s="17"/>
      <c r="C44" s="15"/>
      <c r="D44" s="15"/>
      <c r="E44" s="14"/>
      <c r="F44" s="16">
        <f t="shared" si="0"/>
        <v>0</v>
      </c>
      <c r="G44" s="17"/>
      <c r="H44" s="15"/>
      <c r="I44" s="14"/>
      <c r="J44" s="15"/>
      <c r="K44" s="18"/>
    </row>
    <row r="45" spans="1:11" ht="15.75">
      <c r="A45" s="19"/>
      <c r="B45" s="17"/>
      <c r="C45" s="15"/>
      <c r="D45" s="15"/>
      <c r="E45" s="14"/>
      <c r="F45" s="16">
        <f t="shared" si="0"/>
        <v>0</v>
      </c>
      <c r="G45" s="17"/>
      <c r="H45" s="15"/>
      <c r="I45" s="14"/>
      <c r="J45" s="15"/>
      <c r="K45" s="18"/>
    </row>
    <row r="46" spans="1:11" ht="15.75">
      <c r="A46" s="19"/>
      <c r="B46" s="17"/>
      <c r="C46" s="15"/>
      <c r="D46" s="15"/>
      <c r="E46" s="14"/>
      <c r="F46" s="16">
        <f t="shared" si="0"/>
        <v>0</v>
      </c>
      <c r="G46" s="17"/>
      <c r="H46" s="15"/>
      <c r="I46" s="14"/>
      <c r="J46" s="15"/>
      <c r="K46" s="18"/>
    </row>
    <row r="47" spans="1:11" ht="15.75">
      <c r="A47" s="20"/>
      <c r="B47" s="21"/>
      <c r="C47" s="22"/>
      <c r="D47" s="22"/>
      <c r="E47" s="23"/>
      <c r="F47" s="16">
        <f t="shared" si="0"/>
        <v>0</v>
      </c>
      <c r="G47" s="21"/>
      <c r="H47" s="22"/>
      <c r="I47" s="23"/>
      <c r="J47" s="22"/>
      <c r="K47" s="18"/>
    </row>
    <row r="48" spans="1:11" ht="15.75">
      <c r="A48" s="20"/>
      <c r="B48" s="21"/>
      <c r="C48" s="22"/>
      <c r="D48" s="22"/>
      <c r="E48" s="23"/>
      <c r="F48" s="16">
        <f t="shared" si="0"/>
        <v>0</v>
      </c>
      <c r="G48" s="21"/>
      <c r="H48" s="22"/>
      <c r="I48" s="23"/>
      <c r="J48" s="22"/>
      <c r="K48" s="18"/>
    </row>
    <row r="49" spans="1:11" ht="15.75">
      <c r="A49" s="20"/>
      <c r="B49" s="21"/>
      <c r="C49" s="22"/>
      <c r="D49" s="22"/>
      <c r="E49" s="23"/>
      <c r="F49" s="16">
        <f t="shared" si="0"/>
        <v>0</v>
      </c>
      <c r="G49" s="21"/>
      <c r="H49" s="22"/>
      <c r="I49" s="23"/>
      <c r="J49" s="22"/>
      <c r="K49" s="18"/>
    </row>
    <row r="50" spans="1:11" ht="15.75">
      <c r="A50" s="21"/>
      <c r="B50" s="24" t="s">
        <v>17</v>
      </c>
      <c r="C50" s="25">
        <f>SUM(C7:C49)</f>
        <v>40.89</v>
      </c>
      <c r="D50" s="25">
        <f>SUM(D7:D49)</f>
        <v>23.36</v>
      </c>
      <c r="E50" s="26"/>
      <c r="F50" s="27">
        <f t="shared" si="0"/>
        <v>64.25</v>
      </c>
      <c r="G50" s="28"/>
      <c r="H50" s="25">
        <f>SUM(H7:H49)</f>
        <v>40.89</v>
      </c>
      <c r="I50" s="26"/>
      <c r="J50" s="25">
        <f>SUM(J7:J49)</f>
        <v>23.36</v>
      </c>
      <c r="K50" s="29">
        <f>C50-H50</f>
        <v>0</v>
      </c>
    </row>
    <row r="53" spans="1:11" ht="15.75">
      <c r="B53" s="173" t="s">
        <v>18</v>
      </c>
      <c r="F53" s="31"/>
      <c r="G53" s="32" t="s">
        <v>249</v>
      </c>
      <c r="H53" s="33"/>
    </row>
    <row r="54" spans="1:11">
      <c r="B54" s="30"/>
      <c r="F54" s="34" t="s">
        <v>20</v>
      </c>
      <c r="G54" s="35"/>
      <c r="H54" s="35"/>
    </row>
    <row r="55" spans="1:11" ht="15.75">
      <c r="B55" s="173" t="s">
        <v>21</v>
      </c>
      <c r="F55" s="31"/>
      <c r="G55" s="32" t="s">
        <v>250</v>
      </c>
      <c r="H55" s="33"/>
    </row>
    <row r="56" spans="1:11">
      <c r="F56" s="34" t="s">
        <v>20</v>
      </c>
      <c r="G56" s="35"/>
      <c r="H56" s="35"/>
    </row>
  </sheetData>
  <mergeCells count="10">
    <mergeCell ref="G53:H53"/>
    <mergeCell ref="G55:H55"/>
    <mergeCell ref="B3:K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4" orientation="landscape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3"/>
  <sheetViews>
    <sheetView zoomScale="75" workbookViewId="0">
      <selection activeCell="M23" sqref="M23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49.85546875" customWidth="1"/>
    <col min="10" max="10" width="14" customWidth="1"/>
    <col min="11" max="11" width="22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49.85546875" customWidth="1"/>
    <col min="266" max="266" width="14" customWidth="1"/>
    <col min="267" max="267" width="22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49.85546875" customWidth="1"/>
    <col min="522" max="522" width="14" customWidth="1"/>
    <col min="523" max="523" width="22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49.85546875" customWidth="1"/>
    <col min="778" max="778" width="14" customWidth="1"/>
    <col min="779" max="779" width="22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49.85546875" customWidth="1"/>
    <col min="1034" max="1034" width="14" customWidth="1"/>
    <col min="1035" max="1035" width="22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49.85546875" customWidth="1"/>
    <col min="1290" max="1290" width="14" customWidth="1"/>
    <col min="1291" max="1291" width="22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49.85546875" customWidth="1"/>
    <col min="1546" max="1546" width="14" customWidth="1"/>
    <col min="1547" max="1547" width="22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49.85546875" customWidth="1"/>
    <col min="1802" max="1802" width="14" customWidth="1"/>
    <col min="1803" max="1803" width="22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49.85546875" customWidth="1"/>
    <col min="2058" max="2058" width="14" customWidth="1"/>
    <col min="2059" max="2059" width="22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49.85546875" customWidth="1"/>
    <col min="2314" max="2314" width="14" customWidth="1"/>
    <col min="2315" max="2315" width="22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49.85546875" customWidth="1"/>
    <col min="2570" max="2570" width="14" customWidth="1"/>
    <col min="2571" max="2571" width="22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49.85546875" customWidth="1"/>
    <col min="2826" max="2826" width="14" customWidth="1"/>
    <col min="2827" max="2827" width="22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49.85546875" customWidth="1"/>
    <col min="3082" max="3082" width="14" customWidth="1"/>
    <col min="3083" max="3083" width="22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49.85546875" customWidth="1"/>
    <col min="3338" max="3338" width="14" customWidth="1"/>
    <col min="3339" max="3339" width="22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49.85546875" customWidth="1"/>
    <col min="3594" max="3594" width="14" customWidth="1"/>
    <col min="3595" max="3595" width="22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49.85546875" customWidth="1"/>
    <col min="3850" max="3850" width="14" customWidth="1"/>
    <col min="3851" max="3851" width="22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49.85546875" customWidth="1"/>
    <col min="4106" max="4106" width="14" customWidth="1"/>
    <col min="4107" max="4107" width="22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49.85546875" customWidth="1"/>
    <col min="4362" max="4362" width="14" customWidth="1"/>
    <col min="4363" max="4363" width="22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49.85546875" customWidth="1"/>
    <col min="4618" max="4618" width="14" customWidth="1"/>
    <col min="4619" max="4619" width="22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49.85546875" customWidth="1"/>
    <col min="4874" max="4874" width="14" customWidth="1"/>
    <col min="4875" max="4875" width="22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49.85546875" customWidth="1"/>
    <col min="5130" max="5130" width="14" customWidth="1"/>
    <col min="5131" max="5131" width="22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49.85546875" customWidth="1"/>
    <col min="5386" max="5386" width="14" customWidth="1"/>
    <col min="5387" max="5387" width="22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49.85546875" customWidth="1"/>
    <col min="5642" max="5642" width="14" customWidth="1"/>
    <col min="5643" max="5643" width="22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49.85546875" customWidth="1"/>
    <col min="5898" max="5898" width="14" customWidth="1"/>
    <col min="5899" max="5899" width="22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49.85546875" customWidth="1"/>
    <col min="6154" max="6154" width="14" customWidth="1"/>
    <col min="6155" max="6155" width="22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49.85546875" customWidth="1"/>
    <col min="6410" max="6410" width="14" customWidth="1"/>
    <col min="6411" max="6411" width="22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49.85546875" customWidth="1"/>
    <col min="6666" max="6666" width="14" customWidth="1"/>
    <col min="6667" max="6667" width="22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49.85546875" customWidth="1"/>
    <col min="6922" max="6922" width="14" customWidth="1"/>
    <col min="6923" max="6923" width="22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49.85546875" customWidth="1"/>
    <col min="7178" max="7178" width="14" customWidth="1"/>
    <col min="7179" max="7179" width="22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49.85546875" customWidth="1"/>
    <col min="7434" max="7434" width="14" customWidth="1"/>
    <col min="7435" max="7435" width="22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49.85546875" customWidth="1"/>
    <col min="7690" max="7690" width="14" customWidth="1"/>
    <col min="7691" max="7691" width="22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49.85546875" customWidth="1"/>
    <col min="7946" max="7946" width="14" customWidth="1"/>
    <col min="7947" max="7947" width="22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49.85546875" customWidth="1"/>
    <col min="8202" max="8202" width="14" customWidth="1"/>
    <col min="8203" max="8203" width="22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49.85546875" customWidth="1"/>
    <col min="8458" max="8458" width="14" customWidth="1"/>
    <col min="8459" max="8459" width="22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49.85546875" customWidth="1"/>
    <col min="8714" max="8714" width="14" customWidth="1"/>
    <col min="8715" max="8715" width="22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49.85546875" customWidth="1"/>
    <col min="8970" max="8970" width="14" customWidth="1"/>
    <col min="8971" max="8971" width="22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49.85546875" customWidth="1"/>
    <col min="9226" max="9226" width="14" customWidth="1"/>
    <col min="9227" max="9227" width="22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49.85546875" customWidth="1"/>
    <col min="9482" max="9482" width="14" customWidth="1"/>
    <col min="9483" max="9483" width="22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49.85546875" customWidth="1"/>
    <col min="9738" max="9738" width="14" customWidth="1"/>
    <col min="9739" max="9739" width="22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49.85546875" customWidth="1"/>
    <col min="9994" max="9994" width="14" customWidth="1"/>
    <col min="9995" max="9995" width="22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49.85546875" customWidth="1"/>
    <col min="10250" max="10250" width="14" customWidth="1"/>
    <col min="10251" max="10251" width="22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49.85546875" customWidth="1"/>
    <col min="10506" max="10506" width="14" customWidth="1"/>
    <col min="10507" max="10507" width="22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49.85546875" customWidth="1"/>
    <col min="10762" max="10762" width="14" customWidth="1"/>
    <col min="10763" max="10763" width="22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49.85546875" customWidth="1"/>
    <col min="11018" max="11018" width="14" customWidth="1"/>
    <col min="11019" max="11019" width="22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49.85546875" customWidth="1"/>
    <col min="11274" max="11274" width="14" customWidth="1"/>
    <col min="11275" max="11275" width="22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49.85546875" customWidth="1"/>
    <col min="11530" max="11530" width="14" customWidth="1"/>
    <col min="11531" max="11531" width="22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49.85546875" customWidth="1"/>
    <col min="11786" max="11786" width="14" customWidth="1"/>
    <col min="11787" max="11787" width="22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49.85546875" customWidth="1"/>
    <col min="12042" max="12042" width="14" customWidth="1"/>
    <col min="12043" max="12043" width="22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49.85546875" customWidth="1"/>
    <col min="12298" max="12298" width="14" customWidth="1"/>
    <col min="12299" max="12299" width="22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49.85546875" customWidth="1"/>
    <col min="12554" max="12554" width="14" customWidth="1"/>
    <col min="12555" max="12555" width="22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49.85546875" customWidth="1"/>
    <col min="12810" max="12810" width="14" customWidth="1"/>
    <col min="12811" max="12811" width="22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49.85546875" customWidth="1"/>
    <col min="13066" max="13066" width="14" customWidth="1"/>
    <col min="13067" max="13067" width="22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49.85546875" customWidth="1"/>
    <col min="13322" max="13322" width="14" customWidth="1"/>
    <col min="13323" max="13323" width="22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49.85546875" customWidth="1"/>
    <col min="13578" max="13578" width="14" customWidth="1"/>
    <col min="13579" max="13579" width="22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49.85546875" customWidth="1"/>
    <col min="13834" max="13834" width="14" customWidth="1"/>
    <col min="13835" max="13835" width="22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49.85546875" customWidth="1"/>
    <col min="14090" max="14090" width="14" customWidth="1"/>
    <col min="14091" max="14091" width="22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49.85546875" customWidth="1"/>
    <col min="14346" max="14346" width="14" customWidth="1"/>
    <col min="14347" max="14347" width="22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49.85546875" customWidth="1"/>
    <col min="14602" max="14602" width="14" customWidth="1"/>
    <col min="14603" max="14603" width="22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49.85546875" customWidth="1"/>
    <col min="14858" max="14858" width="14" customWidth="1"/>
    <col min="14859" max="14859" width="22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49.85546875" customWidth="1"/>
    <col min="15114" max="15114" width="14" customWidth="1"/>
    <col min="15115" max="15115" width="22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49.85546875" customWidth="1"/>
    <col min="15370" max="15370" width="14" customWidth="1"/>
    <col min="15371" max="15371" width="22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49.85546875" customWidth="1"/>
    <col min="15626" max="15626" width="14" customWidth="1"/>
    <col min="15627" max="15627" width="22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49.85546875" customWidth="1"/>
    <col min="15882" max="15882" width="14" customWidth="1"/>
    <col min="15883" max="15883" width="22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49.85546875" customWidth="1"/>
    <col min="16138" max="16138" width="14" customWidth="1"/>
    <col min="16139" max="16139" width="22.5703125" customWidth="1"/>
  </cols>
  <sheetData>
    <row r="1" spans="1:16" ht="18.75" customHeight="1">
      <c r="J1" t="s">
        <v>251</v>
      </c>
      <c r="K1" s="1"/>
      <c r="L1" s="1"/>
      <c r="M1" s="1"/>
      <c r="N1" s="1"/>
      <c r="O1" s="1"/>
    </row>
    <row r="2" spans="1:16" ht="20.25" customHeight="1">
      <c r="A2" s="2"/>
      <c r="B2" s="2"/>
      <c r="C2" s="2"/>
      <c r="D2" s="2"/>
      <c r="E2" s="2"/>
      <c r="F2" s="2"/>
      <c r="G2" s="2"/>
      <c r="H2" s="3"/>
      <c r="I2" s="3"/>
      <c r="J2" t="s">
        <v>252</v>
      </c>
      <c r="K2" s="4"/>
      <c r="L2" s="4"/>
      <c r="M2" s="4"/>
      <c r="N2" s="4"/>
      <c r="O2" s="4"/>
      <c r="P2" s="4"/>
    </row>
    <row r="3" spans="1:16" ht="102.75" customHeight="1">
      <c r="A3" s="5" t="s">
        <v>253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6" ht="31.5" customHeight="1">
      <c r="A4" s="7" t="s">
        <v>254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>
      <c r="A5" s="8" t="s">
        <v>2</v>
      </c>
      <c r="B5" s="8" t="s">
        <v>3</v>
      </c>
      <c r="C5" s="9" t="s">
        <v>4</v>
      </c>
      <c r="D5" s="9"/>
      <c r="E5" s="9"/>
      <c r="F5" s="9" t="s">
        <v>5</v>
      </c>
      <c r="G5" s="9" t="s">
        <v>6</v>
      </c>
      <c r="H5" s="9"/>
      <c r="I5" s="9"/>
      <c r="J5" s="9"/>
      <c r="K5" s="10" t="s">
        <v>255</v>
      </c>
    </row>
    <row r="6" spans="1:16" ht="158.25" customHeight="1">
      <c r="A6" s="8"/>
      <c r="B6" s="8"/>
      <c r="C6" s="11" t="s">
        <v>8</v>
      </c>
      <c r="D6" s="11" t="s">
        <v>9</v>
      </c>
      <c r="E6" s="11" t="s">
        <v>10</v>
      </c>
      <c r="F6" s="9"/>
      <c r="G6" s="12" t="s">
        <v>11</v>
      </c>
      <c r="H6" s="11" t="s">
        <v>12</v>
      </c>
      <c r="I6" s="11" t="s">
        <v>13</v>
      </c>
      <c r="J6" s="11" t="s">
        <v>12</v>
      </c>
      <c r="K6" s="10"/>
    </row>
    <row r="7" spans="1:16" ht="15.75">
      <c r="A7" s="13">
        <v>1</v>
      </c>
      <c r="B7" s="17" t="s">
        <v>51</v>
      </c>
      <c r="C7" s="15">
        <v>53.29</v>
      </c>
      <c r="D7" s="15">
        <v>0</v>
      </c>
      <c r="E7" s="14"/>
      <c r="F7" s="16">
        <f t="shared" ref="F7:F16" si="0">SUM(C7,D7)</f>
        <v>53.29</v>
      </c>
      <c r="G7" s="17">
        <v>2210</v>
      </c>
      <c r="H7" s="15">
        <v>5.99</v>
      </c>
      <c r="I7" s="36" t="s">
        <v>256</v>
      </c>
      <c r="J7" s="15"/>
      <c r="K7" s="18"/>
    </row>
    <row r="8" spans="1:16" ht="15.75">
      <c r="A8" s="13"/>
      <c r="B8" s="17"/>
      <c r="C8" s="15"/>
      <c r="D8" s="15"/>
      <c r="E8" s="14"/>
      <c r="F8" s="16">
        <f t="shared" si="0"/>
        <v>0</v>
      </c>
      <c r="G8" s="174">
        <v>2210</v>
      </c>
      <c r="H8" s="15">
        <v>10.08</v>
      </c>
      <c r="I8" s="14" t="s">
        <v>257</v>
      </c>
      <c r="J8" s="15"/>
      <c r="K8" s="18"/>
    </row>
    <row r="9" spans="1:16" ht="15.75">
      <c r="A9" s="13"/>
      <c r="B9" s="17"/>
      <c r="C9" s="15"/>
      <c r="D9" s="15"/>
      <c r="E9" s="14"/>
      <c r="F9" s="16">
        <f t="shared" si="0"/>
        <v>0</v>
      </c>
      <c r="G9" s="174">
        <v>2210</v>
      </c>
      <c r="H9" s="15">
        <v>12.85</v>
      </c>
      <c r="I9" s="14" t="s">
        <v>258</v>
      </c>
      <c r="J9" s="15"/>
      <c r="K9" s="18"/>
    </row>
    <row r="10" spans="1:16" ht="15.75">
      <c r="A10" s="13"/>
      <c r="B10" s="17"/>
      <c r="C10" s="15"/>
      <c r="D10" s="15"/>
      <c r="E10" s="14"/>
      <c r="F10" s="16">
        <v>0</v>
      </c>
      <c r="G10" s="174">
        <v>2210</v>
      </c>
      <c r="H10" s="15">
        <v>1.41</v>
      </c>
      <c r="I10" s="14" t="s">
        <v>259</v>
      </c>
      <c r="J10" s="15"/>
      <c r="K10" s="18"/>
    </row>
    <row r="11" spans="1:16" ht="18" customHeight="1">
      <c r="A11" s="13"/>
      <c r="B11" s="17"/>
      <c r="C11" s="15"/>
      <c r="D11" s="15"/>
      <c r="E11" s="14"/>
      <c r="F11" s="16">
        <f t="shared" si="0"/>
        <v>0</v>
      </c>
      <c r="G11" s="17">
        <v>2220</v>
      </c>
      <c r="H11" s="15">
        <v>6.65</v>
      </c>
      <c r="I11" s="14" t="s">
        <v>260</v>
      </c>
      <c r="J11" s="15"/>
      <c r="K11" s="18"/>
    </row>
    <row r="12" spans="1:16" ht="15.75">
      <c r="A12" s="13"/>
      <c r="B12" s="17"/>
      <c r="C12" s="15"/>
      <c r="D12" s="15"/>
      <c r="E12" s="14"/>
      <c r="F12" s="16">
        <v>0</v>
      </c>
      <c r="G12" s="17">
        <v>2240</v>
      </c>
      <c r="H12" s="15">
        <v>6.31</v>
      </c>
      <c r="I12" s="14" t="s">
        <v>261</v>
      </c>
      <c r="J12" s="15"/>
      <c r="K12" s="18"/>
    </row>
    <row r="13" spans="1:16" ht="15.75">
      <c r="A13" s="13"/>
      <c r="B13" s="17"/>
      <c r="C13" s="15"/>
      <c r="D13" s="15"/>
      <c r="E13" s="14"/>
      <c r="F13" s="16">
        <v>0</v>
      </c>
      <c r="G13" s="17">
        <v>2240</v>
      </c>
      <c r="H13" s="15">
        <v>11.46</v>
      </c>
      <c r="I13" s="14" t="s">
        <v>262</v>
      </c>
      <c r="J13" s="15"/>
      <c r="K13" s="18"/>
    </row>
    <row r="14" spans="1:16" ht="15.75">
      <c r="A14" s="19"/>
      <c r="B14" s="17"/>
      <c r="C14" s="15"/>
      <c r="D14" s="15"/>
      <c r="E14" s="14"/>
      <c r="F14" s="16">
        <f t="shared" si="0"/>
        <v>0</v>
      </c>
      <c r="G14" s="17">
        <v>2240</v>
      </c>
      <c r="H14" s="15">
        <v>0.38</v>
      </c>
      <c r="I14" s="14" t="s">
        <v>263</v>
      </c>
      <c r="J14" s="15"/>
      <c r="K14" s="18"/>
    </row>
    <row r="15" spans="1:16" ht="15.75">
      <c r="A15" s="19"/>
      <c r="B15" s="17"/>
      <c r="C15" s="15"/>
      <c r="D15" s="15"/>
      <c r="E15" s="14"/>
      <c r="F15" s="16">
        <v>0</v>
      </c>
      <c r="G15" s="17">
        <v>2282</v>
      </c>
      <c r="H15" s="15">
        <v>7.34</v>
      </c>
      <c r="I15" s="14" t="s">
        <v>264</v>
      </c>
      <c r="J15" s="15"/>
      <c r="K15" s="18"/>
    </row>
    <row r="16" spans="1:16" ht="15.75">
      <c r="A16" s="21"/>
      <c r="B16" s="24" t="s">
        <v>17</v>
      </c>
      <c r="C16" s="25">
        <f>SUM(C7:C14)</f>
        <v>53.29</v>
      </c>
      <c r="D16" s="25">
        <f>SUM(D7:D14)</f>
        <v>0</v>
      </c>
      <c r="E16" s="26"/>
      <c r="F16" s="27">
        <f t="shared" si="0"/>
        <v>53.29</v>
      </c>
      <c r="G16" s="28"/>
      <c r="H16" s="25">
        <f>SUM(H7:H15)</f>
        <v>62.470000000000013</v>
      </c>
      <c r="I16" s="26"/>
      <c r="J16" s="25">
        <f>SUM(J7:J14)</f>
        <v>0</v>
      </c>
      <c r="K16" s="29">
        <v>5.51</v>
      </c>
    </row>
    <row r="19" spans="2:8" ht="15.75">
      <c r="B19" s="30" t="s">
        <v>31</v>
      </c>
      <c r="F19" s="31"/>
      <c r="G19" s="32" t="s">
        <v>265</v>
      </c>
      <c r="H19" s="33"/>
    </row>
    <row r="20" spans="2:8">
      <c r="B20" s="30"/>
      <c r="F20" s="34" t="s">
        <v>20</v>
      </c>
      <c r="G20" s="35"/>
      <c r="H20" s="35"/>
    </row>
    <row r="21" spans="2:8" ht="15.75">
      <c r="B21" s="30" t="s">
        <v>21</v>
      </c>
      <c r="F21" s="31"/>
      <c r="G21" s="32" t="s">
        <v>266</v>
      </c>
      <c r="H21" s="33"/>
    </row>
    <row r="22" spans="2:8">
      <c r="F22" s="34" t="s">
        <v>20</v>
      </c>
      <c r="G22" s="35"/>
      <c r="H22" s="35"/>
    </row>
    <row r="23" spans="2:8">
      <c r="B23" s="175" t="s">
        <v>267</v>
      </c>
    </row>
  </sheetData>
  <mergeCells count="10">
    <mergeCell ref="G19:H19"/>
    <mergeCell ref="G21:H21"/>
    <mergeCell ref="A3:K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7" orientation="landscape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view="pageBreakPreview" zoomScale="60" zoomScaleNormal="100" workbookViewId="0">
      <selection activeCell="P5" sqref="P5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268</v>
      </c>
    </row>
    <row r="3" spans="1:13" ht="61.5" customHeight="1">
      <c r="A3" s="2"/>
      <c r="B3" s="5" t="s">
        <v>269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2</v>
      </c>
      <c r="B5" s="8" t="s">
        <v>3</v>
      </c>
      <c r="C5" s="9" t="s">
        <v>4</v>
      </c>
      <c r="D5" s="9"/>
      <c r="E5" s="9"/>
      <c r="F5" s="9" t="s">
        <v>5</v>
      </c>
      <c r="G5" s="9" t="s">
        <v>6</v>
      </c>
      <c r="H5" s="9"/>
      <c r="I5" s="9"/>
      <c r="J5" s="9"/>
      <c r="K5" s="10" t="s">
        <v>7</v>
      </c>
    </row>
    <row r="6" spans="1:13" ht="158.25" customHeight="1">
      <c r="A6" s="8"/>
      <c r="B6" s="8"/>
      <c r="C6" s="11" t="s">
        <v>8</v>
      </c>
      <c r="D6" s="11" t="s">
        <v>9</v>
      </c>
      <c r="E6" s="11" t="s">
        <v>10</v>
      </c>
      <c r="F6" s="9"/>
      <c r="G6" s="12" t="s">
        <v>11</v>
      </c>
      <c r="H6" s="11" t="s">
        <v>12</v>
      </c>
      <c r="I6" s="11" t="s">
        <v>13</v>
      </c>
      <c r="J6" s="11" t="s">
        <v>12</v>
      </c>
      <c r="K6" s="10"/>
    </row>
    <row r="7" spans="1:13" ht="75.75" customHeight="1">
      <c r="A7" s="11"/>
      <c r="B7" s="176" t="s">
        <v>270</v>
      </c>
      <c r="C7" s="15"/>
      <c r="D7" s="15">
        <v>6.12</v>
      </c>
      <c r="E7" s="14" t="s">
        <v>271</v>
      </c>
      <c r="F7" s="16">
        <f>SUM(C7,D7)</f>
        <v>6.12</v>
      </c>
      <c r="G7" s="12"/>
      <c r="H7" s="11"/>
      <c r="I7" s="14"/>
      <c r="J7" s="15"/>
      <c r="K7" s="12"/>
    </row>
    <row r="8" spans="1:13" ht="59.25" customHeight="1">
      <c r="A8" s="11"/>
      <c r="B8" s="17"/>
      <c r="C8" s="15"/>
      <c r="D8" s="15">
        <v>10.3</v>
      </c>
      <c r="E8" s="14" t="s">
        <v>29</v>
      </c>
      <c r="F8" s="16">
        <f>SUM(C8,D8)</f>
        <v>10.3</v>
      </c>
      <c r="G8" s="12"/>
      <c r="H8" s="11"/>
      <c r="I8" s="14" t="s">
        <v>29</v>
      </c>
      <c r="J8" s="15">
        <v>10.3</v>
      </c>
      <c r="K8" s="12"/>
    </row>
    <row r="9" spans="1:13" ht="79.5" customHeight="1">
      <c r="A9" s="11"/>
      <c r="B9" s="176" t="s">
        <v>272</v>
      </c>
      <c r="C9" s="15"/>
      <c r="D9" s="38">
        <v>49.03</v>
      </c>
      <c r="E9" s="177" t="s">
        <v>29</v>
      </c>
      <c r="F9" s="16">
        <f>SUM(C9,D9)</f>
        <v>49.03</v>
      </c>
      <c r="G9" s="12"/>
      <c r="H9" s="11"/>
      <c r="I9" s="14" t="s">
        <v>29</v>
      </c>
      <c r="J9" s="178">
        <v>6.67</v>
      </c>
      <c r="K9" s="12"/>
    </row>
    <row r="10" spans="1:13" ht="21.75" customHeight="1">
      <c r="A10" s="13" t="s">
        <v>273</v>
      </c>
      <c r="B10" s="17" t="s">
        <v>51</v>
      </c>
      <c r="C10" s="15">
        <v>267.87</v>
      </c>
      <c r="D10" s="15"/>
      <c r="E10" s="14"/>
      <c r="F10" s="16">
        <f>SUM(C10,D10)</f>
        <v>267.87</v>
      </c>
      <c r="G10" s="17">
        <v>2210</v>
      </c>
      <c r="H10" s="15">
        <v>2.58</v>
      </c>
      <c r="I10" s="36" t="s">
        <v>90</v>
      </c>
      <c r="J10" s="15"/>
      <c r="K10" s="18"/>
    </row>
    <row r="11" spans="1:13" ht="15.75">
      <c r="A11" s="13"/>
      <c r="B11" s="17"/>
      <c r="C11" s="15"/>
      <c r="D11" s="15"/>
      <c r="E11" s="14"/>
      <c r="F11" s="16"/>
      <c r="G11" s="17"/>
      <c r="H11" s="15">
        <v>5.0199999999999996</v>
      </c>
      <c r="I11" s="36" t="s">
        <v>274</v>
      </c>
      <c r="J11" s="15"/>
      <c r="K11" s="18"/>
    </row>
    <row r="12" spans="1:13" ht="81.75" customHeight="1">
      <c r="A12" s="13"/>
      <c r="B12" s="176"/>
      <c r="C12" s="15"/>
      <c r="D12" s="15"/>
      <c r="E12" s="14"/>
      <c r="F12" s="16"/>
      <c r="G12" s="17"/>
      <c r="H12" s="15">
        <v>8</v>
      </c>
      <c r="I12" s="36" t="s">
        <v>275</v>
      </c>
      <c r="J12" s="15"/>
      <c r="K12" s="18"/>
    </row>
    <row r="13" spans="1:13" ht="15.75">
      <c r="A13" s="13"/>
      <c r="B13" s="17"/>
      <c r="C13" s="15"/>
      <c r="D13" s="15"/>
      <c r="E13" s="14"/>
      <c r="F13" s="16">
        <f t="shared" ref="F13:F50" si="0">SUM(C13,D13)</f>
        <v>0</v>
      </c>
      <c r="G13" s="17">
        <v>2220</v>
      </c>
      <c r="H13" s="15">
        <v>2.94</v>
      </c>
      <c r="I13" s="36" t="s">
        <v>276</v>
      </c>
      <c r="J13" s="15"/>
      <c r="K13" s="18"/>
    </row>
    <row r="14" spans="1:13" ht="15.75">
      <c r="A14" s="13"/>
      <c r="B14" s="17"/>
      <c r="C14" s="15"/>
      <c r="D14" s="15"/>
      <c r="E14" s="14"/>
      <c r="F14" s="16">
        <f t="shared" si="0"/>
        <v>0</v>
      </c>
      <c r="G14" s="17"/>
      <c r="H14" s="15"/>
      <c r="I14" s="36"/>
      <c r="J14" s="15"/>
      <c r="K14" s="18"/>
    </row>
    <row r="15" spans="1:13" ht="15.75">
      <c r="A15" s="13"/>
      <c r="B15" s="17"/>
      <c r="C15" s="15"/>
      <c r="D15" s="15"/>
      <c r="E15" s="14"/>
      <c r="F15" s="16">
        <f t="shared" si="0"/>
        <v>0</v>
      </c>
      <c r="G15" s="17">
        <v>2240</v>
      </c>
      <c r="H15" s="38">
        <v>134.69999999999999</v>
      </c>
      <c r="I15" s="36" t="s">
        <v>277</v>
      </c>
      <c r="J15" s="15"/>
      <c r="K15" s="18"/>
    </row>
    <row r="16" spans="1:13" ht="31.5">
      <c r="A16" s="13"/>
      <c r="B16" s="17"/>
      <c r="C16" s="15"/>
      <c r="D16" s="15"/>
      <c r="E16" s="14"/>
      <c r="F16" s="16">
        <f t="shared" si="0"/>
        <v>0</v>
      </c>
      <c r="G16" s="17"/>
      <c r="H16" s="38">
        <v>30</v>
      </c>
      <c r="I16" s="14" t="s">
        <v>278</v>
      </c>
      <c r="J16" s="15"/>
      <c r="K16" s="18"/>
    </row>
    <row r="17" spans="1:11" ht="53.25" customHeight="1">
      <c r="A17" s="13"/>
      <c r="B17" s="17"/>
      <c r="C17" s="15"/>
      <c r="D17" s="15"/>
      <c r="E17" s="14"/>
      <c r="F17" s="16">
        <f t="shared" si="0"/>
        <v>0</v>
      </c>
      <c r="G17" s="19"/>
      <c r="H17" s="38">
        <v>42.93</v>
      </c>
      <c r="I17" s="14" t="s">
        <v>279</v>
      </c>
      <c r="J17" s="15"/>
      <c r="K17" s="18"/>
    </row>
    <row r="18" spans="1:11" ht="47.25">
      <c r="A18" s="19"/>
      <c r="B18" s="17"/>
      <c r="C18" s="15"/>
      <c r="D18" s="15"/>
      <c r="E18" s="14"/>
      <c r="F18" s="16">
        <f t="shared" si="0"/>
        <v>0</v>
      </c>
      <c r="G18" s="17"/>
      <c r="H18" s="38">
        <v>16.12</v>
      </c>
      <c r="I18" s="14" t="s">
        <v>280</v>
      </c>
      <c r="J18" s="15"/>
      <c r="K18" s="18"/>
    </row>
    <row r="19" spans="1:11" ht="36" customHeight="1">
      <c r="A19" s="19"/>
      <c r="B19" s="17"/>
      <c r="C19" s="15"/>
      <c r="D19" s="15"/>
      <c r="E19" s="14"/>
      <c r="F19" s="16">
        <f t="shared" si="0"/>
        <v>0</v>
      </c>
      <c r="G19" s="17"/>
      <c r="H19" s="38">
        <v>2.8</v>
      </c>
      <c r="I19" s="14" t="s">
        <v>281</v>
      </c>
      <c r="J19" s="15"/>
      <c r="K19" s="18"/>
    </row>
    <row r="20" spans="1:11" ht="48" customHeight="1">
      <c r="A20" s="13"/>
      <c r="B20" s="17"/>
      <c r="C20" s="15"/>
      <c r="D20" s="15"/>
      <c r="E20" s="14"/>
      <c r="F20" s="16">
        <f t="shared" si="0"/>
        <v>0</v>
      </c>
      <c r="G20" s="17"/>
      <c r="H20" s="38">
        <v>1.7</v>
      </c>
      <c r="I20" s="14" t="s">
        <v>282</v>
      </c>
      <c r="J20" s="15"/>
      <c r="K20" s="18"/>
    </row>
    <row r="21" spans="1:11" ht="31.5">
      <c r="A21" s="13"/>
      <c r="B21" s="17"/>
      <c r="C21" s="15"/>
      <c r="D21" s="15"/>
      <c r="E21" s="14"/>
      <c r="F21" s="16">
        <f t="shared" si="0"/>
        <v>0</v>
      </c>
      <c r="G21" s="17">
        <v>2282</v>
      </c>
      <c r="H21" s="15">
        <v>0.9</v>
      </c>
      <c r="I21" s="14" t="s">
        <v>283</v>
      </c>
      <c r="J21" s="15"/>
      <c r="K21" s="18"/>
    </row>
    <row r="22" spans="1:11" ht="31.5">
      <c r="A22" s="13"/>
      <c r="B22" s="17"/>
      <c r="C22" s="15"/>
      <c r="D22" s="15"/>
      <c r="E22" s="14"/>
      <c r="F22" s="16">
        <f t="shared" si="0"/>
        <v>0</v>
      </c>
      <c r="G22" s="17"/>
      <c r="H22" s="15">
        <v>2.2200000000000002</v>
      </c>
      <c r="I22" s="14" t="s">
        <v>284</v>
      </c>
      <c r="J22" s="15"/>
      <c r="K22" s="18"/>
    </row>
    <row r="23" spans="1:11" ht="15.75">
      <c r="A23" s="13"/>
      <c r="B23" s="17"/>
      <c r="C23" s="15"/>
      <c r="D23" s="15"/>
      <c r="E23" s="14"/>
      <c r="F23" s="16">
        <f t="shared" si="0"/>
        <v>0</v>
      </c>
      <c r="G23" s="17"/>
      <c r="H23" s="15"/>
      <c r="I23" s="14"/>
      <c r="J23" s="15"/>
      <c r="K23" s="18"/>
    </row>
    <row r="24" spans="1:11" ht="15.75">
      <c r="A24" s="13"/>
      <c r="B24" s="17"/>
      <c r="C24" s="15"/>
      <c r="D24" s="15"/>
      <c r="E24" s="14"/>
      <c r="F24" s="16">
        <f t="shared" si="0"/>
        <v>0</v>
      </c>
      <c r="G24" s="17"/>
      <c r="H24" s="15"/>
      <c r="I24" s="14"/>
      <c r="J24" s="15"/>
      <c r="K24" s="18"/>
    </row>
    <row r="25" spans="1:11" ht="15.75">
      <c r="A25" s="13"/>
      <c r="B25" s="17"/>
      <c r="C25" s="15"/>
      <c r="D25" s="15"/>
      <c r="E25" s="14"/>
      <c r="F25" s="16">
        <f t="shared" si="0"/>
        <v>0</v>
      </c>
      <c r="G25" s="17"/>
      <c r="H25" s="15"/>
      <c r="I25" s="14"/>
      <c r="J25" s="15"/>
      <c r="K25" s="18"/>
    </row>
    <row r="26" spans="1:11" ht="15.75">
      <c r="A26" s="19"/>
      <c r="B26" s="17"/>
      <c r="C26" s="15"/>
      <c r="D26" s="15"/>
      <c r="E26" s="14"/>
      <c r="F26" s="16">
        <f t="shared" si="0"/>
        <v>0</v>
      </c>
      <c r="G26" s="17"/>
      <c r="H26" s="15"/>
      <c r="I26" s="14"/>
      <c r="J26" s="15"/>
      <c r="K26" s="18"/>
    </row>
    <row r="27" spans="1:11" ht="15.75">
      <c r="A27" s="19"/>
      <c r="B27" s="17"/>
      <c r="C27" s="15"/>
      <c r="D27" s="15"/>
      <c r="E27" s="14"/>
      <c r="F27" s="16">
        <f t="shared" si="0"/>
        <v>0</v>
      </c>
      <c r="G27" s="17"/>
      <c r="H27" s="15"/>
      <c r="I27" s="14"/>
      <c r="J27" s="15"/>
      <c r="K27" s="18"/>
    </row>
    <row r="28" spans="1:11" ht="15.75">
      <c r="A28" s="13"/>
      <c r="B28" s="17"/>
      <c r="C28" s="15"/>
      <c r="D28" s="15"/>
      <c r="E28" s="14"/>
      <c r="F28" s="16">
        <f t="shared" si="0"/>
        <v>0</v>
      </c>
      <c r="G28" s="17"/>
      <c r="H28" s="15"/>
      <c r="I28" s="14"/>
      <c r="J28" s="15"/>
      <c r="K28" s="18"/>
    </row>
    <row r="29" spans="1:11" ht="15.75">
      <c r="A29" s="13"/>
      <c r="B29" s="17"/>
      <c r="C29" s="15"/>
      <c r="D29" s="15"/>
      <c r="E29" s="14"/>
      <c r="F29" s="16">
        <f t="shared" si="0"/>
        <v>0</v>
      </c>
      <c r="G29" s="17"/>
      <c r="H29" s="15"/>
      <c r="I29" s="14"/>
      <c r="J29" s="15"/>
      <c r="K29" s="18"/>
    </row>
    <row r="30" spans="1:11" ht="15.75">
      <c r="A30" s="13"/>
      <c r="B30" s="17"/>
      <c r="C30" s="15"/>
      <c r="D30" s="15"/>
      <c r="E30" s="14"/>
      <c r="F30" s="16">
        <f t="shared" si="0"/>
        <v>0</v>
      </c>
      <c r="G30" s="17"/>
      <c r="H30" s="15"/>
      <c r="I30" s="14"/>
      <c r="J30" s="15"/>
      <c r="K30" s="18"/>
    </row>
    <row r="31" spans="1:11" ht="15.75">
      <c r="A31" s="13"/>
      <c r="B31" s="17"/>
      <c r="C31" s="15"/>
      <c r="D31" s="15"/>
      <c r="E31" s="14"/>
      <c r="F31" s="16">
        <f t="shared" si="0"/>
        <v>0</v>
      </c>
      <c r="G31" s="17"/>
      <c r="H31" s="15"/>
      <c r="I31" s="14"/>
      <c r="J31" s="15"/>
      <c r="K31" s="18"/>
    </row>
    <row r="32" spans="1:11" ht="15.75">
      <c r="A32" s="13"/>
      <c r="B32" s="17"/>
      <c r="C32" s="15"/>
      <c r="D32" s="15"/>
      <c r="E32" s="14"/>
      <c r="F32" s="16">
        <f t="shared" si="0"/>
        <v>0</v>
      </c>
      <c r="G32" s="17"/>
      <c r="H32" s="15"/>
      <c r="I32" s="14"/>
      <c r="J32" s="15"/>
      <c r="K32" s="18"/>
    </row>
    <row r="33" spans="1:11" ht="15.75">
      <c r="A33" s="13"/>
      <c r="B33" s="17"/>
      <c r="C33" s="15"/>
      <c r="D33" s="15"/>
      <c r="E33" s="14"/>
      <c r="F33" s="16">
        <f t="shared" si="0"/>
        <v>0</v>
      </c>
      <c r="G33" s="17"/>
      <c r="H33" s="15"/>
      <c r="I33" s="14"/>
      <c r="J33" s="15"/>
      <c r="K33" s="18"/>
    </row>
    <row r="34" spans="1:11" ht="15.75">
      <c r="A34" s="13"/>
      <c r="B34" s="17"/>
      <c r="C34" s="15"/>
      <c r="D34" s="15"/>
      <c r="E34" s="14"/>
      <c r="F34" s="16">
        <f t="shared" si="0"/>
        <v>0</v>
      </c>
      <c r="G34" s="17"/>
      <c r="H34" s="15"/>
      <c r="I34" s="14"/>
      <c r="J34" s="15"/>
      <c r="K34" s="18"/>
    </row>
    <row r="35" spans="1:11" ht="15.75">
      <c r="A35" s="13"/>
      <c r="B35" s="17"/>
      <c r="C35" s="15"/>
      <c r="D35" s="15"/>
      <c r="E35" s="14"/>
      <c r="F35" s="16">
        <f t="shared" si="0"/>
        <v>0</v>
      </c>
      <c r="G35" s="17"/>
      <c r="H35" s="15"/>
      <c r="I35" s="14"/>
      <c r="J35" s="15"/>
      <c r="K35" s="18"/>
    </row>
    <row r="36" spans="1:11" ht="15.75">
      <c r="A36" s="19"/>
      <c r="B36" s="17"/>
      <c r="C36" s="15"/>
      <c r="D36" s="15"/>
      <c r="E36" s="14"/>
      <c r="F36" s="16">
        <f t="shared" si="0"/>
        <v>0</v>
      </c>
      <c r="G36" s="17"/>
      <c r="H36" s="15"/>
      <c r="I36" s="14"/>
      <c r="J36" s="15"/>
      <c r="K36" s="18"/>
    </row>
    <row r="37" spans="1:11" ht="15.75">
      <c r="A37" s="19"/>
      <c r="B37" s="17"/>
      <c r="C37" s="15"/>
      <c r="D37" s="15"/>
      <c r="E37" s="14"/>
      <c r="F37" s="16">
        <f t="shared" si="0"/>
        <v>0</v>
      </c>
      <c r="G37" s="17"/>
      <c r="H37" s="15"/>
      <c r="I37" s="14"/>
      <c r="J37" s="15"/>
      <c r="K37" s="18"/>
    </row>
    <row r="38" spans="1:11" ht="15.75">
      <c r="A38" s="13"/>
      <c r="B38" s="17"/>
      <c r="C38" s="15"/>
      <c r="D38" s="15"/>
      <c r="E38" s="14"/>
      <c r="F38" s="16">
        <f t="shared" si="0"/>
        <v>0</v>
      </c>
      <c r="G38" s="17"/>
      <c r="H38" s="15"/>
      <c r="I38" s="14"/>
      <c r="J38" s="15"/>
      <c r="K38" s="18"/>
    </row>
    <row r="39" spans="1:11" ht="15.75">
      <c r="A39" s="13"/>
      <c r="B39" s="17"/>
      <c r="C39" s="15"/>
      <c r="D39" s="15"/>
      <c r="E39" s="14"/>
      <c r="F39" s="16">
        <f t="shared" si="0"/>
        <v>0</v>
      </c>
      <c r="G39" s="17"/>
      <c r="H39" s="15"/>
      <c r="I39" s="14"/>
      <c r="J39" s="15"/>
      <c r="K39" s="18"/>
    </row>
    <row r="40" spans="1:11" ht="15.75">
      <c r="A40" s="13"/>
      <c r="B40" s="17"/>
      <c r="C40" s="15"/>
      <c r="D40" s="15"/>
      <c r="E40" s="14"/>
      <c r="F40" s="16">
        <f t="shared" si="0"/>
        <v>0</v>
      </c>
      <c r="G40" s="17"/>
      <c r="H40" s="15"/>
      <c r="I40" s="14"/>
      <c r="J40" s="15"/>
      <c r="K40" s="18"/>
    </row>
    <row r="41" spans="1:11" ht="15.75">
      <c r="A41" s="13"/>
      <c r="B41" s="17"/>
      <c r="C41" s="15"/>
      <c r="D41" s="15"/>
      <c r="E41" s="14"/>
      <c r="F41" s="16">
        <f t="shared" si="0"/>
        <v>0</v>
      </c>
      <c r="G41" s="17"/>
      <c r="H41" s="15"/>
      <c r="I41" s="14"/>
      <c r="J41" s="15"/>
      <c r="K41" s="18"/>
    </row>
    <row r="42" spans="1:11" ht="15.75">
      <c r="A42" s="13"/>
      <c r="B42" s="17"/>
      <c r="C42" s="15"/>
      <c r="D42" s="15"/>
      <c r="E42" s="14"/>
      <c r="F42" s="16">
        <f t="shared" si="0"/>
        <v>0</v>
      </c>
      <c r="G42" s="17"/>
      <c r="H42" s="15"/>
      <c r="I42" s="14"/>
      <c r="J42" s="15"/>
      <c r="K42" s="18"/>
    </row>
    <row r="43" spans="1:11" ht="15.75">
      <c r="A43" s="13"/>
      <c r="B43" s="17"/>
      <c r="C43" s="15"/>
      <c r="D43" s="15"/>
      <c r="E43" s="14"/>
      <c r="F43" s="16">
        <f t="shared" si="0"/>
        <v>0</v>
      </c>
      <c r="G43" s="17"/>
      <c r="H43" s="15"/>
      <c r="I43" s="14"/>
      <c r="J43" s="15"/>
      <c r="K43" s="18"/>
    </row>
    <row r="44" spans="1:11" ht="15.75">
      <c r="A44" s="13"/>
      <c r="B44" s="17"/>
      <c r="C44" s="15"/>
      <c r="D44" s="15"/>
      <c r="E44" s="14"/>
      <c r="F44" s="16">
        <f t="shared" si="0"/>
        <v>0</v>
      </c>
      <c r="G44" s="17"/>
      <c r="H44" s="15"/>
      <c r="I44" s="14"/>
      <c r="J44" s="15"/>
      <c r="K44" s="18"/>
    </row>
    <row r="45" spans="1:11" ht="15.75">
      <c r="A45" s="13"/>
      <c r="B45" s="17"/>
      <c r="C45" s="15"/>
      <c r="D45" s="15"/>
      <c r="E45" s="14"/>
      <c r="F45" s="16">
        <f t="shared" si="0"/>
        <v>0</v>
      </c>
      <c r="G45" s="17"/>
      <c r="H45" s="15"/>
      <c r="I45" s="14"/>
      <c r="J45" s="15"/>
      <c r="K45" s="18"/>
    </row>
    <row r="46" spans="1:11" ht="15.75">
      <c r="A46" s="19"/>
      <c r="B46" s="17"/>
      <c r="C46" s="15"/>
      <c r="D46" s="15"/>
      <c r="E46" s="14"/>
      <c r="F46" s="16">
        <f t="shared" si="0"/>
        <v>0</v>
      </c>
      <c r="G46" s="17"/>
      <c r="H46" s="15"/>
      <c r="I46" s="14"/>
      <c r="J46" s="15"/>
      <c r="K46" s="18"/>
    </row>
    <row r="47" spans="1:11" ht="15.75">
      <c r="A47" s="19"/>
      <c r="B47" s="17"/>
      <c r="C47" s="15"/>
      <c r="D47" s="15"/>
      <c r="E47" s="14"/>
      <c r="F47" s="16">
        <f t="shared" si="0"/>
        <v>0</v>
      </c>
      <c r="G47" s="17"/>
      <c r="H47" s="15"/>
      <c r="I47" s="14"/>
      <c r="J47" s="15"/>
      <c r="K47" s="18"/>
    </row>
    <row r="48" spans="1:11" ht="15.75">
      <c r="A48" s="20"/>
      <c r="B48" s="21"/>
      <c r="C48" s="22"/>
      <c r="D48" s="22"/>
      <c r="E48" s="23"/>
      <c r="F48" s="16">
        <f t="shared" si="0"/>
        <v>0</v>
      </c>
      <c r="G48" s="21"/>
      <c r="H48" s="22"/>
      <c r="I48" s="23"/>
      <c r="J48" s="22"/>
      <c r="K48" s="18"/>
    </row>
    <row r="49" spans="1:11" ht="15.75">
      <c r="A49" s="20"/>
      <c r="B49" s="21"/>
      <c r="C49" s="22"/>
      <c r="D49" s="22"/>
      <c r="E49" s="23"/>
      <c r="F49" s="16">
        <f t="shared" si="0"/>
        <v>0</v>
      </c>
      <c r="G49" s="21"/>
      <c r="H49" s="22"/>
      <c r="I49" s="23"/>
      <c r="J49" s="22"/>
      <c r="K49" s="18"/>
    </row>
    <row r="50" spans="1:11" ht="15.75">
      <c r="A50" s="20"/>
      <c r="B50" s="21"/>
      <c r="C50" s="22"/>
      <c r="D50" s="22"/>
      <c r="E50" s="23"/>
      <c r="F50" s="16">
        <f t="shared" si="0"/>
        <v>0</v>
      </c>
      <c r="G50" s="21"/>
      <c r="H50" s="22"/>
      <c r="I50" s="23"/>
      <c r="J50" s="22"/>
      <c r="K50" s="18"/>
    </row>
    <row r="51" spans="1:11" ht="15.75">
      <c r="A51" s="21"/>
      <c r="B51" s="24" t="s">
        <v>17</v>
      </c>
      <c r="C51" s="25">
        <f>SUM(C7:C50)</f>
        <v>267.87</v>
      </c>
      <c r="D51" s="25">
        <f>SUM(D7:D50)</f>
        <v>65.45</v>
      </c>
      <c r="E51" s="25">
        <f>SUM(E7:E50)</f>
        <v>0</v>
      </c>
      <c r="F51" s="25">
        <f>SUM(F7:F50)</f>
        <v>333.32</v>
      </c>
      <c r="G51" s="25"/>
      <c r="H51" s="25">
        <f>SUM(H7:H50)</f>
        <v>249.91</v>
      </c>
      <c r="I51" s="25">
        <f>SUM(I7:I50)</f>
        <v>0</v>
      </c>
      <c r="J51" s="25">
        <f>SUM(J7:J50)</f>
        <v>16.97</v>
      </c>
      <c r="K51" s="29">
        <f>C51-H51</f>
        <v>17.960000000000008</v>
      </c>
    </row>
    <row r="54" spans="1:11" ht="15.75">
      <c r="B54" s="30" t="s">
        <v>31</v>
      </c>
      <c r="F54" s="31"/>
      <c r="G54" s="32" t="s">
        <v>285</v>
      </c>
      <c r="H54" s="33"/>
    </row>
    <row r="55" spans="1:11">
      <c r="B55" s="30"/>
      <c r="F55" s="34" t="s">
        <v>20</v>
      </c>
      <c r="G55" s="35"/>
      <c r="H55" s="35"/>
    </row>
    <row r="56" spans="1:11" ht="15.75">
      <c r="B56" s="30" t="s">
        <v>21</v>
      </c>
      <c r="F56" s="31"/>
      <c r="G56" s="32" t="s">
        <v>286</v>
      </c>
      <c r="H56" s="33"/>
    </row>
    <row r="57" spans="1:11">
      <c r="F57" s="34" t="s">
        <v>20</v>
      </c>
      <c r="G57" s="35"/>
      <c r="H57" s="35"/>
    </row>
  </sheetData>
  <mergeCells count="10">
    <mergeCell ref="G54:H54"/>
    <mergeCell ref="G56:H56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3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M20" sqref="M20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27</v>
      </c>
    </row>
    <row r="3" spans="1:13" ht="61.5" customHeight="1">
      <c r="A3" s="2"/>
      <c r="B3" s="5" t="s">
        <v>32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2</v>
      </c>
      <c r="B5" s="8" t="s">
        <v>3</v>
      </c>
      <c r="C5" s="9" t="s">
        <v>4</v>
      </c>
      <c r="D5" s="9"/>
      <c r="E5" s="9"/>
      <c r="F5" s="9" t="s">
        <v>5</v>
      </c>
      <c r="G5" s="9" t="s">
        <v>6</v>
      </c>
      <c r="H5" s="9"/>
      <c r="I5" s="9"/>
      <c r="J5" s="9"/>
      <c r="K5" s="10" t="s">
        <v>7</v>
      </c>
    </row>
    <row r="6" spans="1:13" ht="158.25" customHeight="1">
      <c r="A6" s="8"/>
      <c r="B6" s="8"/>
      <c r="C6" s="11" t="s">
        <v>8</v>
      </c>
      <c r="D6" s="11" t="s">
        <v>9</v>
      </c>
      <c r="E6" s="11" t="s">
        <v>10</v>
      </c>
      <c r="F6" s="9"/>
      <c r="G6" s="12" t="s">
        <v>11</v>
      </c>
      <c r="H6" s="11" t="s">
        <v>12</v>
      </c>
      <c r="I6" s="11" t="s">
        <v>13</v>
      </c>
      <c r="J6" s="11" t="s">
        <v>12</v>
      </c>
      <c r="K6" s="10"/>
    </row>
    <row r="7" spans="1:13" ht="15.75">
      <c r="A7" s="13">
        <v>1</v>
      </c>
      <c r="B7" s="17" t="s">
        <v>30</v>
      </c>
      <c r="C7" s="15">
        <v>30.48</v>
      </c>
      <c r="D7" s="15"/>
      <c r="E7" s="14"/>
      <c r="F7" s="16">
        <v>30.48</v>
      </c>
      <c r="G7" s="17"/>
      <c r="H7" s="15"/>
      <c r="I7" s="36"/>
      <c r="J7" s="15"/>
      <c r="K7" s="18"/>
    </row>
    <row r="8" spans="1:13" ht="15.75">
      <c r="A8" s="13">
        <v>2</v>
      </c>
      <c r="B8" s="17" t="s">
        <v>33</v>
      </c>
      <c r="C8" s="15"/>
      <c r="D8" s="15">
        <v>0.12</v>
      </c>
      <c r="E8" s="14" t="s">
        <v>34</v>
      </c>
      <c r="F8" s="16">
        <f t="shared" ref="F8:F50" si="0">SUM(C8,D8)</f>
        <v>0.12</v>
      </c>
      <c r="G8" s="17"/>
      <c r="H8" s="15"/>
      <c r="I8" s="14" t="s">
        <v>34</v>
      </c>
      <c r="J8" s="15">
        <v>0.12</v>
      </c>
      <c r="K8" s="18"/>
    </row>
    <row r="9" spans="1:13" ht="31.5">
      <c r="A9" s="13"/>
      <c r="B9" s="17"/>
      <c r="C9" s="15"/>
      <c r="D9" s="15">
        <v>0.84</v>
      </c>
      <c r="E9" s="14" t="s">
        <v>35</v>
      </c>
      <c r="F9" s="16">
        <f t="shared" si="0"/>
        <v>0.84</v>
      </c>
      <c r="G9" s="17"/>
      <c r="H9" s="15"/>
      <c r="I9" s="14" t="s">
        <v>35</v>
      </c>
      <c r="J9" s="15">
        <v>0.84</v>
      </c>
      <c r="K9" s="18"/>
    </row>
    <row r="10" spans="1:13" ht="31.5">
      <c r="A10" s="13"/>
      <c r="B10" s="17"/>
      <c r="C10" s="15"/>
      <c r="D10" s="15">
        <v>0.08</v>
      </c>
      <c r="E10" s="14" t="s">
        <v>36</v>
      </c>
      <c r="F10" s="16">
        <f t="shared" si="0"/>
        <v>0.08</v>
      </c>
      <c r="G10" s="17"/>
      <c r="H10" s="15"/>
      <c r="I10" s="14" t="s">
        <v>36</v>
      </c>
      <c r="J10" s="15">
        <v>0.08</v>
      </c>
      <c r="K10" s="18"/>
    </row>
    <row r="11" spans="1:13" ht="15.75">
      <c r="A11" s="13">
        <v>3</v>
      </c>
      <c r="B11" s="17" t="s">
        <v>30</v>
      </c>
      <c r="C11" s="15"/>
      <c r="D11" s="15">
        <v>9.34</v>
      </c>
      <c r="E11" s="14" t="s">
        <v>37</v>
      </c>
      <c r="F11" s="16">
        <f t="shared" si="0"/>
        <v>9.34</v>
      </c>
      <c r="G11" s="17"/>
      <c r="H11" s="15"/>
      <c r="I11" s="36" t="s">
        <v>38</v>
      </c>
      <c r="J11" s="15">
        <v>9.34</v>
      </c>
      <c r="K11" s="18"/>
    </row>
    <row r="12" spans="1:13" ht="31.5">
      <c r="A12" s="13">
        <v>4</v>
      </c>
      <c r="B12" s="17" t="s">
        <v>39</v>
      </c>
      <c r="C12" s="15"/>
      <c r="D12" s="15">
        <v>5.16</v>
      </c>
      <c r="E12" s="14" t="s">
        <v>40</v>
      </c>
      <c r="F12" s="16">
        <f t="shared" si="0"/>
        <v>5.16</v>
      </c>
      <c r="G12" s="19"/>
      <c r="H12" s="15"/>
      <c r="I12" s="14" t="s">
        <v>41</v>
      </c>
      <c r="J12" s="15">
        <v>5.16</v>
      </c>
      <c r="K12" s="18"/>
    </row>
    <row r="13" spans="1:13" ht="47.25">
      <c r="A13" s="13">
        <v>5</v>
      </c>
      <c r="B13" s="17" t="s">
        <v>42</v>
      </c>
      <c r="C13" s="15"/>
      <c r="D13" s="15">
        <v>75.44</v>
      </c>
      <c r="E13" s="14" t="s">
        <v>43</v>
      </c>
      <c r="F13" s="16">
        <f t="shared" si="0"/>
        <v>75.44</v>
      </c>
      <c r="G13" s="19"/>
      <c r="H13" s="15"/>
      <c r="I13" s="14" t="s">
        <v>43</v>
      </c>
      <c r="J13" s="15">
        <v>75.44</v>
      </c>
      <c r="K13" s="18"/>
    </row>
    <row r="14" spans="1:13" ht="15.75">
      <c r="A14" s="13"/>
      <c r="B14" s="17"/>
      <c r="C14" s="15"/>
      <c r="D14" s="15"/>
      <c r="E14" s="14"/>
      <c r="F14" s="16">
        <f t="shared" si="0"/>
        <v>0</v>
      </c>
      <c r="G14" s="17"/>
      <c r="H14" s="15"/>
      <c r="I14" s="14"/>
      <c r="J14" s="15"/>
      <c r="K14" s="18"/>
    </row>
    <row r="15" spans="1:13" ht="15.75">
      <c r="A15" s="19"/>
      <c r="B15" s="17"/>
      <c r="C15" s="15"/>
      <c r="D15" s="15"/>
      <c r="E15" s="14"/>
      <c r="F15" s="16">
        <f t="shared" si="0"/>
        <v>0</v>
      </c>
      <c r="G15" s="17"/>
      <c r="H15" s="15"/>
      <c r="I15" s="14"/>
      <c r="J15" s="15"/>
      <c r="K15" s="18"/>
    </row>
    <row r="16" spans="1:13" ht="15" customHeight="1">
      <c r="A16" s="19"/>
      <c r="B16" s="17"/>
      <c r="C16" s="15"/>
      <c r="D16" s="15"/>
      <c r="E16" s="14"/>
      <c r="F16" s="16">
        <f t="shared" si="0"/>
        <v>0</v>
      </c>
      <c r="G16" s="17"/>
      <c r="H16" s="15"/>
      <c r="I16" s="14"/>
      <c r="J16" s="15"/>
      <c r="K16" s="18"/>
    </row>
    <row r="17" spans="1:11" ht="15.75">
      <c r="A17" s="13"/>
      <c r="B17" s="17"/>
      <c r="C17" s="15"/>
      <c r="D17" s="15"/>
      <c r="E17" s="14"/>
      <c r="F17" s="16">
        <f t="shared" si="0"/>
        <v>0</v>
      </c>
      <c r="G17" s="17"/>
      <c r="H17" s="15"/>
      <c r="I17" s="14"/>
      <c r="J17" s="15"/>
      <c r="K17" s="18"/>
    </row>
    <row r="18" spans="1:11" ht="15.75">
      <c r="A18" s="13"/>
      <c r="B18" s="17"/>
      <c r="C18" s="15"/>
      <c r="D18" s="15"/>
      <c r="E18" s="14"/>
      <c r="F18" s="16">
        <f t="shared" si="0"/>
        <v>0</v>
      </c>
      <c r="G18" s="17"/>
      <c r="H18" s="15"/>
      <c r="I18" s="14"/>
      <c r="J18" s="15"/>
      <c r="K18" s="18"/>
    </row>
    <row r="19" spans="1:11" ht="15.75">
      <c r="A19" s="13"/>
      <c r="B19" s="17"/>
      <c r="C19" s="15"/>
      <c r="D19" s="15"/>
      <c r="E19" s="14"/>
      <c r="F19" s="16">
        <f t="shared" si="0"/>
        <v>0</v>
      </c>
      <c r="G19" s="17"/>
      <c r="H19" s="15"/>
      <c r="I19" s="14"/>
      <c r="J19" s="15"/>
      <c r="K19" s="18"/>
    </row>
    <row r="20" spans="1:11" ht="15.75">
      <c r="A20" s="13"/>
      <c r="B20" s="17"/>
      <c r="C20" s="15"/>
      <c r="D20" s="15"/>
      <c r="E20" s="14"/>
      <c r="F20" s="16">
        <f t="shared" si="0"/>
        <v>0</v>
      </c>
      <c r="G20" s="17"/>
      <c r="H20" s="15"/>
      <c r="I20" s="14"/>
      <c r="J20" s="15"/>
      <c r="K20" s="18"/>
    </row>
    <row r="21" spans="1:11" ht="15.75">
      <c r="A21" s="13"/>
      <c r="B21" s="17"/>
      <c r="C21" s="15"/>
      <c r="D21" s="15"/>
      <c r="E21" s="14"/>
      <c r="F21" s="16">
        <f t="shared" si="0"/>
        <v>0</v>
      </c>
      <c r="G21" s="17"/>
      <c r="H21" s="15"/>
      <c r="I21" s="14"/>
      <c r="J21" s="15"/>
      <c r="K21" s="18"/>
    </row>
    <row r="22" spans="1:11" ht="15.75">
      <c r="A22" s="13"/>
      <c r="B22" s="17"/>
      <c r="C22" s="15"/>
      <c r="D22" s="15"/>
      <c r="E22" s="14"/>
      <c r="F22" s="16">
        <f t="shared" si="0"/>
        <v>0</v>
      </c>
      <c r="G22" s="17"/>
      <c r="H22" s="15"/>
      <c r="I22" s="14"/>
      <c r="J22" s="15"/>
      <c r="K22" s="18"/>
    </row>
    <row r="23" spans="1:11" ht="15.75">
      <c r="A23" s="13"/>
      <c r="B23" s="17"/>
      <c r="C23" s="15"/>
      <c r="D23" s="15"/>
      <c r="E23" s="14"/>
      <c r="F23" s="16">
        <f t="shared" si="0"/>
        <v>0</v>
      </c>
      <c r="G23" s="17"/>
      <c r="H23" s="15"/>
      <c r="I23" s="14"/>
      <c r="J23" s="15"/>
      <c r="K23" s="18"/>
    </row>
    <row r="24" spans="1:11" ht="15.75">
      <c r="A24" s="13"/>
      <c r="B24" s="17"/>
      <c r="C24" s="15"/>
      <c r="D24" s="15"/>
      <c r="E24" s="14"/>
      <c r="F24" s="16">
        <f t="shared" si="0"/>
        <v>0</v>
      </c>
      <c r="G24" s="17"/>
      <c r="H24" s="15"/>
      <c r="I24" s="14"/>
      <c r="J24" s="15"/>
      <c r="K24" s="18"/>
    </row>
    <row r="25" spans="1:11" ht="15.75">
      <c r="A25" s="19"/>
      <c r="B25" s="17"/>
      <c r="C25" s="15"/>
      <c r="D25" s="15"/>
      <c r="E25" s="14"/>
      <c r="F25" s="16">
        <f t="shared" si="0"/>
        <v>0</v>
      </c>
      <c r="G25" s="17"/>
      <c r="H25" s="15"/>
      <c r="I25" s="14"/>
      <c r="J25" s="15"/>
      <c r="K25" s="18"/>
    </row>
    <row r="26" spans="1:11" ht="15.75">
      <c r="A26" s="19"/>
      <c r="B26" s="17"/>
      <c r="C26" s="15"/>
      <c r="D26" s="15"/>
      <c r="E26" s="14"/>
      <c r="F26" s="16">
        <f t="shared" si="0"/>
        <v>0</v>
      </c>
      <c r="G26" s="17"/>
      <c r="H26" s="15"/>
      <c r="I26" s="14"/>
      <c r="J26" s="15"/>
      <c r="K26" s="18"/>
    </row>
    <row r="27" spans="1:11" ht="15.75">
      <c r="A27" s="13"/>
      <c r="B27" s="17"/>
      <c r="C27" s="15"/>
      <c r="D27" s="15"/>
      <c r="E27" s="14"/>
      <c r="F27" s="16">
        <f t="shared" si="0"/>
        <v>0</v>
      </c>
      <c r="G27" s="17"/>
      <c r="H27" s="15"/>
      <c r="I27" s="14"/>
      <c r="J27" s="15"/>
      <c r="K27" s="18"/>
    </row>
    <row r="28" spans="1:11" ht="15.75">
      <c r="A28" s="13"/>
      <c r="B28" s="17"/>
      <c r="C28" s="15"/>
      <c r="D28" s="15"/>
      <c r="E28" s="14"/>
      <c r="F28" s="16">
        <f t="shared" si="0"/>
        <v>0</v>
      </c>
      <c r="G28" s="17"/>
      <c r="H28" s="15"/>
      <c r="I28" s="14"/>
      <c r="J28" s="15"/>
      <c r="K28" s="18"/>
    </row>
    <row r="29" spans="1:11" ht="15.75">
      <c r="A29" s="13"/>
      <c r="B29" s="17"/>
      <c r="C29" s="15"/>
      <c r="D29" s="15"/>
      <c r="E29" s="14"/>
      <c r="F29" s="16">
        <f t="shared" si="0"/>
        <v>0</v>
      </c>
      <c r="G29" s="17"/>
      <c r="H29" s="15"/>
      <c r="I29" s="14"/>
      <c r="J29" s="15"/>
      <c r="K29" s="18"/>
    </row>
    <row r="30" spans="1:11" ht="15.75">
      <c r="A30" s="13"/>
      <c r="B30" s="17"/>
      <c r="C30" s="15"/>
      <c r="D30" s="15"/>
      <c r="E30" s="14"/>
      <c r="F30" s="16">
        <f t="shared" si="0"/>
        <v>0</v>
      </c>
      <c r="G30" s="17"/>
      <c r="H30" s="15"/>
      <c r="I30" s="14"/>
      <c r="J30" s="15"/>
      <c r="K30" s="18"/>
    </row>
    <row r="31" spans="1:11" ht="15.75">
      <c r="A31" s="13"/>
      <c r="B31" s="17"/>
      <c r="C31" s="15"/>
      <c r="D31" s="15"/>
      <c r="E31" s="14"/>
      <c r="F31" s="16">
        <f t="shared" si="0"/>
        <v>0</v>
      </c>
      <c r="G31" s="17"/>
      <c r="H31" s="15"/>
      <c r="I31" s="14"/>
      <c r="J31" s="15"/>
      <c r="K31" s="18"/>
    </row>
    <row r="32" spans="1:11" ht="15.75">
      <c r="A32" s="13"/>
      <c r="B32" s="17"/>
      <c r="C32" s="15"/>
      <c r="D32" s="15"/>
      <c r="E32" s="14"/>
      <c r="F32" s="16">
        <f t="shared" si="0"/>
        <v>0</v>
      </c>
      <c r="G32" s="17"/>
      <c r="H32" s="15"/>
      <c r="I32" s="14"/>
      <c r="J32" s="15"/>
      <c r="K32" s="18"/>
    </row>
    <row r="33" spans="1:11" ht="15.75">
      <c r="A33" s="13"/>
      <c r="B33" s="17"/>
      <c r="C33" s="15"/>
      <c r="D33" s="15"/>
      <c r="E33" s="14"/>
      <c r="F33" s="16">
        <f t="shared" si="0"/>
        <v>0</v>
      </c>
      <c r="G33" s="17"/>
      <c r="H33" s="15"/>
      <c r="I33" s="14"/>
      <c r="J33" s="15"/>
      <c r="K33" s="18"/>
    </row>
    <row r="34" spans="1:11" ht="15.75">
      <c r="A34" s="13"/>
      <c r="B34" s="17"/>
      <c r="C34" s="15"/>
      <c r="D34" s="15"/>
      <c r="E34" s="14"/>
      <c r="F34" s="16">
        <f t="shared" si="0"/>
        <v>0</v>
      </c>
      <c r="G34" s="17"/>
      <c r="H34" s="15"/>
      <c r="I34" s="14"/>
      <c r="J34" s="15"/>
      <c r="K34" s="18"/>
    </row>
    <row r="35" spans="1:11" ht="15.75">
      <c r="A35" s="19"/>
      <c r="B35" s="17"/>
      <c r="C35" s="15"/>
      <c r="D35" s="15"/>
      <c r="E35" s="14"/>
      <c r="F35" s="16">
        <f t="shared" si="0"/>
        <v>0</v>
      </c>
      <c r="G35" s="17"/>
      <c r="H35" s="15"/>
      <c r="I35" s="14"/>
      <c r="J35" s="15"/>
      <c r="K35" s="18"/>
    </row>
    <row r="36" spans="1:11" ht="15.75">
      <c r="A36" s="19"/>
      <c r="B36" s="17"/>
      <c r="C36" s="15"/>
      <c r="D36" s="15"/>
      <c r="E36" s="14"/>
      <c r="F36" s="16">
        <f t="shared" si="0"/>
        <v>0</v>
      </c>
      <c r="G36" s="17"/>
      <c r="H36" s="15"/>
      <c r="I36" s="14"/>
      <c r="J36" s="15"/>
      <c r="K36" s="18"/>
    </row>
    <row r="37" spans="1:11" ht="15.75">
      <c r="A37" s="13"/>
      <c r="B37" s="17"/>
      <c r="C37" s="15"/>
      <c r="D37" s="15"/>
      <c r="E37" s="14"/>
      <c r="F37" s="16">
        <f t="shared" si="0"/>
        <v>0</v>
      </c>
      <c r="G37" s="17"/>
      <c r="H37" s="15"/>
      <c r="I37" s="14"/>
      <c r="J37" s="15"/>
      <c r="K37" s="18"/>
    </row>
    <row r="38" spans="1:11" ht="15.75">
      <c r="A38" s="13"/>
      <c r="B38" s="17"/>
      <c r="C38" s="15"/>
      <c r="D38" s="15"/>
      <c r="E38" s="14"/>
      <c r="F38" s="16">
        <f t="shared" si="0"/>
        <v>0</v>
      </c>
      <c r="G38" s="17"/>
      <c r="H38" s="15"/>
      <c r="I38" s="14"/>
      <c r="J38" s="15"/>
      <c r="K38" s="18"/>
    </row>
    <row r="39" spans="1:11" ht="15.75">
      <c r="A39" s="13"/>
      <c r="B39" s="17"/>
      <c r="C39" s="15"/>
      <c r="D39" s="15"/>
      <c r="E39" s="14"/>
      <c r="F39" s="16">
        <f t="shared" si="0"/>
        <v>0</v>
      </c>
      <c r="G39" s="17"/>
      <c r="H39" s="15"/>
      <c r="I39" s="14"/>
      <c r="J39" s="15"/>
      <c r="K39" s="18"/>
    </row>
    <row r="40" spans="1:11" ht="15.75">
      <c r="A40" s="13"/>
      <c r="B40" s="17"/>
      <c r="C40" s="15"/>
      <c r="D40" s="15"/>
      <c r="E40" s="14"/>
      <c r="F40" s="16">
        <f t="shared" si="0"/>
        <v>0</v>
      </c>
      <c r="G40" s="17"/>
      <c r="H40" s="15"/>
      <c r="I40" s="14"/>
      <c r="J40" s="15"/>
      <c r="K40" s="18"/>
    </row>
    <row r="41" spans="1:11" ht="15.75">
      <c r="A41" s="13"/>
      <c r="B41" s="17"/>
      <c r="C41" s="15"/>
      <c r="D41" s="15"/>
      <c r="E41" s="14"/>
      <c r="F41" s="16">
        <f t="shared" si="0"/>
        <v>0</v>
      </c>
      <c r="G41" s="17"/>
      <c r="H41" s="15"/>
      <c r="I41" s="14"/>
      <c r="J41" s="15"/>
      <c r="K41" s="18"/>
    </row>
    <row r="42" spans="1:11" ht="15.75">
      <c r="A42" s="13"/>
      <c r="B42" s="17"/>
      <c r="C42" s="15"/>
      <c r="D42" s="15"/>
      <c r="E42" s="14"/>
      <c r="F42" s="16">
        <f t="shared" si="0"/>
        <v>0</v>
      </c>
      <c r="G42" s="17"/>
      <c r="H42" s="15"/>
      <c r="I42" s="14"/>
      <c r="J42" s="15"/>
      <c r="K42" s="18"/>
    </row>
    <row r="43" spans="1:11" ht="15.75">
      <c r="A43" s="13"/>
      <c r="B43" s="17"/>
      <c r="C43" s="15"/>
      <c r="D43" s="15"/>
      <c r="E43" s="14"/>
      <c r="F43" s="16">
        <f t="shared" si="0"/>
        <v>0</v>
      </c>
      <c r="G43" s="17"/>
      <c r="H43" s="15"/>
      <c r="I43" s="14"/>
      <c r="J43" s="15"/>
      <c r="K43" s="18"/>
    </row>
    <row r="44" spans="1:11" ht="15.75">
      <c r="A44" s="13"/>
      <c r="B44" s="17"/>
      <c r="C44" s="15"/>
      <c r="D44" s="15"/>
      <c r="E44" s="14"/>
      <c r="F44" s="16">
        <f t="shared" si="0"/>
        <v>0</v>
      </c>
      <c r="G44" s="17"/>
      <c r="H44" s="15"/>
      <c r="I44" s="14"/>
      <c r="J44" s="15"/>
      <c r="K44" s="18"/>
    </row>
    <row r="45" spans="1:11" ht="15.75">
      <c r="A45" s="19"/>
      <c r="B45" s="17"/>
      <c r="C45" s="15"/>
      <c r="D45" s="15"/>
      <c r="E45" s="14"/>
      <c r="F45" s="16">
        <f t="shared" si="0"/>
        <v>0</v>
      </c>
      <c r="G45" s="17"/>
      <c r="H45" s="15"/>
      <c r="I45" s="14"/>
      <c r="J45" s="15"/>
      <c r="K45" s="18"/>
    </row>
    <row r="46" spans="1:11" ht="15.75">
      <c r="A46" s="19"/>
      <c r="B46" s="17"/>
      <c r="C46" s="15"/>
      <c r="D46" s="15"/>
      <c r="E46" s="14"/>
      <c r="F46" s="16">
        <f t="shared" si="0"/>
        <v>0</v>
      </c>
      <c r="G46" s="17"/>
      <c r="H46" s="15"/>
      <c r="I46" s="14"/>
      <c r="J46" s="15"/>
      <c r="K46" s="18"/>
    </row>
    <row r="47" spans="1:11" ht="15.75">
      <c r="A47" s="20"/>
      <c r="B47" s="21"/>
      <c r="C47" s="22"/>
      <c r="D47" s="22"/>
      <c r="E47" s="23"/>
      <c r="F47" s="16">
        <f t="shared" si="0"/>
        <v>0</v>
      </c>
      <c r="G47" s="21"/>
      <c r="H47" s="22"/>
      <c r="I47" s="23"/>
      <c r="J47" s="22"/>
      <c r="K47" s="18"/>
    </row>
    <row r="48" spans="1:11" ht="15.75">
      <c r="A48" s="20"/>
      <c r="B48" s="21"/>
      <c r="C48" s="22"/>
      <c r="D48" s="22"/>
      <c r="E48" s="23"/>
      <c r="F48" s="16">
        <f t="shared" si="0"/>
        <v>0</v>
      </c>
      <c r="G48" s="21"/>
      <c r="H48" s="22"/>
      <c r="I48" s="23"/>
      <c r="J48" s="22"/>
      <c r="K48" s="18"/>
    </row>
    <row r="49" spans="1:11" ht="15.75">
      <c r="A49" s="20"/>
      <c r="B49" s="21"/>
      <c r="C49" s="22"/>
      <c r="D49" s="22"/>
      <c r="E49" s="23"/>
      <c r="F49" s="16">
        <f t="shared" si="0"/>
        <v>0</v>
      </c>
      <c r="G49" s="21"/>
      <c r="H49" s="22"/>
      <c r="I49" s="23"/>
      <c r="J49" s="22"/>
      <c r="K49" s="18"/>
    </row>
    <row r="50" spans="1:11" ht="15.75">
      <c r="A50" s="21"/>
      <c r="B50" s="24" t="s">
        <v>17</v>
      </c>
      <c r="C50" s="25">
        <f>SUM(C7:C49)</f>
        <v>30.48</v>
      </c>
      <c r="D50" s="25">
        <f>SUM(D7:D49)</f>
        <v>90.97999999999999</v>
      </c>
      <c r="E50" s="26"/>
      <c r="F50" s="27">
        <f t="shared" si="0"/>
        <v>121.46</v>
      </c>
      <c r="G50" s="28"/>
      <c r="H50" s="25">
        <f>SUM(H7:H49)</f>
        <v>0</v>
      </c>
      <c r="I50" s="26"/>
      <c r="J50" s="25">
        <f>SUM(J7:J49)</f>
        <v>90.97999999999999</v>
      </c>
      <c r="K50" s="29">
        <f>C50-H50</f>
        <v>30.48</v>
      </c>
    </row>
    <row r="53" spans="1:11" ht="15.75">
      <c r="B53" s="30" t="s">
        <v>31</v>
      </c>
      <c r="F53" s="31" t="s">
        <v>44</v>
      </c>
      <c r="G53" s="32"/>
      <c r="H53" s="33"/>
    </row>
    <row r="54" spans="1:11">
      <c r="B54" s="30"/>
      <c r="F54" s="34" t="s">
        <v>20</v>
      </c>
      <c r="G54" s="35"/>
      <c r="H54" s="35"/>
    </row>
    <row r="55" spans="1:11" ht="15.75">
      <c r="B55" s="30" t="s">
        <v>21</v>
      </c>
      <c r="F55" s="31" t="s">
        <v>45</v>
      </c>
      <c r="G55" s="32"/>
      <c r="H55" s="33"/>
    </row>
    <row r="56" spans="1:11">
      <c r="F56" s="34" t="s">
        <v>20</v>
      </c>
      <c r="G56" s="35"/>
      <c r="H56" s="35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8" orientation="landscape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view="pageBreakPreview" topLeftCell="B1" zoomScale="60" zoomScaleNormal="100" workbookViewId="0">
      <selection activeCell="P5" sqref="P5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268</v>
      </c>
    </row>
    <row r="3" spans="1:13" ht="61.5" customHeight="1">
      <c r="A3" s="2"/>
      <c r="B3" s="5" t="s">
        <v>269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2</v>
      </c>
      <c r="B5" s="8" t="s">
        <v>3</v>
      </c>
      <c r="C5" s="9" t="s">
        <v>4</v>
      </c>
      <c r="D5" s="9"/>
      <c r="E5" s="9"/>
      <c r="F5" s="9" t="s">
        <v>5</v>
      </c>
      <c r="G5" s="9" t="s">
        <v>6</v>
      </c>
      <c r="H5" s="9"/>
      <c r="I5" s="9"/>
      <c r="J5" s="9"/>
      <c r="K5" s="10" t="s">
        <v>7</v>
      </c>
    </row>
    <row r="6" spans="1:13" ht="158.25" customHeight="1">
      <c r="A6" s="8"/>
      <c r="B6" s="8"/>
      <c r="C6" s="11" t="s">
        <v>8</v>
      </c>
      <c r="D6" s="11" t="s">
        <v>9</v>
      </c>
      <c r="E6" s="11" t="s">
        <v>10</v>
      </c>
      <c r="F6" s="9"/>
      <c r="G6" s="12" t="s">
        <v>11</v>
      </c>
      <c r="H6" s="11" t="s">
        <v>12</v>
      </c>
      <c r="I6" s="11" t="s">
        <v>13</v>
      </c>
      <c r="J6" s="11" t="s">
        <v>12</v>
      </c>
      <c r="K6" s="10"/>
    </row>
    <row r="7" spans="1:13" ht="75.75" customHeight="1">
      <c r="A7" s="11"/>
      <c r="B7" s="176" t="s">
        <v>270</v>
      </c>
      <c r="C7" s="15"/>
      <c r="D7" s="15">
        <v>6.12</v>
      </c>
      <c r="E7" s="14" t="s">
        <v>271</v>
      </c>
      <c r="F7" s="16">
        <f>SUM(C7,D7)</f>
        <v>6.12</v>
      </c>
      <c r="G7" s="12"/>
      <c r="H7" s="11"/>
      <c r="I7" s="14"/>
      <c r="J7" s="15"/>
      <c r="K7" s="12"/>
    </row>
    <row r="8" spans="1:13" ht="59.25" customHeight="1">
      <c r="A8" s="11"/>
      <c r="B8" s="17"/>
      <c r="C8" s="15"/>
      <c r="D8" s="15">
        <v>10.3</v>
      </c>
      <c r="E8" s="14" t="s">
        <v>29</v>
      </c>
      <c r="F8" s="16">
        <f>SUM(C8,D8)</f>
        <v>10.3</v>
      </c>
      <c r="G8" s="12"/>
      <c r="H8" s="11"/>
      <c r="I8" s="14" t="s">
        <v>29</v>
      </c>
      <c r="J8" s="15">
        <v>10.3</v>
      </c>
      <c r="K8" s="12"/>
    </row>
    <row r="9" spans="1:13" ht="79.5" customHeight="1">
      <c r="A9" s="11"/>
      <c r="B9" s="176" t="s">
        <v>272</v>
      </c>
      <c r="C9" s="15"/>
      <c r="D9" s="38">
        <v>49.03</v>
      </c>
      <c r="E9" s="177" t="s">
        <v>29</v>
      </c>
      <c r="F9" s="16">
        <f>SUM(C9,D9)</f>
        <v>49.03</v>
      </c>
      <c r="G9" s="12"/>
      <c r="H9" s="11"/>
      <c r="I9" s="14" t="s">
        <v>29</v>
      </c>
      <c r="J9" s="178">
        <v>6.67</v>
      </c>
      <c r="K9" s="12"/>
    </row>
    <row r="10" spans="1:13" ht="21.75" customHeight="1">
      <c r="A10" s="13" t="s">
        <v>273</v>
      </c>
      <c r="B10" s="17" t="s">
        <v>51</v>
      </c>
      <c r="C10" s="15">
        <v>267.87</v>
      </c>
      <c r="D10" s="15"/>
      <c r="E10" s="14"/>
      <c r="F10" s="16">
        <f>SUM(C10,D10)</f>
        <v>267.87</v>
      </c>
      <c r="G10" s="17">
        <v>2210</v>
      </c>
      <c r="H10" s="15">
        <v>2.58</v>
      </c>
      <c r="I10" s="36" t="s">
        <v>90</v>
      </c>
      <c r="J10" s="15"/>
      <c r="K10" s="18"/>
    </row>
    <row r="11" spans="1:13" ht="15.75">
      <c r="A11" s="13"/>
      <c r="B11" s="17"/>
      <c r="C11" s="15"/>
      <c r="D11" s="15"/>
      <c r="E11" s="14"/>
      <c r="F11" s="16"/>
      <c r="G11" s="17"/>
      <c r="H11" s="15">
        <v>5.0199999999999996</v>
      </c>
      <c r="I11" s="36" t="s">
        <v>274</v>
      </c>
      <c r="J11" s="15"/>
      <c r="K11" s="18"/>
    </row>
    <row r="12" spans="1:13" ht="81.75" customHeight="1">
      <c r="A12" s="13"/>
      <c r="B12" s="176"/>
      <c r="C12" s="15"/>
      <c r="D12" s="15"/>
      <c r="E12" s="14"/>
      <c r="F12" s="16"/>
      <c r="G12" s="17"/>
      <c r="H12" s="15">
        <v>8</v>
      </c>
      <c r="I12" s="36" t="s">
        <v>275</v>
      </c>
      <c r="J12" s="15"/>
      <c r="K12" s="18"/>
    </row>
    <row r="13" spans="1:13" ht="15.75">
      <c r="A13" s="13"/>
      <c r="B13" s="17"/>
      <c r="C13" s="15"/>
      <c r="D13" s="15"/>
      <c r="E13" s="14"/>
      <c r="F13" s="16">
        <f t="shared" ref="F13:F50" si="0">SUM(C13,D13)</f>
        <v>0</v>
      </c>
      <c r="G13" s="17">
        <v>2220</v>
      </c>
      <c r="H13" s="15">
        <v>2.94</v>
      </c>
      <c r="I13" s="36" t="s">
        <v>276</v>
      </c>
      <c r="J13" s="15"/>
      <c r="K13" s="18"/>
    </row>
    <row r="14" spans="1:13" ht="15.75">
      <c r="A14" s="13"/>
      <c r="B14" s="17"/>
      <c r="C14" s="15"/>
      <c r="D14" s="15"/>
      <c r="E14" s="14"/>
      <c r="F14" s="16">
        <f t="shared" si="0"/>
        <v>0</v>
      </c>
      <c r="G14" s="17"/>
      <c r="H14" s="15"/>
      <c r="I14" s="36"/>
      <c r="J14" s="15"/>
      <c r="K14" s="18"/>
    </row>
    <row r="15" spans="1:13" ht="15.75">
      <c r="A15" s="13"/>
      <c r="B15" s="17"/>
      <c r="C15" s="15"/>
      <c r="D15" s="15"/>
      <c r="E15" s="14"/>
      <c r="F15" s="16">
        <f t="shared" si="0"/>
        <v>0</v>
      </c>
      <c r="G15" s="17">
        <v>2240</v>
      </c>
      <c r="H15" s="38">
        <v>134.69999999999999</v>
      </c>
      <c r="I15" s="36" t="s">
        <v>277</v>
      </c>
      <c r="J15" s="15"/>
      <c r="K15" s="18"/>
    </row>
    <row r="16" spans="1:13" ht="31.5">
      <c r="A16" s="13"/>
      <c r="B16" s="17"/>
      <c r="C16" s="15"/>
      <c r="D16" s="15"/>
      <c r="E16" s="14"/>
      <c r="F16" s="16">
        <f t="shared" si="0"/>
        <v>0</v>
      </c>
      <c r="G16" s="17"/>
      <c r="H16" s="38">
        <v>30</v>
      </c>
      <c r="I16" s="14" t="s">
        <v>278</v>
      </c>
      <c r="J16" s="15"/>
      <c r="K16" s="18"/>
    </row>
    <row r="17" spans="1:11" ht="53.25" customHeight="1">
      <c r="A17" s="13"/>
      <c r="B17" s="17"/>
      <c r="C17" s="15"/>
      <c r="D17" s="15"/>
      <c r="E17" s="14"/>
      <c r="F17" s="16">
        <f t="shared" si="0"/>
        <v>0</v>
      </c>
      <c r="G17" s="19"/>
      <c r="H17" s="38">
        <v>42.93</v>
      </c>
      <c r="I17" s="14" t="s">
        <v>279</v>
      </c>
      <c r="J17" s="15"/>
      <c r="K17" s="18"/>
    </row>
    <row r="18" spans="1:11" ht="47.25">
      <c r="A18" s="19"/>
      <c r="B18" s="17"/>
      <c r="C18" s="15"/>
      <c r="D18" s="15"/>
      <c r="E18" s="14"/>
      <c r="F18" s="16">
        <f t="shared" si="0"/>
        <v>0</v>
      </c>
      <c r="G18" s="17"/>
      <c r="H18" s="38">
        <v>16.12</v>
      </c>
      <c r="I18" s="14" t="s">
        <v>280</v>
      </c>
      <c r="J18" s="15"/>
      <c r="K18" s="18"/>
    </row>
    <row r="19" spans="1:11" ht="36" customHeight="1">
      <c r="A19" s="19"/>
      <c r="B19" s="17"/>
      <c r="C19" s="15"/>
      <c r="D19" s="15"/>
      <c r="E19" s="14"/>
      <c r="F19" s="16">
        <f t="shared" si="0"/>
        <v>0</v>
      </c>
      <c r="G19" s="17"/>
      <c r="H19" s="38">
        <v>2.8</v>
      </c>
      <c r="I19" s="14" t="s">
        <v>281</v>
      </c>
      <c r="J19" s="15"/>
      <c r="K19" s="18"/>
    </row>
    <row r="20" spans="1:11" ht="48" customHeight="1">
      <c r="A20" s="13"/>
      <c r="B20" s="17"/>
      <c r="C20" s="15"/>
      <c r="D20" s="15"/>
      <c r="E20" s="14"/>
      <c r="F20" s="16">
        <f t="shared" si="0"/>
        <v>0</v>
      </c>
      <c r="G20" s="17"/>
      <c r="H20" s="38">
        <v>1.7</v>
      </c>
      <c r="I20" s="14" t="s">
        <v>282</v>
      </c>
      <c r="J20" s="15"/>
      <c r="K20" s="18"/>
    </row>
    <row r="21" spans="1:11" ht="31.5">
      <c r="A21" s="13"/>
      <c r="B21" s="17"/>
      <c r="C21" s="15"/>
      <c r="D21" s="15"/>
      <c r="E21" s="14"/>
      <c r="F21" s="16">
        <f t="shared" si="0"/>
        <v>0</v>
      </c>
      <c r="G21" s="17">
        <v>2282</v>
      </c>
      <c r="H21" s="15">
        <v>0.9</v>
      </c>
      <c r="I21" s="14" t="s">
        <v>283</v>
      </c>
      <c r="J21" s="15"/>
      <c r="K21" s="18"/>
    </row>
    <row r="22" spans="1:11" ht="31.5">
      <c r="A22" s="13"/>
      <c r="B22" s="17"/>
      <c r="C22" s="15"/>
      <c r="D22" s="15"/>
      <c r="E22" s="14"/>
      <c r="F22" s="16">
        <f t="shared" si="0"/>
        <v>0</v>
      </c>
      <c r="G22" s="17"/>
      <c r="H22" s="15">
        <v>2.2200000000000002</v>
      </c>
      <c r="I22" s="14" t="s">
        <v>284</v>
      </c>
      <c r="J22" s="15"/>
      <c r="K22" s="18"/>
    </row>
    <row r="23" spans="1:11" ht="15.75">
      <c r="A23" s="13"/>
      <c r="B23" s="17"/>
      <c r="C23" s="15"/>
      <c r="D23" s="15"/>
      <c r="E23" s="14"/>
      <c r="F23" s="16">
        <f t="shared" si="0"/>
        <v>0</v>
      </c>
      <c r="G23" s="17"/>
      <c r="H23" s="15"/>
      <c r="I23" s="14"/>
      <c r="J23" s="15"/>
      <c r="K23" s="18"/>
    </row>
    <row r="24" spans="1:11" ht="15.75">
      <c r="A24" s="13"/>
      <c r="B24" s="17"/>
      <c r="C24" s="15"/>
      <c r="D24" s="15"/>
      <c r="E24" s="14"/>
      <c r="F24" s="16">
        <f t="shared" si="0"/>
        <v>0</v>
      </c>
      <c r="G24" s="17"/>
      <c r="H24" s="15"/>
      <c r="I24" s="14"/>
      <c r="J24" s="15"/>
      <c r="K24" s="18"/>
    </row>
    <row r="25" spans="1:11" ht="15.75">
      <c r="A25" s="13"/>
      <c r="B25" s="17"/>
      <c r="C25" s="15"/>
      <c r="D25" s="15"/>
      <c r="E25" s="14"/>
      <c r="F25" s="16">
        <f t="shared" si="0"/>
        <v>0</v>
      </c>
      <c r="G25" s="17"/>
      <c r="H25" s="15"/>
      <c r="I25" s="14"/>
      <c r="J25" s="15"/>
      <c r="K25" s="18"/>
    </row>
    <row r="26" spans="1:11" ht="15.75">
      <c r="A26" s="19"/>
      <c r="B26" s="17"/>
      <c r="C26" s="15"/>
      <c r="D26" s="15"/>
      <c r="E26" s="14"/>
      <c r="F26" s="16">
        <f t="shared" si="0"/>
        <v>0</v>
      </c>
      <c r="G26" s="17"/>
      <c r="H26" s="15"/>
      <c r="I26" s="14"/>
      <c r="J26" s="15"/>
      <c r="K26" s="18"/>
    </row>
    <row r="27" spans="1:11" ht="15.75">
      <c r="A27" s="19"/>
      <c r="B27" s="17"/>
      <c r="C27" s="15"/>
      <c r="D27" s="15"/>
      <c r="E27" s="14"/>
      <c r="F27" s="16">
        <f t="shared" si="0"/>
        <v>0</v>
      </c>
      <c r="G27" s="17"/>
      <c r="H27" s="15"/>
      <c r="I27" s="14"/>
      <c r="J27" s="15"/>
      <c r="K27" s="18"/>
    </row>
    <row r="28" spans="1:11" ht="15.75">
      <c r="A28" s="13"/>
      <c r="B28" s="17"/>
      <c r="C28" s="15"/>
      <c r="D28" s="15"/>
      <c r="E28" s="14"/>
      <c r="F28" s="16">
        <f t="shared" si="0"/>
        <v>0</v>
      </c>
      <c r="G28" s="17"/>
      <c r="H28" s="15"/>
      <c r="I28" s="14"/>
      <c r="J28" s="15"/>
      <c r="K28" s="18"/>
    </row>
    <row r="29" spans="1:11" ht="15.75">
      <c r="A29" s="13"/>
      <c r="B29" s="17"/>
      <c r="C29" s="15"/>
      <c r="D29" s="15"/>
      <c r="E29" s="14"/>
      <c r="F29" s="16">
        <f t="shared" si="0"/>
        <v>0</v>
      </c>
      <c r="G29" s="17"/>
      <c r="H29" s="15"/>
      <c r="I29" s="14"/>
      <c r="J29" s="15"/>
      <c r="K29" s="18"/>
    </row>
    <row r="30" spans="1:11" ht="15.75">
      <c r="A30" s="13"/>
      <c r="B30" s="17"/>
      <c r="C30" s="15"/>
      <c r="D30" s="15"/>
      <c r="E30" s="14"/>
      <c r="F30" s="16">
        <f t="shared" si="0"/>
        <v>0</v>
      </c>
      <c r="G30" s="17"/>
      <c r="H30" s="15"/>
      <c r="I30" s="14"/>
      <c r="J30" s="15"/>
      <c r="K30" s="18"/>
    </row>
    <row r="31" spans="1:11" ht="15.75">
      <c r="A31" s="13"/>
      <c r="B31" s="17"/>
      <c r="C31" s="15"/>
      <c r="D31" s="15"/>
      <c r="E31" s="14"/>
      <c r="F31" s="16">
        <f t="shared" si="0"/>
        <v>0</v>
      </c>
      <c r="G31" s="17"/>
      <c r="H31" s="15"/>
      <c r="I31" s="14"/>
      <c r="J31" s="15"/>
      <c r="K31" s="18"/>
    </row>
    <row r="32" spans="1:11" ht="15.75">
      <c r="A32" s="13"/>
      <c r="B32" s="17"/>
      <c r="C32" s="15"/>
      <c r="D32" s="15"/>
      <c r="E32" s="14"/>
      <c r="F32" s="16">
        <f t="shared" si="0"/>
        <v>0</v>
      </c>
      <c r="G32" s="17"/>
      <c r="H32" s="15"/>
      <c r="I32" s="14"/>
      <c r="J32" s="15"/>
      <c r="K32" s="18"/>
    </row>
    <row r="33" spans="1:11" ht="15.75">
      <c r="A33" s="13"/>
      <c r="B33" s="17"/>
      <c r="C33" s="15"/>
      <c r="D33" s="15"/>
      <c r="E33" s="14"/>
      <c r="F33" s="16">
        <f t="shared" si="0"/>
        <v>0</v>
      </c>
      <c r="G33" s="17"/>
      <c r="H33" s="15"/>
      <c r="I33" s="14"/>
      <c r="J33" s="15"/>
      <c r="K33" s="18"/>
    </row>
    <row r="34" spans="1:11" ht="15.75">
      <c r="A34" s="13"/>
      <c r="B34" s="17"/>
      <c r="C34" s="15"/>
      <c r="D34" s="15"/>
      <c r="E34" s="14"/>
      <c r="F34" s="16">
        <f t="shared" si="0"/>
        <v>0</v>
      </c>
      <c r="G34" s="17"/>
      <c r="H34" s="15"/>
      <c r="I34" s="14"/>
      <c r="J34" s="15"/>
      <c r="K34" s="18"/>
    </row>
    <row r="35" spans="1:11" ht="15.75">
      <c r="A35" s="13"/>
      <c r="B35" s="17"/>
      <c r="C35" s="15"/>
      <c r="D35" s="15"/>
      <c r="E35" s="14"/>
      <c r="F35" s="16">
        <f t="shared" si="0"/>
        <v>0</v>
      </c>
      <c r="G35" s="17"/>
      <c r="H35" s="15"/>
      <c r="I35" s="14"/>
      <c r="J35" s="15"/>
      <c r="K35" s="18"/>
    </row>
    <row r="36" spans="1:11" ht="15.75">
      <c r="A36" s="19"/>
      <c r="B36" s="17"/>
      <c r="C36" s="15"/>
      <c r="D36" s="15"/>
      <c r="E36" s="14"/>
      <c r="F36" s="16">
        <f t="shared" si="0"/>
        <v>0</v>
      </c>
      <c r="G36" s="17"/>
      <c r="H36" s="15"/>
      <c r="I36" s="14"/>
      <c r="J36" s="15"/>
      <c r="K36" s="18"/>
    </row>
    <row r="37" spans="1:11" ht="15.75">
      <c r="A37" s="19"/>
      <c r="B37" s="17"/>
      <c r="C37" s="15"/>
      <c r="D37" s="15"/>
      <c r="E37" s="14"/>
      <c r="F37" s="16">
        <f t="shared" si="0"/>
        <v>0</v>
      </c>
      <c r="G37" s="17"/>
      <c r="H37" s="15"/>
      <c r="I37" s="14"/>
      <c r="J37" s="15"/>
      <c r="K37" s="18"/>
    </row>
    <row r="38" spans="1:11" ht="15.75">
      <c r="A38" s="13"/>
      <c r="B38" s="17"/>
      <c r="C38" s="15"/>
      <c r="D38" s="15"/>
      <c r="E38" s="14"/>
      <c r="F38" s="16">
        <f t="shared" si="0"/>
        <v>0</v>
      </c>
      <c r="G38" s="17"/>
      <c r="H38" s="15"/>
      <c r="I38" s="14"/>
      <c r="J38" s="15"/>
      <c r="K38" s="18"/>
    </row>
    <row r="39" spans="1:11" ht="15.75">
      <c r="A39" s="13"/>
      <c r="B39" s="17"/>
      <c r="C39" s="15"/>
      <c r="D39" s="15"/>
      <c r="E39" s="14"/>
      <c r="F39" s="16">
        <f t="shared" si="0"/>
        <v>0</v>
      </c>
      <c r="G39" s="17"/>
      <c r="H39" s="15"/>
      <c r="I39" s="14"/>
      <c r="J39" s="15"/>
      <c r="K39" s="18"/>
    </row>
    <row r="40" spans="1:11" ht="15.75">
      <c r="A40" s="13"/>
      <c r="B40" s="17"/>
      <c r="C40" s="15"/>
      <c r="D40" s="15"/>
      <c r="E40" s="14"/>
      <c r="F40" s="16">
        <f t="shared" si="0"/>
        <v>0</v>
      </c>
      <c r="G40" s="17"/>
      <c r="H40" s="15"/>
      <c r="I40" s="14"/>
      <c r="J40" s="15"/>
      <c r="K40" s="18"/>
    </row>
    <row r="41" spans="1:11" ht="15.75">
      <c r="A41" s="13"/>
      <c r="B41" s="17"/>
      <c r="C41" s="15"/>
      <c r="D41" s="15"/>
      <c r="E41" s="14"/>
      <c r="F41" s="16">
        <f t="shared" si="0"/>
        <v>0</v>
      </c>
      <c r="G41" s="17"/>
      <c r="H41" s="15"/>
      <c r="I41" s="14"/>
      <c r="J41" s="15"/>
      <c r="K41" s="18"/>
    </row>
    <row r="42" spans="1:11" ht="15.75">
      <c r="A42" s="13"/>
      <c r="B42" s="17"/>
      <c r="C42" s="15"/>
      <c r="D42" s="15"/>
      <c r="E42" s="14"/>
      <c r="F42" s="16">
        <f t="shared" si="0"/>
        <v>0</v>
      </c>
      <c r="G42" s="17"/>
      <c r="H42" s="15"/>
      <c r="I42" s="14"/>
      <c r="J42" s="15"/>
      <c r="K42" s="18"/>
    </row>
    <row r="43" spans="1:11" ht="15.75">
      <c r="A43" s="13"/>
      <c r="B43" s="17"/>
      <c r="C43" s="15"/>
      <c r="D43" s="15"/>
      <c r="E43" s="14"/>
      <c r="F43" s="16">
        <f t="shared" si="0"/>
        <v>0</v>
      </c>
      <c r="G43" s="17"/>
      <c r="H43" s="15"/>
      <c r="I43" s="14"/>
      <c r="J43" s="15"/>
      <c r="K43" s="18"/>
    </row>
    <row r="44" spans="1:11" ht="15.75">
      <c r="A44" s="13"/>
      <c r="B44" s="17"/>
      <c r="C44" s="15"/>
      <c r="D44" s="15"/>
      <c r="E44" s="14"/>
      <c r="F44" s="16">
        <f t="shared" si="0"/>
        <v>0</v>
      </c>
      <c r="G44" s="17"/>
      <c r="H44" s="15"/>
      <c r="I44" s="14"/>
      <c r="J44" s="15"/>
      <c r="K44" s="18"/>
    </row>
    <row r="45" spans="1:11" ht="15.75">
      <c r="A45" s="13"/>
      <c r="B45" s="17"/>
      <c r="C45" s="15"/>
      <c r="D45" s="15"/>
      <c r="E45" s="14"/>
      <c r="F45" s="16">
        <f t="shared" si="0"/>
        <v>0</v>
      </c>
      <c r="G45" s="17"/>
      <c r="H45" s="15"/>
      <c r="I45" s="14"/>
      <c r="J45" s="15"/>
      <c r="K45" s="18"/>
    </row>
    <row r="46" spans="1:11" ht="15.75">
      <c r="A46" s="19"/>
      <c r="B46" s="17"/>
      <c r="C46" s="15"/>
      <c r="D46" s="15"/>
      <c r="E46" s="14"/>
      <c r="F46" s="16">
        <f t="shared" si="0"/>
        <v>0</v>
      </c>
      <c r="G46" s="17"/>
      <c r="H46" s="15"/>
      <c r="I46" s="14"/>
      <c r="J46" s="15"/>
      <c r="K46" s="18"/>
    </row>
    <row r="47" spans="1:11" ht="15.75">
      <c r="A47" s="19"/>
      <c r="B47" s="17"/>
      <c r="C47" s="15"/>
      <c r="D47" s="15"/>
      <c r="E47" s="14"/>
      <c r="F47" s="16">
        <f t="shared" si="0"/>
        <v>0</v>
      </c>
      <c r="G47" s="17"/>
      <c r="H47" s="15"/>
      <c r="I47" s="14"/>
      <c r="J47" s="15"/>
      <c r="K47" s="18"/>
    </row>
    <row r="48" spans="1:11" ht="15.75">
      <c r="A48" s="20"/>
      <c r="B48" s="21"/>
      <c r="C48" s="22"/>
      <c r="D48" s="22"/>
      <c r="E48" s="23"/>
      <c r="F48" s="16">
        <f t="shared" si="0"/>
        <v>0</v>
      </c>
      <c r="G48" s="21"/>
      <c r="H48" s="22"/>
      <c r="I48" s="23"/>
      <c r="J48" s="22"/>
      <c r="K48" s="18"/>
    </row>
    <row r="49" spans="1:11" ht="15.75">
      <c r="A49" s="20"/>
      <c r="B49" s="21"/>
      <c r="C49" s="22"/>
      <c r="D49" s="22"/>
      <c r="E49" s="23"/>
      <c r="F49" s="16">
        <f t="shared" si="0"/>
        <v>0</v>
      </c>
      <c r="G49" s="21"/>
      <c r="H49" s="22"/>
      <c r="I49" s="23"/>
      <c r="J49" s="22"/>
      <c r="K49" s="18"/>
    </row>
    <row r="50" spans="1:11" ht="15.75">
      <c r="A50" s="20"/>
      <c r="B50" s="21"/>
      <c r="C50" s="22"/>
      <c r="D50" s="22"/>
      <c r="E50" s="23"/>
      <c r="F50" s="16">
        <f t="shared" si="0"/>
        <v>0</v>
      </c>
      <c r="G50" s="21"/>
      <c r="H50" s="22"/>
      <c r="I50" s="23"/>
      <c r="J50" s="22"/>
      <c r="K50" s="18"/>
    </row>
    <row r="51" spans="1:11" ht="15.75">
      <c r="A51" s="21"/>
      <c r="B51" s="24" t="s">
        <v>17</v>
      </c>
      <c r="C51" s="25">
        <f>SUM(C7:C50)</f>
        <v>267.87</v>
      </c>
      <c r="D51" s="25">
        <f>SUM(D7:D50)</f>
        <v>65.45</v>
      </c>
      <c r="E51" s="25">
        <f>SUM(E7:E50)</f>
        <v>0</v>
      </c>
      <c r="F51" s="25">
        <f>SUM(F7:F50)</f>
        <v>333.32</v>
      </c>
      <c r="G51" s="25"/>
      <c r="H51" s="25">
        <f>SUM(H7:H50)</f>
        <v>249.91</v>
      </c>
      <c r="I51" s="25">
        <f>SUM(I7:I50)</f>
        <v>0</v>
      </c>
      <c r="J51" s="25">
        <f>SUM(J7:J50)</f>
        <v>16.97</v>
      </c>
      <c r="K51" s="29">
        <f>C51-H51</f>
        <v>17.960000000000008</v>
      </c>
    </row>
    <row r="54" spans="1:11" ht="15.75">
      <c r="B54" s="30" t="s">
        <v>31</v>
      </c>
      <c r="F54" s="31"/>
      <c r="G54" s="32" t="s">
        <v>285</v>
      </c>
      <c r="H54" s="33"/>
    </row>
    <row r="55" spans="1:11">
      <c r="B55" s="30"/>
      <c r="F55" s="34" t="s">
        <v>20</v>
      </c>
      <c r="G55" s="35"/>
      <c r="H55" s="35"/>
    </row>
    <row r="56" spans="1:11" ht="15.75">
      <c r="B56" s="30" t="s">
        <v>21</v>
      </c>
      <c r="F56" s="31"/>
      <c r="G56" s="32" t="s">
        <v>286</v>
      </c>
      <c r="H56" s="33"/>
    </row>
    <row r="57" spans="1:11">
      <c r="F57" s="34" t="s">
        <v>20</v>
      </c>
      <c r="G57" s="35"/>
      <c r="H57" s="35"/>
    </row>
  </sheetData>
  <mergeCells count="10">
    <mergeCell ref="G54:H54"/>
    <mergeCell ref="G56:H56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37" orientation="landscape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view="pageBreakPreview" zoomScale="60" zoomScaleNormal="100" workbookViewId="0">
      <selection activeCell="C7" sqref="C7"/>
    </sheetView>
  </sheetViews>
  <sheetFormatPr defaultRowHeight="15"/>
  <cols>
    <col min="1" max="1" width="7.28515625" customWidth="1"/>
    <col min="2" max="2" width="38.85546875" customWidth="1"/>
    <col min="3" max="3" width="16.28515625" customWidth="1"/>
    <col min="4" max="4" width="21.28515625" bestFit="1" customWidth="1"/>
    <col min="5" max="5" width="29.28515625" customWidth="1"/>
    <col min="6" max="6" width="22.42578125" customWidth="1"/>
    <col min="7" max="7" width="25.85546875" customWidth="1"/>
    <col min="8" max="8" width="14.28515625" customWidth="1"/>
    <col min="9" max="9" width="31" customWidth="1"/>
    <col min="10" max="10" width="14" customWidth="1"/>
    <col min="11" max="11" width="24.28515625" customWidth="1"/>
    <col min="257" max="257" width="7.28515625" customWidth="1"/>
    <col min="258" max="258" width="38.85546875" customWidth="1"/>
    <col min="259" max="259" width="16.28515625" customWidth="1"/>
    <col min="260" max="260" width="21.28515625" bestFit="1" customWidth="1"/>
    <col min="261" max="261" width="29.28515625" customWidth="1"/>
    <col min="262" max="262" width="22.42578125" customWidth="1"/>
    <col min="263" max="263" width="25.85546875" customWidth="1"/>
    <col min="264" max="264" width="14.28515625" customWidth="1"/>
    <col min="265" max="265" width="31" customWidth="1"/>
    <col min="266" max="266" width="14" customWidth="1"/>
    <col min="267" max="267" width="24.28515625" customWidth="1"/>
    <col min="513" max="513" width="7.28515625" customWidth="1"/>
    <col min="514" max="514" width="38.85546875" customWidth="1"/>
    <col min="515" max="515" width="16.28515625" customWidth="1"/>
    <col min="516" max="516" width="21.28515625" bestFit="1" customWidth="1"/>
    <col min="517" max="517" width="29.28515625" customWidth="1"/>
    <col min="518" max="518" width="22.42578125" customWidth="1"/>
    <col min="519" max="519" width="25.85546875" customWidth="1"/>
    <col min="520" max="520" width="14.28515625" customWidth="1"/>
    <col min="521" max="521" width="31" customWidth="1"/>
    <col min="522" max="522" width="14" customWidth="1"/>
    <col min="523" max="523" width="24.28515625" customWidth="1"/>
    <col min="769" max="769" width="7.28515625" customWidth="1"/>
    <col min="770" max="770" width="38.85546875" customWidth="1"/>
    <col min="771" max="771" width="16.28515625" customWidth="1"/>
    <col min="772" max="772" width="21.28515625" bestFit="1" customWidth="1"/>
    <col min="773" max="773" width="29.28515625" customWidth="1"/>
    <col min="774" max="774" width="22.42578125" customWidth="1"/>
    <col min="775" max="775" width="25.85546875" customWidth="1"/>
    <col min="776" max="776" width="14.28515625" customWidth="1"/>
    <col min="777" max="777" width="31" customWidth="1"/>
    <col min="778" max="778" width="14" customWidth="1"/>
    <col min="779" max="779" width="24.28515625" customWidth="1"/>
    <col min="1025" max="1025" width="7.28515625" customWidth="1"/>
    <col min="1026" max="1026" width="38.85546875" customWidth="1"/>
    <col min="1027" max="1027" width="16.28515625" customWidth="1"/>
    <col min="1028" max="1028" width="21.28515625" bestFit="1" customWidth="1"/>
    <col min="1029" max="1029" width="29.28515625" customWidth="1"/>
    <col min="1030" max="1030" width="22.42578125" customWidth="1"/>
    <col min="1031" max="1031" width="25.85546875" customWidth="1"/>
    <col min="1032" max="1032" width="14.28515625" customWidth="1"/>
    <col min="1033" max="1033" width="31" customWidth="1"/>
    <col min="1034" max="1034" width="14" customWidth="1"/>
    <col min="1035" max="1035" width="24.28515625" customWidth="1"/>
    <col min="1281" max="1281" width="7.28515625" customWidth="1"/>
    <col min="1282" max="1282" width="38.85546875" customWidth="1"/>
    <col min="1283" max="1283" width="16.28515625" customWidth="1"/>
    <col min="1284" max="1284" width="21.28515625" bestFit="1" customWidth="1"/>
    <col min="1285" max="1285" width="29.28515625" customWidth="1"/>
    <col min="1286" max="1286" width="22.42578125" customWidth="1"/>
    <col min="1287" max="1287" width="25.85546875" customWidth="1"/>
    <col min="1288" max="1288" width="14.28515625" customWidth="1"/>
    <col min="1289" max="1289" width="31" customWidth="1"/>
    <col min="1290" max="1290" width="14" customWidth="1"/>
    <col min="1291" max="1291" width="24.28515625" customWidth="1"/>
    <col min="1537" max="1537" width="7.28515625" customWidth="1"/>
    <col min="1538" max="1538" width="38.85546875" customWidth="1"/>
    <col min="1539" max="1539" width="16.28515625" customWidth="1"/>
    <col min="1540" max="1540" width="21.28515625" bestFit="1" customWidth="1"/>
    <col min="1541" max="1541" width="29.28515625" customWidth="1"/>
    <col min="1542" max="1542" width="22.42578125" customWidth="1"/>
    <col min="1543" max="1543" width="25.85546875" customWidth="1"/>
    <col min="1544" max="1544" width="14.28515625" customWidth="1"/>
    <col min="1545" max="1545" width="31" customWidth="1"/>
    <col min="1546" max="1546" width="14" customWidth="1"/>
    <col min="1547" max="1547" width="24.28515625" customWidth="1"/>
    <col min="1793" max="1793" width="7.28515625" customWidth="1"/>
    <col min="1794" max="1794" width="38.85546875" customWidth="1"/>
    <col min="1795" max="1795" width="16.28515625" customWidth="1"/>
    <col min="1796" max="1796" width="21.28515625" bestFit="1" customWidth="1"/>
    <col min="1797" max="1797" width="29.28515625" customWidth="1"/>
    <col min="1798" max="1798" width="22.42578125" customWidth="1"/>
    <col min="1799" max="1799" width="25.85546875" customWidth="1"/>
    <col min="1800" max="1800" width="14.28515625" customWidth="1"/>
    <col min="1801" max="1801" width="31" customWidth="1"/>
    <col min="1802" max="1802" width="14" customWidth="1"/>
    <col min="1803" max="1803" width="24.28515625" customWidth="1"/>
    <col min="2049" max="2049" width="7.28515625" customWidth="1"/>
    <col min="2050" max="2050" width="38.85546875" customWidth="1"/>
    <col min="2051" max="2051" width="16.28515625" customWidth="1"/>
    <col min="2052" max="2052" width="21.28515625" bestFit="1" customWidth="1"/>
    <col min="2053" max="2053" width="29.28515625" customWidth="1"/>
    <col min="2054" max="2054" width="22.42578125" customWidth="1"/>
    <col min="2055" max="2055" width="25.85546875" customWidth="1"/>
    <col min="2056" max="2056" width="14.28515625" customWidth="1"/>
    <col min="2057" max="2057" width="31" customWidth="1"/>
    <col min="2058" max="2058" width="14" customWidth="1"/>
    <col min="2059" max="2059" width="24.28515625" customWidth="1"/>
    <col min="2305" max="2305" width="7.28515625" customWidth="1"/>
    <col min="2306" max="2306" width="38.85546875" customWidth="1"/>
    <col min="2307" max="2307" width="16.28515625" customWidth="1"/>
    <col min="2308" max="2308" width="21.28515625" bestFit="1" customWidth="1"/>
    <col min="2309" max="2309" width="29.28515625" customWidth="1"/>
    <col min="2310" max="2310" width="22.42578125" customWidth="1"/>
    <col min="2311" max="2311" width="25.85546875" customWidth="1"/>
    <col min="2312" max="2312" width="14.28515625" customWidth="1"/>
    <col min="2313" max="2313" width="31" customWidth="1"/>
    <col min="2314" max="2314" width="14" customWidth="1"/>
    <col min="2315" max="2315" width="24.28515625" customWidth="1"/>
    <col min="2561" max="2561" width="7.28515625" customWidth="1"/>
    <col min="2562" max="2562" width="38.85546875" customWidth="1"/>
    <col min="2563" max="2563" width="16.28515625" customWidth="1"/>
    <col min="2564" max="2564" width="21.28515625" bestFit="1" customWidth="1"/>
    <col min="2565" max="2565" width="29.28515625" customWidth="1"/>
    <col min="2566" max="2566" width="22.42578125" customWidth="1"/>
    <col min="2567" max="2567" width="25.85546875" customWidth="1"/>
    <col min="2568" max="2568" width="14.28515625" customWidth="1"/>
    <col min="2569" max="2569" width="31" customWidth="1"/>
    <col min="2570" max="2570" width="14" customWidth="1"/>
    <col min="2571" max="2571" width="24.28515625" customWidth="1"/>
    <col min="2817" max="2817" width="7.28515625" customWidth="1"/>
    <col min="2818" max="2818" width="38.85546875" customWidth="1"/>
    <col min="2819" max="2819" width="16.28515625" customWidth="1"/>
    <col min="2820" max="2820" width="21.28515625" bestFit="1" customWidth="1"/>
    <col min="2821" max="2821" width="29.28515625" customWidth="1"/>
    <col min="2822" max="2822" width="22.42578125" customWidth="1"/>
    <col min="2823" max="2823" width="25.85546875" customWidth="1"/>
    <col min="2824" max="2824" width="14.28515625" customWidth="1"/>
    <col min="2825" max="2825" width="31" customWidth="1"/>
    <col min="2826" max="2826" width="14" customWidth="1"/>
    <col min="2827" max="2827" width="24.28515625" customWidth="1"/>
    <col min="3073" max="3073" width="7.28515625" customWidth="1"/>
    <col min="3074" max="3074" width="38.85546875" customWidth="1"/>
    <col min="3075" max="3075" width="16.28515625" customWidth="1"/>
    <col min="3076" max="3076" width="21.28515625" bestFit="1" customWidth="1"/>
    <col min="3077" max="3077" width="29.28515625" customWidth="1"/>
    <col min="3078" max="3078" width="22.42578125" customWidth="1"/>
    <col min="3079" max="3079" width="25.85546875" customWidth="1"/>
    <col min="3080" max="3080" width="14.28515625" customWidth="1"/>
    <col min="3081" max="3081" width="31" customWidth="1"/>
    <col min="3082" max="3082" width="14" customWidth="1"/>
    <col min="3083" max="3083" width="24.28515625" customWidth="1"/>
    <col min="3329" max="3329" width="7.28515625" customWidth="1"/>
    <col min="3330" max="3330" width="38.85546875" customWidth="1"/>
    <col min="3331" max="3331" width="16.28515625" customWidth="1"/>
    <col min="3332" max="3332" width="21.28515625" bestFit="1" customWidth="1"/>
    <col min="3333" max="3333" width="29.28515625" customWidth="1"/>
    <col min="3334" max="3334" width="22.42578125" customWidth="1"/>
    <col min="3335" max="3335" width="25.85546875" customWidth="1"/>
    <col min="3336" max="3336" width="14.28515625" customWidth="1"/>
    <col min="3337" max="3337" width="31" customWidth="1"/>
    <col min="3338" max="3338" width="14" customWidth="1"/>
    <col min="3339" max="3339" width="24.28515625" customWidth="1"/>
    <col min="3585" max="3585" width="7.28515625" customWidth="1"/>
    <col min="3586" max="3586" width="38.85546875" customWidth="1"/>
    <col min="3587" max="3587" width="16.28515625" customWidth="1"/>
    <col min="3588" max="3588" width="21.28515625" bestFit="1" customWidth="1"/>
    <col min="3589" max="3589" width="29.28515625" customWidth="1"/>
    <col min="3590" max="3590" width="22.42578125" customWidth="1"/>
    <col min="3591" max="3591" width="25.85546875" customWidth="1"/>
    <col min="3592" max="3592" width="14.28515625" customWidth="1"/>
    <col min="3593" max="3593" width="31" customWidth="1"/>
    <col min="3594" max="3594" width="14" customWidth="1"/>
    <col min="3595" max="3595" width="24.28515625" customWidth="1"/>
    <col min="3841" max="3841" width="7.28515625" customWidth="1"/>
    <col min="3842" max="3842" width="38.85546875" customWidth="1"/>
    <col min="3843" max="3843" width="16.28515625" customWidth="1"/>
    <col min="3844" max="3844" width="21.28515625" bestFit="1" customWidth="1"/>
    <col min="3845" max="3845" width="29.28515625" customWidth="1"/>
    <col min="3846" max="3846" width="22.42578125" customWidth="1"/>
    <col min="3847" max="3847" width="25.85546875" customWidth="1"/>
    <col min="3848" max="3848" width="14.28515625" customWidth="1"/>
    <col min="3849" max="3849" width="31" customWidth="1"/>
    <col min="3850" max="3850" width="14" customWidth="1"/>
    <col min="3851" max="3851" width="24.28515625" customWidth="1"/>
    <col min="4097" max="4097" width="7.28515625" customWidth="1"/>
    <col min="4098" max="4098" width="38.85546875" customWidth="1"/>
    <col min="4099" max="4099" width="16.28515625" customWidth="1"/>
    <col min="4100" max="4100" width="21.28515625" bestFit="1" customWidth="1"/>
    <col min="4101" max="4101" width="29.28515625" customWidth="1"/>
    <col min="4102" max="4102" width="22.42578125" customWidth="1"/>
    <col min="4103" max="4103" width="25.85546875" customWidth="1"/>
    <col min="4104" max="4104" width="14.28515625" customWidth="1"/>
    <col min="4105" max="4105" width="31" customWidth="1"/>
    <col min="4106" max="4106" width="14" customWidth="1"/>
    <col min="4107" max="4107" width="24.28515625" customWidth="1"/>
    <col min="4353" max="4353" width="7.28515625" customWidth="1"/>
    <col min="4354" max="4354" width="38.85546875" customWidth="1"/>
    <col min="4355" max="4355" width="16.28515625" customWidth="1"/>
    <col min="4356" max="4356" width="21.28515625" bestFit="1" customWidth="1"/>
    <col min="4357" max="4357" width="29.28515625" customWidth="1"/>
    <col min="4358" max="4358" width="22.42578125" customWidth="1"/>
    <col min="4359" max="4359" width="25.85546875" customWidth="1"/>
    <col min="4360" max="4360" width="14.28515625" customWidth="1"/>
    <col min="4361" max="4361" width="31" customWidth="1"/>
    <col min="4362" max="4362" width="14" customWidth="1"/>
    <col min="4363" max="4363" width="24.28515625" customWidth="1"/>
    <col min="4609" max="4609" width="7.28515625" customWidth="1"/>
    <col min="4610" max="4610" width="38.85546875" customWidth="1"/>
    <col min="4611" max="4611" width="16.28515625" customWidth="1"/>
    <col min="4612" max="4612" width="21.28515625" bestFit="1" customWidth="1"/>
    <col min="4613" max="4613" width="29.28515625" customWidth="1"/>
    <col min="4614" max="4614" width="22.42578125" customWidth="1"/>
    <col min="4615" max="4615" width="25.85546875" customWidth="1"/>
    <col min="4616" max="4616" width="14.28515625" customWidth="1"/>
    <col min="4617" max="4617" width="31" customWidth="1"/>
    <col min="4618" max="4618" width="14" customWidth="1"/>
    <col min="4619" max="4619" width="24.28515625" customWidth="1"/>
    <col min="4865" max="4865" width="7.28515625" customWidth="1"/>
    <col min="4866" max="4866" width="38.85546875" customWidth="1"/>
    <col min="4867" max="4867" width="16.28515625" customWidth="1"/>
    <col min="4868" max="4868" width="21.28515625" bestFit="1" customWidth="1"/>
    <col min="4869" max="4869" width="29.28515625" customWidth="1"/>
    <col min="4870" max="4870" width="22.42578125" customWidth="1"/>
    <col min="4871" max="4871" width="25.85546875" customWidth="1"/>
    <col min="4872" max="4872" width="14.28515625" customWidth="1"/>
    <col min="4873" max="4873" width="31" customWidth="1"/>
    <col min="4874" max="4874" width="14" customWidth="1"/>
    <col min="4875" max="4875" width="24.28515625" customWidth="1"/>
    <col min="5121" max="5121" width="7.28515625" customWidth="1"/>
    <col min="5122" max="5122" width="38.85546875" customWidth="1"/>
    <col min="5123" max="5123" width="16.28515625" customWidth="1"/>
    <col min="5124" max="5124" width="21.28515625" bestFit="1" customWidth="1"/>
    <col min="5125" max="5125" width="29.28515625" customWidth="1"/>
    <col min="5126" max="5126" width="22.42578125" customWidth="1"/>
    <col min="5127" max="5127" width="25.85546875" customWidth="1"/>
    <col min="5128" max="5128" width="14.28515625" customWidth="1"/>
    <col min="5129" max="5129" width="31" customWidth="1"/>
    <col min="5130" max="5130" width="14" customWidth="1"/>
    <col min="5131" max="5131" width="24.28515625" customWidth="1"/>
    <col min="5377" max="5377" width="7.28515625" customWidth="1"/>
    <col min="5378" max="5378" width="38.85546875" customWidth="1"/>
    <col min="5379" max="5379" width="16.28515625" customWidth="1"/>
    <col min="5380" max="5380" width="21.28515625" bestFit="1" customWidth="1"/>
    <col min="5381" max="5381" width="29.28515625" customWidth="1"/>
    <col min="5382" max="5382" width="22.42578125" customWidth="1"/>
    <col min="5383" max="5383" width="25.85546875" customWidth="1"/>
    <col min="5384" max="5384" width="14.28515625" customWidth="1"/>
    <col min="5385" max="5385" width="31" customWidth="1"/>
    <col min="5386" max="5386" width="14" customWidth="1"/>
    <col min="5387" max="5387" width="24.28515625" customWidth="1"/>
    <col min="5633" max="5633" width="7.28515625" customWidth="1"/>
    <col min="5634" max="5634" width="38.85546875" customWidth="1"/>
    <col min="5635" max="5635" width="16.28515625" customWidth="1"/>
    <col min="5636" max="5636" width="21.28515625" bestFit="1" customWidth="1"/>
    <col min="5637" max="5637" width="29.28515625" customWidth="1"/>
    <col min="5638" max="5638" width="22.42578125" customWidth="1"/>
    <col min="5639" max="5639" width="25.85546875" customWidth="1"/>
    <col min="5640" max="5640" width="14.28515625" customWidth="1"/>
    <col min="5641" max="5641" width="31" customWidth="1"/>
    <col min="5642" max="5642" width="14" customWidth="1"/>
    <col min="5643" max="5643" width="24.28515625" customWidth="1"/>
    <col min="5889" max="5889" width="7.28515625" customWidth="1"/>
    <col min="5890" max="5890" width="38.85546875" customWidth="1"/>
    <col min="5891" max="5891" width="16.28515625" customWidth="1"/>
    <col min="5892" max="5892" width="21.28515625" bestFit="1" customWidth="1"/>
    <col min="5893" max="5893" width="29.28515625" customWidth="1"/>
    <col min="5894" max="5894" width="22.42578125" customWidth="1"/>
    <col min="5895" max="5895" width="25.85546875" customWidth="1"/>
    <col min="5896" max="5896" width="14.28515625" customWidth="1"/>
    <col min="5897" max="5897" width="31" customWidth="1"/>
    <col min="5898" max="5898" width="14" customWidth="1"/>
    <col min="5899" max="5899" width="24.28515625" customWidth="1"/>
    <col min="6145" max="6145" width="7.28515625" customWidth="1"/>
    <col min="6146" max="6146" width="38.85546875" customWidth="1"/>
    <col min="6147" max="6147" width="16.28515625" customWidth="1"/>
    <col min="6148" max="6148" width="21.28515625" bestFit="1" customWidth="1"/>
    <col min="6149" max="6149" width="29.28515625" customWidth="1"/>
    <col min="6150" max="6150" width="22.42578125" customWidth="1"/>
    <col min="6151" max="6151" width="25.85546875" customWidth="1"/>
    <col min="6152" max="6152" width="14.28515625" customWidth="1"/>
    <col min="6153" max="6153" width="31" customWidth="1"/>
    <col min="6154" max="6154" width="14" customWidth="1"/>
    <col min="6155" max="6155" width="24.28515625" customWidth="1"/>
    <col min="6401" max="6401" width="7.28515625" customWidth="1"/>
    <col min="6402" max="6402" width="38.85546875" customWidth="1"/>
    <col min="6403" max="6403" width="16.28515625" customWidth="1"/>
    <col min="6404" max="6404" width="21.28515625" bestFit="1" customWidth="1"/>
    <col min="6405" max="6405" width="29.28515625" customWidth="1"/>
    <col min="6406" max="6406" width="22.42578125" customWidth="1"/>
    <col min="6407" max="6407" width="25.85546875" customWidth="1"/>
    <col min="6408" max="6408" width="14.28515625" customWidth="1"/>
    <col min="6409" max="6409" width="31" customWidth="1"/>
    <col min="6410" max="6410" width="14" customWidth="1"/>
    <col min="6411" max="6411" width="24.28515625" customWidth="1"/>
    <col min="6657" max="6657" width="7.28515625" customWidth="1"/>
    <col min="6658" max="6658" width="38.85546875" customWidth="1"/>
    <col min="6659" max="6659" width="16.28515625" customWidth="1"/>
    <col min="6660" max="6660" width="21.28515625" bestFit="1" customWidth="1"/>
    <col min="6661" max="6661" width="29.28515625" customWidth="1"/>
    <col min="6662" max="6662" width="22.42578125" customWidth="1"/>
    <col min="6663" max="6663" width="25.85546875" customWidth="1"/>
    <col min="6664" max="6664" width="14.28515625" customWidth="1"/>
    <col min="6665" max="6665" width="31" customWidth="1"/>
    <col min="6666" max="6666" width="14" customWidth="1"/>
    <col min="6667" max="6667" width="24.28515625" customWidth="1"/>
    <col min="6913" max="6913" width="7.28515625" customWidth="1"/>
    <col min="6914" max="6914" width="38.85546875" customWidth="1"/>
    <col min="6915" max="6915" width="16.28515625" customWidth="1"/>
    <col min="6916" max="6916" width="21.28515625" bestFit="1" customWidth="1"/>
    <col min="6917" max="6917" width="29.28515625" customWidth="1"/>
    <col min="6918" max="6918" width="22.42578125" customWidth="1"/>
    <col min="6919" max="6919" width="25.85546875" customWidth="1"/>
    <col min="6920" max="6920" width="14.28515625" customWidth="1"/>
    <col min="6921" max="6921" width="31" customWidth="1"/>
    <col min="6922" max="6922" width="14" customWidth="1"/>
    <col min="6923" max="6923" width="24.28515625" customWidth="1"/>
    <col min="7169" max="7169" width="7.28515625" customWidth="1"/>
    <col min="7170" max="7170" width="38.85546875" customWidth="1"/>
    <col min="7171" max="7171" width="16.28515625" customWidth="1"/>
    <col min="7172" max="7172" width="21.28515625" bestFit="1" customWidth="1"/>
    <col min="7173" max="7173" width="29.28515625" customWidth="1"/>
    <col min="7174" max="7174" width="22.42578125" customWidth="1"/>
    <col min="7175" max="7175" width="25.85546875" customWidth="1"/>
    <col min="7176" max="7176" width="14.28515625" customWidth="1"/>
    <col min="7177" max="7177" width="31" customWidth="1"/>
    <col min="7178" max="7178" width="14" customWidth="1"/>
    <col min="7179" max="7179" width="24.28515625" customWidth="1"/>
    <col min="7425" max="7425" width="7.28515625" customWidth="1"/>
    <col min="7426" max="7426" width="38.85546875" customWidth="1"/>
    <col min="7427" max="7427" width="16.28515625" customWidth="1"/>
    <col min="7428" max="7428" width="21.28515625" bestFit="1" customWidth="1"/>
    <col min="7429" max="7429" width="29.28515625" customWidth="1"/>
    <col min="7430" max="7430" width="22.42578125" customWidth="1"/>
    <col min="7431" max="7431" width="25.85546875" customWidth="1"/>
    <col min="7432" max="7432" width="14.28515625" customWidth="1"/>
    <col min="7433" max="7433" width="31" customWidth="1"/>
    <col min="7434" max="7434" width="14" customWidth="1"/>
    <col min="7435" max="7435" width="24.28515625" customWidth="1"/>
    <col min="7681" max="7681" width="7.28515625" customWidth="1"/>
    <col min="7682" max="7682" width="38.85546875" customWidth="1"/>
    <col min="7683" max="7683" width="16.28515625" customWidth="1"/>
    <col min="7684" max="7684" width="21.28515625" bestFit="1" customWidth="1"/>
    <col min="7685" max="7685" width="29.28515625" customWidth="1"/>
    <col min="7686" max="7686" width="22.42578125" customWidth="1"/>
    <col min="7687" max="7687" width="25.85546875" customWidth="1"/>
    <col min="7688" max="7688" width="14.28515625" customWidth="1"/>
    <col min="7689" max="7689" width="31" customWidth="1"/>
    <col min="7690" max="7690" width="14" customWidth="1"/>
    <col min="7691" max="7691" width="24.28515625" customWidth="1"/>
    <col min="7937" max="7937" width="7.28515625" customWidth="1"/>
    <col min="7938" max="7938" width="38.85546875" customWidth="1"/>
    <col min="7939" max="7939" width="16.28515625" customWidth="1"/>
    <col min="7940" max="7940" width="21.28515625" bestFit="1" customWidth="1"/>
    <col min="7941" max="7941" width="29.28515625" customWidth="1"/>
    <col min="7942" max="7942" width="22.42578125" customWidth="1"/>
    <col min="7943" max="7943" width="25.85546875" customWidth="1"/>
    <col min="7944" max="7944" width="14.28515625" customWidth="1"/>
    <col min="7945" max="7945" width="31" customWidth="1"/>
    <col min="7946" max="7946" width="14" customWidth="1"/>
    <col min="7947" max="7947" width="24.28515625" customWidth="1"/>
    <col min="8193" max="8193" width="7.28515625" customWidth="1"/>
    <col min="8194" max="8194" width="38.85546875" customWidth="1"/>
    <col min="8195" max="8195" width="16.28515625" customWidth="1"/>
    <col min="8196" max="8196" width="21.28515625" bestFit="1" customWidth="1"/>
    <col min="8197" max="8197" width="29.28515625" customWidth="1"/>
    <col min="8198" max="8198" width="22.42578125" customWidth="1"/>
    <col min="8199" max="8199" width="25.85546875" customWidth="1"/>
    <col min="8200" max="8200" width="14.28515625" customWidth="1"/>
    <col min="8201" max="8201" width="31" customWidth="1"/>
    <col min="8202" max="8202" width="14" customWidth="1"/>
    <col min="8203" max="8203" width="24.28515625" customWidth="1"/>
    <col min="8449" max="8449" width="7.28515625" customWidth="1"/>
    <col min="8450" max="8450" width="38.85546875" customWidth="1"/>
    <col min="8451" max="8451" width="16.28515625" customWidth="1"/>
    <col min="8452" max="8452" width="21.28515625" bestFit="1" customWidth="1"/>
    <col min="8453" max="8453" width="29.28515625" customWidth="1"/>
    <col min="8454" max="8454" width="22.42578125" customWidth="1"/>
    <col min="8455" max="8455" width="25.85546875" customWidth="1"/>
    <col min="8456" max="8456" width="14.28515625" customWidth="1"/>
    <col min="8457" max="8457" width="31" customWidth="1"/>
    <col min="8458" max="8458" width="14" customWidth="1"/>
    <col min="8459" max="8459" width="24.28515625" customWidth="1"/>
    <col min="8705" max="8705" width="7.28515625" customWidth="1"/>
    <col min="8706" max="8706" width="38.85546875" customWidth="1"/>
    <col min="8707" max="8707" width="16.28515625" customWidth="1"/>
    <col min="8708" max="8708" width="21.28515625" bestFit="1" customWidth="1"/>
    <col min="8709" max="8709" width="29.28515625" customWidth="1"/>
    <col min="8710" max="8710" width="22.42578125" customWidth="1"/>
    <col min="8711" max="8711" width="25.85546875" customWidth="1"/>
    <col min="8712" max="8712" width="14.28515625" customWidth="1"/>
    <col min="8713" max="8713" width="31" customWidth="1"/>
    <col min="8714" max="8714" width="14" customWidth="1"/>
    <col min="8715" max="8715" width="24.28515625" customWidth="1"/>
    <col min="8961" max="8961" width="7.28515625" customWidth="1"/>
    <col min="8962" max="8962" width="38.85546875" customWidth="1"/>
    <col min="8963" max="8963" width="16.28515625" customWidth="1"/>
    <col min="8964" max="8964" width="21.28515625" bestFit="1" customWidth="1"/>
    <col min="8965" max="8965" width="29.28515625" customWidth="1"/>
    <col min="8966" max="8966" width="22.42578125" customWidth="1"/>
    <col min="8967" max="8967" width="25.85546875" customWidth="1"/>
    <col min="8968" max="8968" width="14.28515625" customWidth="1"/>
    <col min="8969" max="8969" width="31" customWidth="1"/>
    <col min="8970" max="8970" width="14" customWidth="1"/>
    <col min="8971" max="8971" width="24.28515625" customWidth="1"/>
    <col min="9217" max="9217" width="7.28515625" customWidth="1"/>
    <col min="9218" max="9218" width="38.85546875" customWidth="1"/>
    <col min="9219" max="9219" width="16.28515625" customWidth="1"/>
    <col min="9220" max="9220" width="21.28515625" bestFit="1" customWidth="1"/>
    <col min="9221" max="9221" width="29.28515625" customWidth="1"/>
    <col min="9222" max="9222" width="22.42578125" customWidth="1"/>
    <col min="9223" max="9223" width="25.85546875" customWidth="1"/>
    <col min="9224" max="9224" width="14.28515625" customWidth="1"/>
    <col min="9225" max="9225" width="31" customWidth="1"/>
    <col min="9226" max="9226" width="14" customWidth="1"/>
    <col min="9227" max="9227" width="24.28515625" customWidth="1"/>
    <col min="9473" max="9473" width="7.28515625" customWidth="1"/>
    <col min="9474" max="9474" width="38.85546875" customWidth="1"/>
    <col min="9475" max="9475" width="16.28515625" customWidth="1"/>
    <col min="9476" max="9476" width="21.28515625" bestFit="1" customWidth="1"/>
    <col min="9477" max="9477" width="29.28515625" customWidth="1"/>
    <col min="9478" max="9478" width="22.42578125" customWidth="1"/>
    <col min="9479" max="9479" width="25.85546875" customWidth="1"/>
    <col min="9480" max="9480" width="14.28515625" customWidth="1"/>
    <col min="9481" max="9481" width="31" customWidth="1"/>
    <col min="9482" max="9482" width="14" customWidth="1"/>
    <col min="9483" max="9483" width="24.28515625" customWidth="1"/>
    <col min="9729" max="9729" width="7.28515625" customWidth="1"/>
    <col min="9730" max="9730" width="38.85546875" customWidth="1"/>
    <col min="9731" max="9731" width="16.28515625" customWidth="1"/>
    <col min="9732" max="9732" width="21.28515625" bestFit="1" customWidth="1"/>
    <col min="9733" max="9733" width="29.28515625" customWidth="1"/>
    <col min="9734" max="9734" width="22.42578125" customWidth="1"/>
    <col min="9735" max="9735" width="25.85546875" customWidth="1"/>
    <col min="9736" max="9736" width="14.28515625" customWidth="1"/>
    <col min="9737" max="9737" width="31" customWidth="1"/>
    <col min="9738" max="9738" width="14" customWidth="1"/>
    <col min="9739" max="9739" width="24.28515625" customWidth="1"/>
    <col min="9985" max="9985" width="7.28515625" customWidth="1"/>
    <col min="9986" max="9986" width="38.85546875" customWidth="1"/>
    <col min="9987" max="9987" width="16.28515625" customWidth="1"/>
    <col min="9988" max="9988" width="21.28515625" bestFit="1" customWidth="1"/>
    <col min="9989" max="9989" width="29.28515625" customWidth="1"/>
    <col min="9990" max="9990" width="22.42578125" customWidth="1"/>
    <col min="9991" max="9991" width="25.85546875" customWidth="1"/>
    <col min="9992" max="9992" width="14.28515625" customWidth="1"/>
    <col min="9993" max="9993" width="31" customWidth="1"/>
    <col min="9994" max="9994" width="14" customWidth="1"/>
    <col min="9995" max="9995" width="24.28515625" customWidth="1"/>
    <col min="10241" max="10241" width="7.28515625" customWidth="1"/>
    <col min="10242" max="10242" width="38.85546875" customWidth="1"/>
    <col min="10243" max="10243" width="16.28515625" customWidth="1"/>
    <col min="10244" max="10244" width="21.28515625" bestFit="1" customWidth="1"/>
    <col min="10245" max="10245" width="29.28515625" customWidth="1"/>
    <col min="10246" max="10246" width="22.42578125" customWidth="1"/>
    <col min="10247" max="10247" width="25.85546875" customWidth="1"/>
    <col min="10248" max="10248" width="14.28515625" customWidth="1"/>
    <col min="10249" max="10249" width="31" customWidth="1"/>
    <col min="10250" max="10250" width="14" customWidth="1"/>
    <col min="10251" max="10251" width="24.28515625" customWidth="1"/>
    <col min="10497" max="10497" width="7.28515625" customWidth="1"/>
    <col min="10498" max="10498" width="38.85546875" customWidth="1"/>
    <col min="10499" max="10499" width="16.28515625" customWidth="1"/>
    <col min="10500" max="10500" width="21.28515625" bestFit="1" customWidth="1"/>
    <col min="10501" max="10501" width="29.28515625" customWidth="1"/>
    <col min="10502" max="10502" width="22.42578125" customWidth="1"/>
    <col min="10503" max="10503" width="25.85546875" customWidth="1"/>
    <col min="10504" max="10504" width="14.28515625" customWidth="1"/>
    <col min="10505" max="10505" width="31" customWidth="1"/>
    <col min="10506" max="10506" width="14" customWidth="1"/>
    <col min="10507" max="10507" width="24.28515625" customWidth="1"/>
    <col min="10753" max="10753" width="7.28515625" customWidth="1"/>
    <col min="10754" max="10754" width="38.85546875" customWidth="1"/>
    <col min="10755" max="10755" width="16.28515625" customWidth="1"/>
    <col min="10756" max="10756" width="21.28515625" bestFit="1" customWidth="1"/>
    <col min="10757" max="10757" width="29.28515625" customWidth="1"/>
    <col min="10758" max="10758" width="22.42578125" customWidth="1"/>
    <col min="10759" max="10759" width="25.85546875" customWidth="1"/>
    <col min="10760" max="10760" width="14.28515625" customWidth="1"/>
    <col min="10761" max="10761" width="31" customWidth="1"/>
    <col min="10762" max="10762" width="14" customWidth="1"/>
    <col min="10763" max="10763" width="24.28515625" customWidth="1"/>
    <col min="11009" max="11009" width="7.28515625" customWidth="1"/>
    <col min="11010" max="11010" width="38.85546875" customWidth="1"/>
    <col min="11011" max="11011" width="16.28515625" customWidth="1"/>
    <col min="11012" max="11012" width="21.28515625" bestFit="1" customWidth="1"/>
    <col min="11013" max="11013" width="29.28515625" customWidth="1"/>
    <col min="11014" max="11014" width="22.42578125" customWidth="1"/>
    <col min="11015" max="11015" width="25.85546875" customWidth="1"/>
    <col min="11016" max="11016" width="14.28515625" customWidth="1"/>
    <col min="11017" max="11017" width="31" customWidth="1"/>
    <col min="11018" max="11018" width="14" customWidth="1"/>
    <col min="11019" max="11019" width="24.28515625" customWidth="1"/>
    <col min="11265" max="11265" width="7.28515625" customWidth="1"/>
    <col min="11266" max="11266" width="38.85546875" customWidth="1"/>
    <col min="11267" max="11267" width="16.28515625" customWidth="1"/>
    <col min="11268" max="11268" width="21.28515625" bestFit="1" customWidth="1"/>
    <col min="11269" max="11269" width="29.28515625" customWidth="1"/>
    <col min="11270" max="11270" width="22.42578125" customWidth="1"/>
    <col min="11271" max="11271" width="25.85546875" customWidth="1"/>
    <col min="11272" max="11272" width="14.28515625" customWidth="1"/>
    <col min="11273" max="11273" width="31" customWidth="1"/>
    <col min="11274" max="11274" width="14" customWidth="1"/>
    <col min="11275" max="11275" width="24.28515625" customWidth="1"/>
    <col min="11521" max="11521" width="7.28515625" customWidth="1"/>
    <col min="11522" max="11522" width="38.85546875" customWidth="1"/>
    <col min="11523" max="11523" width="16.28515625" customWidth="1"/>
    <col min="11524" max="11524" width="21.28515625" bestFit="1" customWidth="1"/>
    <col min="11525" max="11525" width="29.28515625" customWidth="1"/>
    <col min="11526" max="11526" width="22.42578125" customWidth="1"/>
    <col min="11527" max="11527" width="25.85546875" customWidth="1"/>
    <col min="11528" max="11528" width="14.28515625" customWidth="1"/>
    <col min="11529" max="11529" width="31" customWidth="1"/>
    <col min="11530" max="11530" width="14" customWidth="1"/>
    <col min="11531" max="11531" width="24.28515625" customWidth="1"/>
    <col min="11777" max="11777" width="7.28515625" customWidth="1"/>
    <col min="11778" max="11778" width="38.85546875" customWidth="1"/>
    <col min="11779" max="11779" width="16.28515625" customWidth="1"/>
    <col min="11780" max="11780" width="21.28515625" bestFit="1" customWidth="1"/>
    <col min="11781" max="11781" width="29.28515625" customWidth="1"/>
    <col min="11782" max="11782" width="22.42578125" customWidth="1"/>
    <col min="11783" max="11783" width="25.85546875" customWidth="1"/>
    <col min="11784" max="11784" width="14.28515625" customWidth="1"/>
    <col min="11785" max="11785" width="31" customWidth="1"/>
    <col min="11786" max="11786" width="14" customWidth="1"/>
    <col min="11787" max="11787" width="24.28515625" customWidth="1"/>
    <col min="12033" max="12033" width="7.28515625" customWidth="1"/>
    <col min="12034" max="12034" width="38.85546875" customWidth="1"/>
    <col min="12035" max="12035" width="16.28515625" customWidth="1"/>
    <col min="12036" max="12036" width="21.28515625" bestFit="1" customWidth="1"/>
    <col min="12037" max="12037" width="29.28515625" customWidth="1"/>
    <col min="12038" max="12038" width="22.42578125" customWidth="1"/>
    <col min="12039" max="12039" width="25.85546875" customWidth="1"/>
    <col min="12040" max="12040" width="14.28515625" customWidth="1"/>
    <col min="12041" max="12041" width="31" customWidth="1"/>
    <col min="12042" max="12042" width="14" customWidth="1"/>
    <col min="12043" max="12043" width="24.28515625" customWidth="1"/>
    <col min="12289" max="12289" width="7.28515625" customWidth="1"/>
    <col min="12290" max="12290" width="38.85546875" customWidth="1"/>
    <col min="12291" max="12291" width="16.28515625" customWidth="1"/>
    <col min="12292" max="12292" width="21.28515625" bestFit="1" customWidth="1"/>
    <col min="12293" max="12293" width="29.28515625" customWidth="1"/>
    <col min="12294" max="12294" width="22.42578125" customWidth="1"/>
    <col min="12295" max="12295" width="25.85546875" customWidth="1"/>
    <col min="12296" max="12296" width="14.28515625" customWidth="1"/>
    <col min="12297" max="12297" width="31" customWidth="1"/>
    <col min="12298" max="12298" width="14" customWidth="1"/>
    <col min="12299" max="12299" width="24.28515625" customWidth="1"/>
    <col min="12545" max="12545" width="7.28515625" customWidth="1"/>
    <col min="12546" max="12546" width="38.85546875" customWidth="1"/>
    <col min="12547" max="12547" width="16.28515625" customWidth="1"/>
    <col min="12548" max="12548" width="21.28515625" bestFit="1" customWidth="1"/>
    <col min="12549" max="12549" width="29.28515625" customWidth="1"/>
    <col min="12550" max="12550" width="22.42578125" customWidth="1"/>
    <col min="12551" max="12551" width="25.85546875" customWidth="1"/>
    <col min="12552" max="12552" width="14.28515625" customWidth="1"/>
    <col min="12553" max="12553" width="31" customWidth="1"/>
    <col min="12554" max="12554" width="14" customWidth="1"/>
    <col min="12555" max="12555" width="24.28515625" customWidth="1"/>
    <col min="12801" max="12801" width="7.28515625" customWidth="1"/>
    <col min="12802" max="12802" width="38.85546875" customWidth="1"/>
    <col min="12803" max="12803" width="16.28515625" customWidth="1"/>
    <col min="12804" max="12804" width="21.28515625" bestFit="1" customWidth="1"/>
    <col min="12805" max="12805" width="29.28515625" customWidth="1"/>
    <col min="12806" max="12806" width="22.42578125" customWidth="1"/>
    <col min="12807" max="12807" width="25.85546875" customWidth="1"/>
    <col min="12808" max="12808" width="14.28515625" customWidth="1"/>
    <col min="12809" max="12809" width="31" customWidth="1"/>
    <col min="12810" max="12810" width="14" customWidth="1"/>
    <col min="12811" max="12811" width="24.28515625" customWidth="1"/>
    <col min="13057" max="13057" width="7.28515625" customWidth="1"/>
    <col min="13058" max="13058" width="38.85546875" customWidth="1"/>
    <col min="13059" max="13059" width="16.28515625" customWidth="1"/>
    <col min="13060" max="13060" width="21.28515625" bestFit="1" customWidth="1"/>
    <col min="13061" max="13061" width="29.28515625" customWidth="1"/>
    <col min="13062" max="13062" width="22.42578125" customWidth="1"/>
    <col min="13063" max="13063" width="25.85546875" customWidth="1"/>
    <col min="13064" max="13064" width="14.28515625" customWidth="1"/>
    <col min="13065" max="13065" width="31" customWidth="1"/>
    <col min="13066" max="13066" width="14" customWidth="1"/>
    <col min="13067" max="13067" width="24.28515625" customWidth="1"/>
    <col min="13313" max="13313" width="7.28515625" customWidth="1"/>
    <col min="13314" max="13314" width="38.85546875" customWidth="1"/>
    <col min="13315" max="13315" width="16.28515625" customWidth="1"/>
    <col min="13316" max="13316" width="21.28515625" bestFit="1" customWidth="1"/>
    <col min="13317" max="13317" width="29.28515625" customWidth="1"/>
    <col min="13318" max="13318" width="22.42578125" customWidth="1"/>
    <col min="13319" max="13319" width="25.85546875" customWidth="1"/>
    <col min="13320" max="13320" width="14.28515625" customWidth="1"/>
    <col min="13321" max="13321" width="31" customWidth="1"/>
    <col min="13322" max="13322" width="14" customWidth="1"/>
    <col min="13323" max="13323" width="24.28515625" customWidth="1"/>
    <col min="13569" max="13569" width="7.28515625" customWidth="1"/>
    <col min="13570" max="13570" width="38.85546875" customWidth="1"/>
    <col min="13571" max="13571" width="16.28515625" customWidth="1"/>
    <col min="13572" max="13572" width="21.28515625" bestFit="1" customWidth="1"/>
    <col min="13573" max="13573" width="29.28515625" customWidth="1"/>
    <col min="13574" max="13574" width="22.42578125" customWidth="1"/>
    <col min="13575" max="13575" width="25.85546875" customWidth="1"/>
    <col min="13576" max="13576" width="14.28515625" customWidth="1"/>
    <col min="13577" max="13577" width="31" customWidth="1"/>
    <col min="13578" max="13578" width="14" customWidth="1"/>
    <col min="13579" max="13579" width="24.28515625" customWidth="1"/>
    <col min="13825" max="13825" width="7.28515625" customWidth="1"/>
    <col min="13826" max="13826" width="38.85546875" customWidth="1"/>
    <col min="13827" max="13827" width="16.28515625" customWidth="1"/>
    <col min="13828" max="13828" width="21.28515625" bestFit="1" customWidth="1"/>
    <col min="13829" max="13829" width="29.28515625" customWidth="1"/>
    <col min="13830" max="13830" width="22.42578125" customWidth="1"/>
    <col min="13831" max="13831" width="25.85546875" customWidth="1"/>
    <col min="13832" max="13832" width="14.28515625" customWidth="1"/>
    <col min="13833" max="13833" width="31" customWidth="1"/>
    <col min="13834" max="13834" width="14" customWidth="1"/>
    <col min="13835" max="13835" width="24.28515625" customWidth="1"/>
    <col min="14081" max="14081" width="7.28515625" customWidth="1"/>
    <col min="14082" max="14082" width="38.85546875" customWidth="1"/>
    <col min="14083" max="14083" width="16.28515625" customWidth="1"/>
    <col min="14084" max="14084" width="21.28515625" bestFit="1" customWidth="1"/>
    <col min="14085" max="14085" width="29.28515625" customWidth="1"/>
    <col min="14086" max="14086" width="22.42578125" customWidth="1"/>
    <col min="14087" max="14087" width="25.85546875" customWidth="1"/>
    <col min="14088" max="14088" width="14.28515625" customWidth="1"/>
    <col min="14089" max="14089" width="31" customWidth="1"/>
    <col min="14090" max="14090" width="14" customWidth="1"/>
    <col min="14091" max="14091" width="24.28515625" customWidth="1"/>
    <col min="14337" max="14337" width="7.28515625" customWidth="1"/>
    <col min="14338" max="14338" width="38.85546875" customWidth="1"/>
    <col min="14339" max="14339" width="16.28515625" customWidth="1"/>
    <col min="14340" max="14340" width="21.28515625" bestFit="1" customWidth="1"/>
    <col min="14341" max="14341" width="29.28515625" customWidth="1"/>
    <col min="14342" max="14342" width="22.42578125" customWidth="1"/>
    <col min="14343" max="14343" width="25.85546875" customWidth="1"/>
    <col min="14344" max="14344" width="14.28515625" customWidth="1"/>
    <col min="14345" max="14345" width="31" customWidth="1"/>
    <col min="14346" max="14346" width="14" customWidth="1"/>
    <col min="14347" max="14347" width="24.28515625" customWidth="1"/>
    <col min="14593" max="14593" width="7.28515625" customWidth="1"/>
    <col min="14594" max="14594" width="38.85546875" customWidth="1"/>
    <col min="14595" max="14595" width="16.28515625" customWidth="1"/>
    <col min="14596" max="14596" width="21.28515625" bestFit="1" customWidth="1"/>
    <col min="14597" max="14597" width="29.28515625" customWidth="1"/>
    <col min="14598" max="14598" width="22.42578125" customWidth="1"/>
    <col min="14599" max="14599" width="25.85546875" customWidth="1"/>
    <col min="14600" max="14600" width="14.28515625" customWidth="1"/>
    <col min="14601" max="14601" width="31" customWidth="1"/>
    <col min="14602" max="14602" width="14" customWidth="1"/>
    <col min="14603" max="14603" width="24.28515625" customWidth="1"/>
    <col min="14849" max="14849" width="7.28515625" customWidth="1"/>
    <col min="14850" max="14850" width="38.85546875" customWidth="1"/>
    <col min="14851" max="14851" width="16.28515625" customWidth="1"/>
    <col min="14852" max="14852" width="21.28515625" bestFit="1" customWidth="1"/>
    <col min="14853" max="14853" width="29.28515625" customWidth="1"/>
    <col min="14854" max="14854" width="22.42578125" customWidth="1"/>
    <col min="14855" max="14855" width="25.85546875" customWidth="1"/>
    <col min="14856" max="14856" width="14.28515625" customWidth="1"/>
    <col min="14857" max="14857" width="31" customWidth="1"/>
    <col min="14858" max="14858" width="14" customWidth="1"/>
    <col min="14859" max="14859" width="24.28515625" customWidth="1"/>
    <col min="15105" max="15105" width="7.28515625" customWidth="1"/>
    <col min="15106" max="15106" width="38.85546875" customWidth="1"/>
    <col min="15107" max="15107" width="16.28515625" customWidth="1"/>
    <col min="15108" max="15108" width="21.28515625" bestFit="1" customWidth="1"/>
    <col min="15109" max="15109" width="29.28515625" customWidth="1"/>
    <col min="15110" max="15110" width="22.42578125" customWidth="1"/>
    <col min="15111" max="15111" width="25.85546875" customWidth="1"/>
    <col min="15112" max="15112" width="14.28515625" customWidth="1"/>
    <col min="15113" max="15113" width="31" customWidth="1"/>
    <col min="15114" max="15114" width="14" customWidth="1"/>
    <col min="15115" max="15115" width="24.28515625" customWidth="1"/>
    <col min="15361" max="15361" width="7.28515625" customWidth="1"/>
    <col min="15362" max="15362" width="38.85546875" customWidth="1"/>
    <col min="15363" max="15363" width="16.28515625" customWidth="1"/>
    <col min="15364" max="15364" width="21.28515625" bestFit="1" customWidth="1"/>
    <col min="15365" max="15365" width="29.28515625" customWidth="1"/>
    <col min="15366" max="15366" width="22.42578125" customWidth="1"/>
    <col min="15367" max="15367" width="25.85546875" customWidth="1"/>
    <col min="15368" max="15368" width="14.28515625" customWidth="1"/>
    <col min="15369" max="15369" width="31" customWidth="1"/>
    <col min="15370" max="15370" width="14" customWidth="1"/>
    <col min="15371" max="15371" width="24.28515625" customWidth="1"/>
    <col min="15617" max="15617" width="7.28515625" customWidth="1"/>
    <col min="15618" max="15618" width="38.85546875" customWidth="1"/>
    <col min="15619" max="15619" width="16.28515625" customWidth="1"/>
    <col min="15620" max="15620" width="21.28515625" bestFit="1" customWidth="1"/>
    <col min="15621" max="15621" width="29.28515625" customWidth="1"/>
    <col min="15622" max="15622" width="22.42578125" customWidth="1"/>
    <col min="15623" max="15623" width="25.85546875" customWidth="1"/>
    <col min="15624" max="15624" width="14.28515625" customWidth="1"/>
    <col min="15625" max="15625" width="31" customWidth="1"/>
    <col min="15626" max="15626" width="14" customWidth="1"/>
    <col min="15627" max="15627" width="24.28515625" customWidth="1"/>
    <col min="15873" max="15873" width="7.28515625" customWidth="1"/>
    <col min="15874" max="15874" width="38.85546875" customWidth="1"/>
    <col min="15875" max="15875" width="16.28515625" customWidth="1"/>
    <col min="15876" max="15876" width="21.28515625" bestFit="1" customWidth="1"/>
    <col min="15877" max="15877" width="29.28515625" customWidth="1"/>
    <col min="15878" max="15878" width="22.42578125" customWidth="1"/>
    <col min="15879" max="15879" width="25.85546875" customWidth="1"/>
    <col min="15880" max="15880" width="14.28515625" customWidth="1"/>
    <col min="15881" max="15881" width="31" customWidth="1"/>
    <col min="15882" max="15882" width="14" customWidth="1"/>
    <col min="15883" max="15883" width="24.28515625" customWidth="1"/>
    <col min="16129" max="16129" width="7.28515625" customWidth="1"/>
    <col min="16130" max="16130" width="38.85546875" customWidth="1"/>
    <col min="16131" max="16131" width="16.28515625" customWidth="1"/>
    <col min="16132" max="16132" width="21.28515625" bestFit="1" customWidth="1"/>
    <col min="16133" max="16133" width="29.28515625" customWidth="1"/>
    <col min="16134" max="16134" width="22.42578125" customWidth="1"/>
    <col min="16135" max="16135" width="25.85546875" customWidth="1"/>
    <col min="16136" max="16136" width="14.28515625" customWidth="1"/>
    <col min="16137" max="16137" width="31" customWidth="1"/>
    <col min="16138" max="16138" width="14" customWidth="1"/>
    <col min="16139" max="16139" width="24.28515625" customWidth="1"/>
  </cols>
  <sheetData>
    <row r="1" spans="1:11" ht="18.75" customHeight="1">
      <c r="H1" s="1" t="s">
        <v>0</v>
      </c>
    </row>
    <row r="2" spans="1:11" ht="20.25" customHeight="1">
      <c r="A2" s="2"/>
      <c r="B2" s="2"/>
      <c r="C2" s="2"/>
      <c r="D2" s="2"/>
      <c r="E2" s="2"/>
      <c r="F2" s="2"/>
      <c r="G2" s="2"/>
      <c r="H2" s="4" t="s">
        <v>268</v>
      </c>
    </row>
    <row r="3" spans="1:11" ht="104.25" customHeight="1">
      <c r="A3" s="179"/>
      <c r="B3" s="180" t="s">
        <v>287</v>
      </c>
      <c r="C3" s="181"/>
      <c r="D3" s="181"/>
      <c r="E3" s="181"/>
      <c r="F3" s="181"/>
      <c r="G3" s="181"/>
      <c r="H3" s="181"/>
      <c r="I3" s="181"/>
      <c r="J3" s="181"/>
      <c r="K3" s="179"/>
    </row>
    <row r="4" spans="1:11" ht="31.5" customHeight="1">
      <c r="A4" s="182" t="s">
        <v>288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1" ht="106.5" customHeight="1">
      <c r="A5" s="183" t="s">
        <v>2</v>
      </c>
      <c r="B5" s="183" t="s">
        <v>3</v>
      </c>
      <c r="C5" s="184" t="s">
        <v>4</v>
      </c>
      <c r="D5" s="184"/>
      <c r="E5" s="184"/>
      <c r="F5" s="184" t="s">
        <v>5</v>
      </c>
      <c r="G5" s="184" t="s">
        <v>6</v>
      </c>
      <c r="H5" s="184"/>
      <c r="I5" s="184"/>
      <c r="J5" s="184"/>
      <c r="K5" s="185" t="s">
        <v>289</v>
      </c>
    </row>
    <row r="6" spans="1:11" ht="409.6" customHeight="1">
      <c r="A6" s="183"/>
      <c r="B6" s="183"/>
      <c r="C6" s="186" t="s">
        <v>290</v>
      </c>
      <c r="D6" s="186" t="s">
        <v>291</v>
      </c>
      <c r="E6" s="186" t="s">
        <v>10</v>
      </c>
      <c r="F6" s="184"/>
      <c r="G6" s="187" t="s">
        <v>11</v>
      </c>
      <c r="H6" s="186" t="s">
        <v>292</v>
      </c>
      <c r="I6" s="186" t="s">
        <v>13</v>
      </c>
      <c r="J6" s="186" t="s">
        <v>292</v>
      </c>
      <c r="K6" s="185"/>
    </row>
    <row r="7" spans="1:11" ht="139.5" customHeight="1">
      <c r="A7" s="186"/>
      <c r="B7" s="188" t="s">
        <v>270</v>
      </c>
      <c r="C7" s="189"/>
      <c r="D7" s="189">
        <v>6.12</v>
      </c>
      <c r="E7" s="190" t="s">
        <v>271</v>
      </c>
      <c r="F7" s="191">
        <f>SUM(C7,D7)</f>
        <v>6.12</v>
      </c>
      <c r="G7" s="192"/>
      <c r="H7" s="193"/>
      <c r="I7" s="190"/>
      <c r="J7" s="189"/>
      <c r="K7" s="192"/>
    </row>
    <row r="8" spans="1:11" ht="59.25" customHeight="1">
      <c r="A8" s="186"/>
      <c r="B8" s="194"/>
      <c r="C8" s="189"/>
      <c r="D8" s="189">
        <v>10.3</v>
      </c>
      <c r="E8" s="190" t="s">
        <v>29</v>
      </c>
      <c r="F8" s="191">
        <f>SUM(C8,D8)</f>
        <v>10.3</v>
      </c>
      <c r="G8" s="192"/>
      <c r="H8" s="193"/>
      <c r="I8" s="190" t="s">
        <v>29</v>
      </c>
      <c r="J8" s="189">
        <v>10.3</v>
      </c>
      <c r="K8" s="192"/>
    </row>
    <row r="9" spans="1:11" ht="159" customHeight="1">
      <c r="A9" s="186"/>
      <c r="B9" s="188" t="s">
        <v>272</v>
      </c>
      <c r="C9" s="189"/>
      <c r="D9" s="195">
        <v>49.03</v>
      </c>
      <c r="E9" s="196" t="s">
        <v>29</v>
      </c>
      <c r="F9" s="191">
        <f>SUM(C9,D9)</f>
        <v>49.03</v>
      </c>
      <c r="G9" s="192"/>
      <c r="H9" s="193"/>
      <c r="I9" s="190" t="s">
        <v>29</v>
      </c>
      <c r="J9" s="197">
        <v>6.67</v>
      </c>
      <c r="K9" s="192"/>
    </row>
    <row r="10" spans="1:11" ht="59.25" customHeight="1">
      <c r="A10" s="186" t="s">
        <v>273</v>
      </c>
      <c r="B10" s="194" t="s">
        <v>51</v>
      </c>
      <c r="C10" s="189">
        <v>267.87</v>
      </c>
      <c r="D10" s="189"/>
      <c r="E10" s="190"/>
      <c r="F10" s="191">
        <f>SUM(C10,D10)</f>
        <v>267.87</v>
      </c>
      <c r="G10" s="194">
        <v>2210</v>
      </c>
      <c r="H10" s="189">
        <v>2.58</v>
      </c>
      <c r="I10" s="198" t="s">
        <v>90</v>
      </c>
      <c r="J10" s="189"/>
      <c r="K10" s="199"/>
    </row>
    <row r="11" spans="1:11" ht="27.75">
      <c r="A11" s="186"/>
      <c r="B11" s="194"/>
      <c r="C11" s="189"/>
      <c r="D11" s="189"/>
      <c r="E11" s="190"/>
      <c r="F11" s="191"/>
      <c r="G11" s="194"/>
      <c r="H11" s="189">
        <v>5.0199999999999996</v>
      </c>
      <c r="I11" s="198" t="s">
        <v>274</v>
      </c>
      <c r="J11" s="189"/>
      <c r="K11" s="199"/>
    </row>
    <row r="12" spans="1:11" ht="81.75" customHeight="1">
      <c r="A12" s="186"/>
      <c r="B12" s="188"/>
      <c r="C12" s="189"/>
      <c r="D12" s="189"/>
      <c r="E12" s="190"/>
      <c r="F12" s="191"/>
      <c r="G12" s="194"/>
      <c r="H12" s="189">
        <v>8</v>
      </c>
      <c r="I12" s="198" t="s">
        <v>275</v>
      </c>
      <c r="J12" s="189"/>
      <c r="K12" s="199"/>
    </row>
    <row r="13" spans="1:11" ht="55.5">
      <c r="A13" s="186"/>
      <c r="B13" s="194"/>
      <c r="C13" s="189"/>
      <c r="D13" s="189"/>
      <c r="E13" s="190"/>
      <c r="F13" s="191">
        <f t="shared" ref="F13:F27" si="0">SUM(C13,D13)</f>
        <v>0</v>
      </c>
      <c r="G13" s="194">
        <v>2220</v>
      </c>
      <c r="H13" s="189">
        <v>2.94</v>
      </c>
      <c r="I13" s="198" t="s">
        <v>276</v>
      </c>
      <c r="J13" s="189"/>
      <c r="K13" s="199"/>
    </row>
    <row r="14" spans="1:11" ht="27.75">
      <c r="A14" s="186"/>
      <c r="B14" s="194"/>
      <c r="C14" s="189"/>
      <c r="D14" s="189"/>
      <c r="E14" s="190"/>
      <c r="F14" s="191">
        <f t="shared" si="0"/>
        <v>0</v>
      </c>
      <c r="G14" s="194"/>
      <c r="H14" s="189"/>
      <c r="I14" s="198"/>
      <c r="J14" s="189"/>
      <c r="K14" s="199"/>
    </row>
    <row r="15" spans="1:11" ht="55.5">
      <c r="A15" s="186"/>
      <c r="B15" s="194"/>
      <c r="C15" s="189"/>
      <c r="D15" s="189"/>
      <c r="E15" s="190"/>
      <c r="F15" s="191">
        <f t="shared" si="0"/>
        <v>0</v>
      </c>
      <c r="G15" s="194">
        <v>2240</v>
      </c>
      <c r="H15" s="195">
        <v>134.69999999999999</v>
      </c>
      <c r="I15" s="198" t="s">
        <v>277</v>
      </c>
      <c r="J15" s="189"/>
      <c r="K15" s="199"/>
    </row>
    <row r="16" spans="1:11" ht="55.5">
      <c r="A16" s="186"/>
      <c r="B16" s="194"/>
      <c r="C16" s="189"/>
      <c r="D16" s="189"/>
      <c r="E16" s="190"/>
      <c r="F16" s="191">
        <f t="shared" si="0"/>
        <v>0</v>
      </c>
      <c r="G16" s="194"/>
      <c r="H16" s="195">
        <v>30</v>
      </c>
      <c r="I16" s="190" t="s">
        <v>278</v>
      </c>
      <c r="J16" s="189"/>
      <c r="K16" s="199"/>
    </row>
    <row r="17" spans="1:11" ht="53.25" customHeight="1">
      <c r="A17" s="186"/>
      <c r="B17" s="194"/>
      <c r="C17" s="189"/>
      <c r="D17" s="189"/>
      <c r="E17" s="190"/>
      <c r="F17" s="191">
        <f t="shared" si="0"/>
        <v>0</v>
      </c>
      <c r="G17" s="200"/>
      <c r="H17" s="195">
        <v>42.93</v>
      </c>
      <c r="I17" s="190" t="s">
        <v>279</v>
      </c>
      <c r="J17" s="189"/>
      <c r="K17" s="199"/>
    </row>
    <row r="18" spans="1:11" ht="111">
      <c r="A18" s="201"/>
      <c r="B18" s="194"/>
      <c r="C18" s="189"/>
      <c r="D18" s="189"/>
      <c r="E18" s="190"/>
      <c r="F18" s="191">
        <f t="shared" si="0"/>
        <v>0</v>
      </c>
      <c r="G18" s="194"/>
      <c r="H18" s="195">
        <v>16.12</v>
      </c>
      <c r="I18" s="190" t="s">
        <v>280</v>
      </c>
      <c r="J18" s="189"/>
      <c r="K18" s="199"/>
    </row>
    <row r="19" spans="1:11" ht="69.75" customHeight="1">
      <c r="A19" s="201"/>
      <c r="B19" s="194"/>
      <c r="C19" s="189"/>
      <c r="D19" s="189"/>
      <c r="E19" s="190"/>
      <c r="F19" s="191">
        <f t="shared" si="0"/>
        <v>0</v>
      </c>
      <c r="G19" s="194"/>
      <c r="H19" s="195">
        <v>2.8</v>
      </c>
      <c r="I19" s="190" t="s">
        <v>281</v>
      </c>
      <c r="J19" s="189"/>
      <c r="K19" s="199"/>
    </row>
    <row r="20" spans="1:11" ht="109.5" customHeight="1">
      <c r="A20" s="186"/>
      <c r="B20" s="194"/>
      <c r="C20" s="189"/>
      <c r="D20" s="189"/>
      <c r="E20" s="190"/>
      <c r="F20" s="191">
        <f t="shared" si="0"/>
        <v>0</v>
      </c>
      <c r="G20" s="194"/>
      <c r="H20" s="195">
        <v>1.7</v>
      </c>
      <c r="I20" s="190" t="s">
        <v>282</v>
      </c>
      <c r="J20" s="189"/>
      <c r="K20" s="199"/>
    </row>
    <row r="21" spans="1:11" ht="111">
      <c r="A21" s="186"/>
      <c r="B21" s="194"/>
      <c r="C21" s="189"/>
      <c r="D21" s="189"/>
      <c r="E21" s="190"/>
      <c r="F21" s="191">
        <f t="shared" si="0"/>
        <v>0</v>
      </c>
      <c r="G21" s="194">
        <v>2282</v>
      </c>
      <c r="H21" s="189">
        <v>0.9</v>
      </c>
      <c r="I21" s="190" t="s">
        <v>283</v>
      </c>
      <c r="J21" s="189"/>
      <c r="K21" s="199"/>
    </row>
    <row r="22" spans="1:11" ht="111">
      <c r="A22" s="186"/>
      <c r="B22" s="194"/>
      <c r="C22" s="189"/>
      <c r="D22" s="189"/>
      <c r="E22" s="190"/>
      <c r="F22" s="191">
        <f t="shared" si="0"/>
        <v>0</v>
      </c>
      <c r="G22" s="194"/>
      <c r="H22" s="189">
        <v>2.2200000000000002</v>
      </c>
      <c r="I22" s="190" t="s">
        <v>284</v>
      </c>
      <c r="J22" s="189"/>
      <c r="K22" s="199"/>
    </row>
    <row r="23" spans="1:11" ht="27.75">
      <c r="A23" s="186"/>
      <c r="B23" s="194"/>
      <c r="C23" s="189"/>
      <c r="D23" s="189"/>
      <c r="E23" s="190"/>
      <c r="F23" s="191">
        <f t="shared" si="0"/>
        <v>0</v>
      </c>
      <c r="G23" s="194"/>
      <c r="H23" s="189"/>
      <c r="I23" s="190"/>
      <c r="J23" s="189"/>
      <c r="K23" s="199"/>
    </row>
    <row r="24" spans="1:11" ht="27.75">
      <c r="A24" s="186"/>
      <c r="B24" s="194"/>
      <c r="C24" s="189"/>
      <c r="D24" s="189"/>
      <c r="E24" s="190"/>
      <c r="F24" s="191">
        <f t="shared" si="0"/>
        <v>0</v>
      </c>
      <c r="G24" s="194"/>
      <c r="H24" s="189"/>
      <c r="I24" s="190"/>
      <c r="J24" s="189"/>
      <c r="K24" s="199"/>
    </row>
    <row r="25" spans="1:11" ht="28.5">
      <c r="A25" s="202"/>
      <c r="B25" s="203"/>
      <c r="C25" s="204"/>
      <c r="D25" s="204"/>
      <c r="E25" s="205"/>
      <c r="F25" s="191">
        <f t="shared" si="0"/>
        <v>0</v>
      </c>
      <c r="G25" s="203"/>
      <c r="H25" s="204"/>
      <c r="I25" s="205"/>
      <c r="J25" s="204"/>
      <c r="K25" s="199"/>
    </row>
    <row r="26" spans="1:11" ht="28.5">
      <c r="A26" s="202"/>
      <c r="B26" s="203"/>
      <c r="C26" s="204"/>
      <c r="D26" s="204"/>
      <c r="E26" s="205"/>
      <c r="F26" s="191">
        <f t="shared" si="0"/>
        <v>0</v>
      </c>
      <c r="G26" s="203"/>
      <c r="H26" s="204"/>
      <c r="I26" s="205"/>
      <c r="J26" s="204"/>
      <c r="K26" s="199"/>
    </row>
    <row r="27" spans="1:11" ht="28.5">
      <c r="A27" s="202"/>
      <c r="B27" s="203"/>
      <c r="C27" s="204"/>
      <c r="D27" s="204"/>
      <c r="E27" s="205"/>
      <c r="F27" s="191">
        <f t="shared" si="0"/>
        <v>0</v>
      </c>
      <c r="G27" s="203"/>
      <c r="H27" s="204"/>
      <c r="I27" s="205"/>
      <c r="J27" s="204"/>
      <c r="K27" s="199"/>
    </row>
    <row r="28" spans="1:11" ht="28.5">
      <c r="A28" s="206"/>
      <c r="B28" s="207" t="s">
        <v>17</v>
      </c>
      <c r="C28" s="208">
        <f>SUM(C7:C27)</f>
        <v>267.87</v>
      </c>
      <c r="D28" s="208">
        <f>SUM(D7:D27)</f>
        <v>65.45</v>
      </c>
      <c r="E28" s="208">
        <f>SUM(E7:E27)</f>
        <v>0</v>
      </c>
      <c r="F28" s="208">
        <f>SUM(F7:F27)</f>
        <v>333.32</v>
      </c>
      <c r="G28" s="208"/>
      <c r="H28" s="208">
        <f>SUM(H7:H27)</f>
        <v>249.91</v>
      </c>
      <c r="I28" s="208">
        <f>SUM(I7:I27)</f>
        <v>0</v>
      </c>
      <c r="J28" s="208">
        <f>SUM(J7:J27)</f>
        <v>16.97</v>
      </c>
      <c r="K28" s="209">
        <f>C28-H28</f>
        <v>17.960000000000008</v>
      </c>
    </row>
    <row r="29" spans="1:11" ht="26.25">
      <c r="A29" s="210"/>
      <c r="B29" s="210"/>
      <c r="C29" s="210"/>
      <c r="D29" s="210"/>
      <c r="E29" s="210"/>
      <c r="F29" s="210"/>
      <c r="G29" s="210"/>
      <c r="H29" s="210"/>
      <c r="I29" s="210"/>
      <c r="J29" s="210"/>
      <c r="K29" s="210"/>
    </row>
    <row r="30" spans="1:11" ht="26.25">
      <c r="A30" s="210"/>
      <c r="B30" s="210"/>
      <c r="C30" s="210"/>
      <c r="D30" s="210"/>
      <c r="E30" s="210"/>
      <c r="F30" s="210"/>
      <c r="G30" s="210"/>
      <c r="H30" s="210"/>
      <c r="I30" s="210"/>
      <c r="J30" s="210"/>
      <c r="K30" s="210"/>
    </row>
    <row r="31" spans="1:11" ht="26.25">
      <c r="A31" s="210"/>
      <c r="B31" s="211" t="s">
        <v>31</v>
      </c>
      <c r="C31" s="210"/>
      <c r="D31" s="210"/>
      <c r="E31" s="210"/>
      <c r="F31" s="212"/>
      <c r="G31" s="213" t="s">
        <v>285</v>
      </c>
      <c r="H31" s="214"/>
      <c r="I31" s="210"/>
      <c r="J31" s="210"/>
      <c r="K31" s="210"/>
    </row>
    <row r="32" spans="1:11" ht="26.25">
      <c r="A32" s="210"/>
      <c r="B32" s="211"/>
      <c r="C32" s="210"/>
      <c r="D32" s="210"/>
      <c r="E32" s="210"/>
      <c r="F32" s="215" t="s">
        <v>20</v>
      </c>
      <c r="G32" s="216"/>
      <c r="H32" s="216"/>
      <c r="I32" s="210"/>
      <c r="J32" s="210"/>
      <c r="K32" s="210"/>
    </row>
    <row r="33" spans="1:11" ht="26.25">
      <c r="A33" s="210"/>
      <c r="B33" s="211" t="s">
        <v>21</v>
      </c>
      <c r="C33" s="210"/>
      <c r="D33" s="210"/>
      <c r="E33" s="210"/>
      <c r="F33" s="212"/>
      <c r="G33" s="213" t="s">
        <v>286</v>
      </c>
      <c r="H33" s="214"/>
      <c r="I33" s="210"/>
      <c r="J33" s="210"/>
      <c r="K33" s="210"/>
    </row>
    <row r="34" spans="1:11" ht="26.25">
      <c r="A34" s="210"/>
      <c r="B34" s="210"/>
      <c r="C34" s="210"/>
      <c r="D34" s="210"/>
      <c r="E34" s="210"/>
      <c r="F34" s="215" t="s">
        <v>20</v>
      </c>
      <c r="G34" s="216"/>
      <c r="H34" s="216"/>
      <c r="I34" s="210"/>
      <c r="J34" s="210"/>
      <c r="K34" s="210"/>
    </row>
  </sheetData>
  <mergeCells count="10">
    <mergeCell ref="G31:H31"/>
    <mergeCell ref="G33:H33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2" orientation="portrait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L19"/>
  <sheetViews>
    <sheetView view="pageBreakPreview" topLeftCell="A3" zoomScaleNormal="80" workbookViewId="0">
      <selection activeCell="G26" sqref="G26"/>
    </sheetView>
  </sheetViews>
  <sheetFormatPr defaultColWidth="8.85546875" defaultRowHeight="12.75"/>
  <cols>
    <col min="1" max="1" width="4.7109375" style="217" customWidth="1"/>
    <col min="2" max="2" width="23.5703125" style="217" customWidth="1"/>
    <col min="3" max="3" width="10.42578125" style="217" customWidth="1"/>
    <col min="4" max="4" width="11" style="217" customWidth="1"/>
    <col min="5" max="5" width="17.28515625" style="217" customWidth="1"/>
    <col min="6" max="6" width="10.28515625" style="217" customWidth="1"/>
    <col min="7" max="7" width="12" style="217" customWidth="1"/>
    <col min="8" max="8" width="8.7109375" style="217" customWidth="1"/>
    <col min="9" max="9" width="22.7109375" style="217" customWidth="1"/>
    <col min="10" max="10" width="9.28515625" style="217" customWidth="1"/>
    <col min="11" max="11" width="14" style="217" customWidth="1"/>
    <col min="12" max="256" width="8.85546875" style="217"/>
    <col min="257" max="257" width="4.7109375" style="217" customWidth="1"/>
    <col min="258" max="258" width="23.5703125" style="217" customWidth="1"/>
    <col min="259" max="259" width="10.42578125" style="217" customWidth="1"/>
    <col min="260" max="260" width="11" style="217" customWidth="1"/>
    <col min="261" max="261" width="17.28515625" style="217" customWidth="1"/>
    <col min="262" max="262" width="10.28515625" style="217" customWidth="1"/>
    <col min="263" max="263" width="12" style="217" customWidth="1"/>
    <col min="264" max="264" width="8.7109375" style="217" customWidth="1"/>
    <col min="265" max="265" width="22.7109375" style="217" customWidth="1"/>
    <col min="266" max="266" width="9.28515625" style="217" customWidth="1"/>
    <col min="267" max="267" width="14" style="217" customWidth="1"/>
    <col min="268" max="512" width="8.85546875" style="217"/>
    <col min="513" max="513" width="4.7109375" style="217" customWidth="1"/>
    <col min="514" max="514" width="23.5703125" style="217" customWidth="1"/>
    <col min="515" max="515" width="10.42578125" style="217" customWidth="1"/>
    <col min="516" max="516" width="11" style="217" customWidth="1"/>
    <col min="517" max="517" width="17.28515625" style="217" customWidth="1"/>
    <col min="518" max="518" width="10.28515625" style="217" customWidth="1"/>
    <col min="519" max="519" width="12" style="217" customWidth="1"/>
    <col min="520" max="520" width="8.7109375" style="217" customWidth="1"/>
    <col min="521" max="521" width="22.7109375" style="217" customWidth="1"/>
    <col min="522" max="522" width="9.28515625" style="217" customWidth="1"/>
    <col min="523" max="523" width="14" style="217" customWidth="1"/>
    <col min="524" max="768" width="8.85546875" style="217"/>
    <col min="769" max="769" width="4.7109375" style="217" customWidth="1"/>
    <col min="770" max="770" width="23.5703125" style="217" customWidth="1"/>
    <col min="771" max="771" width="10.42578125" style="217" customWidth="1"/>
    <col min="772" max="772" width="11" style="217" customWidth="1"/>
    <col min="773" max="773" width="17.28515625" style="217" customWidth="1"/>
    <col min="774" max="774" width="10.28515625" style="217" customWidth="1"/>
    <col min="775" max="775" width="12" style="217" customWidth="1"/>
    <col min="776" max="776" width="8.7109375" style="217" customWidth="1"/>
    <col min="777" max="777" width="22.7109375" style="217" customWidth="1"/>
    <col min="778" max="778" width="9.28515625" style="217" customWidth="1"/>
    <col min="779" max="779" width="14" style="217" customWidth="1"/>
    <col min="780" max="1024" width="8.85546875" style="217"/>
    <col min="1025" max="1025" width="4.7109375" style="217" customWidth="1"/>
    <col min="1026" max="1026" width="23.5703125" style="217" customWidth="1"/>
    <col min="1027" max="1027" width="10.42578125" style="217" customWidth="1"/>
    <col min="1028" max="1028" width="11" style="217" customWidth="1"/>
    <col min="1029" max="1029" width="17.28515625" style="217" customWidth="1"/>
    <col min="1030" max="1030" width="10.28515625" style="217" customWidth="1"/>
    <col min="1031" max="1031" width="12" style="217" customWidth="1"/>
    <col min="1032" max="1032" width="8.7109375" style="217" customWidth="1"/>
    <col min="1033" max="1033" width="22.7109375" style="217" customWidth="1"/>
    <col min="1034" max="1034" width="9.28515625" style="217" customWidth="1"/>
    <col min="1035" max="1035" width="14" style="217" customWidth="1"/>
    <col min="1036" max="1280" width="8.85546875" style="217"/>
    <col min="1281" max="1281" width="4.7109375" style="217" customWidth="1"/>
    <col min="1282" max="1282" width="23.5703125" style="217" customWidth="1"/>
    <col min="1283" max="1283" width="10.42578125" style="217" customWidth="1"/>
    <col min="1284" max="1284" width="11" style="217" customWidth="1"/>
    <col min="1285" max="1285" width="17.28515625" style="217" customWidth="1"/>
    <col min="1286" max="1286" width="10.28515625" style="217" customWidth="1"/>
    <col min="1287" max="1287" width="12" style="217" customWidth="1"/>
    <col min="1288" max="1288" width="8.7109375" style="217" customWidth="1"/>
    <col min="1289" max="1289" width="22.7109375" style="217" customWidth="1"/>
    <col min="1290" max="1290" width="9.28515625" style="217" customWidth="1"/>
    <col min="1291" max="1291" width="14" style="217" customWidth="1"/>
    <col min="1292" max="1536" width="8.85546875" style="217"/>
    <col min="1537" max="1537" width="4.7109375" style="217" customWidth="1"/>
    <col min="1538" max="1538" width="23.5703125" style="217" customWidth="1"/>
    <col min="1539" max="1539" width="10.42578125" style="217" customWidth="1"/>
    <col min="1540" max="1540" width="11" style="217" customWidth="1"/>
    <col min="1541" max="1541" width="17.28515625" style="217" customWidth="1"/>
    <col min="1542" max="1542" width="10.28515625" style="217" customWidth="1"/>
    <col min="1543" max="1543" width="12" style="217" customWidth="1"/>
    <col min="1544" max="1544" width="8.7109375" style="217" customWidth="1"/>
    <col min="1545" max="1545" width="22.7109375" style="217" customWidth="1"/>
    <col min="1546" max="1546" width="9.28515625" style="217" customWidth="1"/>
    <col min="1547" max="1547" width="14" style="217" customWidth="1"/>
    <col min="1548" max="1792" width="8.85546875" style="217"/>
    <col min="1793" max="1793" width="4.7109375" style="217" customWidth="1"/>
    <col min="1794" max="1794" width="23.5703125" style="217" customWidth="1"/>
    <col min="1795" max="1795" width="10.42578125" style="217" customWidth="1"/>
    <col min="1796" max="1796" width="11" style="217" customWidth="1"/>
    <col min="1797" max="1797" width="17.28515625" style="217" customWidth="1"/>
    <col min="1798" max="1798" width="10.28515625" style="217" customWidth="1"/>
    <col min="1799" max="1799" width="12" style="217" customWidth="1"/>
    <col min="1800" max="1800" width="8.7109375" style="217" customWidth="1"/>
    <col min="1801" max="1801" width="22.7109375" style="217" customWidth="1"/>
    <col min="1802" max="1802" width="9.28515625" style="217" customWidth="1"/>
    <col min="1803" max="1803" width="14" style="217" customWidth="1"/>
    <col min="1804" max="2048" width="8.85546875" style="217"/>
    <col min="2049" max="2049" width="4.7109375" style="217" customWidth="1"/>
    <col min="2050" max="2050" width="23.5703125" style="217" customWidth="1"/>
    <col min="2051" max="2051" width="10.42578125" style="217" customWidth="1"/>
    <col min="2052" max="2052" width="11" style="217" customWidth="1"/>
    <col min="2053" max="2053" width="17.28515625" style="217" customWidth="1"/>
    <col min="2054" max="2054" width="10.28515625" style="217" customWidth="1"/>
    <col min="2055" max="2055" width="12" style="217" customWidth="1"/>
    <col min="2056" max="2056" width="8.7109375" style="217" customWidth="1"/>
    <col min="2057" max="2057" width="22.7109375" style="217" customWidth="1"/>
    <col min="2058" max="2058" width="9.28515625" style="217" customWidth="1"/>
    <col min="2059" max="2059" width="14" style="217" customWidth="1"/>
    <col min="2060" max="2304" width="8.85546875" style="217"/>
    <col min="2305" max="2305" width="4.7109375" style="217" customWidth="1"/>
    <col min="2306" max="2306" width="23.5703125" style="217" customWidth="1"/>
    <col min="2307" max="2307" width="10.42578125" style="217" customWidth="1"/>
    <col min="2308" max="2308" width="11" style="217" customWidth="1"/>
    <col min="2309" max="2309" width="17.28515625" style="217" customWidth="1"/>
    <col min="2310" max="2310" width="10.28515625" style="217" customWidth="1"/>
    <col min="2311" max="2311" width="12" style="217" customWidth="1"/>
    <col min="2312" max="2312" width="8.7109375" style="217" customWidth="1"/>
    <col min="2313" max="2313" width="22.7109375" style="217" customWidth="1"/>
    <col min="2314" max="2314" width="9.28515625" style="217" customWidth="1"/>
    <col min="2315" max="2315" width="14" style="217" customWidth="1"/>
    <col min="2316" max="2560" width="8.85546875" style="217"/>
    <col min="2561" max="2561" width="4.7109375" style="217" customWidth="1"/>
    <col min="2562" max="2562" width="23.5703125" style="217" customWidth="1"/>
    <col min="2563" max="2563" width="10.42578125" style="217" customWidth="1"/>
    <col min="2564" max="2564" width="11" style="217" customWidth="1"/>
    <col min="2565" max="2565" width="17.28515625" style="217" customWidth="1"/>
    <col min="2566" max="2566" width="10.28515625" style="217" customWidth="1"/>
    <col min="2567" max="2567" width="12" style="217" customWidth="1"/>
    <col min="2568" max="2568" width="8.7109375" style="217" customWidth="1"/>
    <col min="2569" max="2569" width="22.7109375" style="217" customWidth="1"/>
    <col min="2570" max="2570" width="9.28515625" style="217" customWidth="1"/>
    <col min="2571" max="2571" width="14" style="217" customWidth="1"/>
    <col min="2572" max="2816" width="8.85546875" style="217"/>
    <col min="2817" max="2817" width="4.7109375" style="217" customWidth="1"/>
    <col min="2818" max="2818" width="23.5703125" style="217" customWidth="1"/>
    <col min="2819" max="2819" width="10.42578125" style="217" customWidth="1"/>
    <col min="2820" max="2820" width="11" style="217" customWidth="1"/>
    <col min="2821" max="2821" width="17.28515625" style="217" customWidth="1"/>
    <col min="2822" max="2822" width="10.28515625" style="217" customWidth="1"/>
    <col min="2823" max="2823" width="12" style="217" customWidth="1"/>
    <col min="2824" max="2824" width="8.7109375" style="217" customWidth="1"/>
    <col min="2825" max="2825" width="22.7109375" style="217" customWidth="1"/>
    <col min="2826" max="2826" width="9.28515625" style="217" customWidth="1"/>
    <col min="2827" max="2827" width="14" style="217" customWidth="1"/>
    <col min="2828" max="3072" width="8.85546875" style="217"/>
    <col min="3073" max="3073" width="4.7109375" style="217" customWidth="1"/>
    <col min="3074" max="3074" width="23.5703125" style="217" customWidth="1"/>
    <col min="3075" max="3075" width="10.42578125" style="217" customWidth="1"/>
    <col min="3076" max="3076" width="11" style="217" customWidth="1"/>
    <col min="3077" max="3077" width="17.28515625" style="217" customWidth="1"/>
    <col min="3078" max="3078" width="10.28515625" style="217" customWidth="1"/>
    <col min="3079" max="3079" width="12" style="217" customWidth="1"/>
    <col min="3080" max="3080" width="8.7109375" style="217" customWidth="1"/>
    <col min="3081" max="3081" width="22.7109375" style="217" customWidth="1"/>
    <col min="3082" max="3082" width="9.28515625" style="217" customWidth="1"/>
    <col min="3083" max="3083" width="14" style="217" customWidth="1"/>
    <col min="3084" max="3328" width="8.85546875" style="217"/>
    <col min="3329" max="3329" width="4.7109375" style="217" customWidth="1"/>
    <col min="3330" max="3330" width="23.5703125" style="217" customWidth="1"/>
    <col min="3331" max="3331" width="10.42578125" style="217" customWidth="1"/>
    <col min="3332" max="3332" width="11" style="217" customWidth="1"/>
    <col min="3333" max="3333" width="17.28515625" style="217" customWidth="1"/>
    <col min="3334" max="3334" width="10.28515625" style="217" customWidth="1"/>
    <col min="3335" max="3335" width="12" style="217" customWidth="1"/>
    <col min="3336" max="3336" width="8.7109375" style="217" customWidth="1"/>
    <col min="3337" max="3337" width="22.7109375" style="217" customWidth="1"/>
    <col min="3338" max="3338" width="9.28515625" style="217" customWidth="1"/>
    <col min="3339" max="3339" width="14" style="217" customWidth="1"/>
    <col min="3340" max="3584" width="8.85546875" style="217"/>
    <col min="3585" max="3585" width="4.7109375" style="217" customWidth="1"/>
    <col min="3586" max="3586" width="23.5703125" style="217" customWidth="1"/>
    <col min="3587" max="3587" width="10.42578125" style="217" customWidth="1"/>
    <col min="3588" max="3588" width="11" style="217" customWidth="1"/>
    <col min="3589" max="3589" width="17.28515625" style="217" customWidth="1"/>
    <col min="3590" max="3590" width="10.28515625" style="217" customWidth="1"/>
    <col min="3591" max="3591" width="12" style="217" customWidth="1"/>
    <col min="3592" max="3592" width="8.7109375" style="217" customWidth="1"/>
    <col min="3593" max="3593" width="22.7109375" style="217" customWidth="1"/>
    <col min="3594" max="3594" width="9.28515625" style="217" customWidth="1"/>
    <col min="3595" max="3595" width="14" style="217" customWidth="1"/>
    <col min="3596" max="3840" width="8.85546875" style="217"/>
    <col min="3841" max="3841" width="4.7109375" style="217" customWidth="1"/>
    <col min="3842" max="3842" width="23.5703125" style="217" customWidth="1"/>
    <col min="3843" max="3843" width="10.42578125" style="217" customWidth="1"/>
    <col min="3844" max="3844" width="11" style="217" customWidth="1"/>
    <col min="3845" max="3845" width="17.28515625" style="217" customWidth="1"/>
    <col min="3846" max="3846" width="10.28515625" style="217" customWidth="1"/>
    <col min="3847" max="3847" width="12" style="217" customWidth="1"/>
    <col min="3848" max="3848" width="8.7109375" style="217" customWidth="1"/>
    <col min="3849" max="3849" width="22.7109375" style="217" customWidth="1"/>
    <col min="3850" max="3850" width="9.28515625" style="217" customWidth="1"/>
    <col min="3851" max="3851" width="14" style="217" customWidth="1"/>
    <col min="3852" max="4096" width="8.85546875" style="217"/>
    <col min="4097" max="4097" width="4.7109375" style="217" customWidth="1"/>
    <col min="4098" max="4098" width="23.5703125" style="217" customWidth="1"/>
    <col min="4099" max="4099" width="10.42578125" style="217" customWidth="1"/>
    <col min="4100" max="4100" width="11" style="217" customWidth="1"/>
    <col min="4101" max="4101" width="17.28515625" style="217" customWidth="1"/>
    <col min="4102" max="4102" width="10.28515625" style="217" customWidth="1"/>
    <col min="4103" max="4103" width="12" style="217" customWidth="1"/>
    <col min="4104" max="4104" width="8.7109375" style="217" customWidth="1"/>
    <col min="4105" max="4105" width="22.7109375" style="217" customWidth="1"/>
    <col min="4106" max="4106" width="9.28515625" style="217" customWidth="1"/>
    <col min="4107" max="4107" width="14" style="217" customWidth="1"/>
    <col min="4108" max="4352" width="8.85546875" style="217"/>
    <col min="4353" max="4353" width="4.7109375" style="217" customWidth="1"/>
    <col min="4354" max="4354" width="23.5703125" style="217" customWidth="1"/>
    <col min="4355" max="4355" width="10.42578125" style="217" customWidth="1"/>
    <col min="4356" max="4356" width="11" style="217" customWidth="1"/>
    <col min="4357" max="4357" width="17.28515625" style="217" customWidth="1"/>
    <col min="4358" max="4358" width="10.28515625" style="217" customWidth="1"/>
    <col min="4359" max="4359" width="12" style="217" customWidth="1"/>
    <col min="4360" max="4360" width="8.7109375" style="217" customWidth="1"/>
    <col min="4361" max="4361" width="22.7109375" style="217" customWidth="1"/>
    <col min="4362" max="4362" width="9.28515625" style="217" customWidth="1"/>
    <col min="4363" max="4363" width="14" style="217" customWidth="1"/>
    <col min="4364" max="4608" width="8.85546875" style="217"/>
    <col min="4609" max="4609" width="4.7109375" style="217" customWidth="1"/>
    <col min="4610" max="4610" width="23.5703125" style="217" customWidth="1"/>
    <col min="4611" max="4611" width="10.42578125" style="217" customWidth="1"/>
    <col min="4612" max="4612" width="11" style="217" customWidth="1"/>
    <col min="4613" max="4613" width="17.28515625" style="217" customWidth="1"/>
    <col min="4614" max="4614" width="10.28515625" style="217" customWidth="1"/>
    <col min="4615" max="4615" width="12" style="217" customWidth="1"/>
    <col min="4616" max="4616" width="8.7109375" style="217" customWidth="1"/>
    <col min="4617" max="4617" width="22.7109375" style="217" customWidth="1"/>
    <col min="4618" max="4618" width="9.28515625" style="217" customWidth="1"/>
    <col min="4619" max="4619" width="14" style="217" customWidth="1"/>
    <col min="4620" max="4864" width="8.85546875" style="217"/>
    <col min="4865" max="4865" width="4.7109375" style="217" customWidth="1"/>
    <col min="4866" max="4866" width="23.5703125" style="217" customWidth="1"/>
    <col min="4867" max="4867" width="10.42578125" style="217" customWidth="1"/>
    <col min="4868" max="4868" width="11" style="217" customWidth="1"/>
    <col min="4869" max="4869" width="17.28515625" style="217" customWidth="1"/>
    <col min="4870" max="4870" width="10.28515625" style="217" customWidth="1"/>
    <col min="4871" max="4871" width="12" style="217" customWidth="1"/>
    <col min="4872" max="4872" width="8.7109375" style="217" customWidth="1"/>
    <col min="4873" max="4873" width="22.7109375" style="217" customWidth="1"/>
    <col min="4874" max="4874" width="9.28515625" style="217" customWidth="1"/>
    <col min="4875" max="4875" width="14" style="217" customWidth="1"/>
    <col min="4876" max="5120" width="8.85546875" style="217"/>
    <col min="5121" max="5121" width="4.7109375" style="217" customWidth="1"/>
    <col min="5122" max="5122" width="23.5703125" style="217" customWidth="1"/>
    <col min="5123" max="5123" width="10.42578125" style="217" customWidth="1"/>
    <col min="5124" max="5124" width="11" style="217" customWidth="1"/>
    <col min="5125" max="5125" width="17.28515625" style="217" customWidth="1"/>
    <col min="5126" max="5126" width="10.28515625" style="217" customWidth="1"/>
    <col min="5127" max="5127" width="12" style="217" customWidth="1"/>
    <col min="5128" max="5128" width="8.7109375" style="217" customWidth="1"/>
    <col min="5129" max="5129" width="22.7109375" style="217" customWidth="1"/>
    <col min="5130" max="5130" width="9.28515625" style="217" customWidth="1"/>
    <col min="5131" max="5131" width="14" style="217" customWidth="1"/>
    <col min="5132" max="5376" width="8.85546875" style="217"/>
    <col min="5377" max="5377" width="4.7109375" style="217" customWidth="1"/>
    <col min="5378" max="5378" width="23.5703125" style="217" customWidth="1"/>
    <col min="5379" max="5379" width="10.42578125" style="217" customWidth="1"/>
    <col min="5380" max="5380" width="11" style="217" customWidth="1"/>
    <col min="5381" max="5381" width="17.28515625" style="217" customWidth="1"/>
    <col min="5382" max="5382" width="10.28515625" style="217" customWidth="1"/>
    <col min="5383" max="5383" width="12" style="217" customWidth="1"/>
    <col min="5384" max="5384" width="8.7109375" style="217" customWidth="1"/>
    <col min="5385" max="5385" width="22.7109375" style="217" customWidth="1"/>
    <col min="5386" max="5386" width="9.28515625" style="217" customWidth="1"/>
    <col min="5387" max="5387" width="14" style="217" customWidth="1"/>
    <col min="5388" max="5632" width="8.85546875" style="217"/>
    <col min="5633" max="5633" width="4.7109375" style="217" customWidth="1"/>
    <col min="5634" max="5634" width="23.5703125" style="217" customWidth="1"/>
    <col min="5635" max="5635" width="10.42578125" style="217" customWidth="1"/>
    <col min="5636" max="5636" width="11" style="217" customWidth="1"/>
    <col min="5637" max="5637" width="17.28515625" style="217" customWidth="1"/>
    <col min="5638" max="5638" width="10.28515625" style="217" customWidth="1"/>
    <col min="5639" max="5639" width="12" style="217" customWidth="1"/>
    <col min="5640" max="5640" width="8.7109375" style="217" customWidth="1"/>
    <col min="5641" max="5641" width="22.7109375" style="217" customWidth="1"/>
    <col min="5642" max="5642" width="9.28515625" style="217" customWidth="1"/>
    <col min="5643" max="5643" width="14" style="217" customWidth="1"/>
    <col min="5644" max="5888" width="8.85546875" style="217"/>
    <col min="5889" max="5889" width="4.7109375" style="217" customWidth="1"/>
    <col min="5890" max="5890" width="23.5703125" style="217" customWidth="1"/>
    <col min="5891" max="5891" width="10.42578125" style="217" customWidth="1"/>
    <col min="5892" max="5892" width="11" style="217" customWidth="1"/>
    <col min="5893" max="5893" width="17.28515625" style="217" customWidth="1"/>
    <col min="5894" max="5894" width="10.28515625" style="217" customWidth="1"/>
    <col min="5895" max="5895" width="12" style="217" customWidth="1"/>
    <col min="5896" max="5896" width="8.7109375" style="217" customWidth="1"/>
    <col min="5897" max="5897" width="22.7109375" style="217" customWidth="1"/>
    <col min="5898" max="5898" width="9.28515625" style="217" customWidth="1"/>
    <col min="5899" max="5899" width="14" style="217" customWidth="1"/>
    <col min="5900" max="6144" width="8.85546875" style="217"/>
    <col min="6145" max="6145" width="4.7109375" style="217" customWidth="1"/>
    <col min="6146" max="6146" width="23.5703125" style="217" customWidth="1"/>
    <col min="6147" max="6147" width="10.42578125" style="217" customWidth="1"/>
    <col min="6148" max="6148" width="11" style="217" customWidth="1"/>
    <col min="6149" max="6149" width="17.28515625" style="217" customWidth="1"/>
    <col min="6150" max="6150" width="10.28515625" style="217" customWidth="1"/>
    <col min="6151" max="6151" width="12" style="217" customWidth="1"/>
    <col min="6152" max="6152" width="8.7109375" style="217" customWidth="1"/>
    <col min="6153" max="6153" width="22.7109375" style="217" customWidth="1"/>
    <col min="6154" max="6154" width="9.28515625" style="217" customWidth="1"/>
    <col min="6155" max="6155" width="14" style="217" customWidth="1"/>
    <col min="6156" max="6400" width="8.85546875" style="217"/>
    <col min="6401" max="6401" width="4.7109375" style="217" customWidth="1"/>
    <col min="6402" max="6402" width="23.5703125" style="217" customWidth="1"/>
    <col min="6403" max="6403" width="10.42578125" style="217" customWidth="1"/>
    <col min="6404" max="6404" width="11" style="217" customWidth="1"/>
    <col min="6405" max="6405" width="17.28515625" style="217" customWidth="1"/>
    <col min="6406" max="6406" width="10.28515625" style="217" customWidth="1"/>
    <col min="6407" max="6407" width="12" style="217" customWidth="1"/>
    <col min="6408" max="6408" width="8.7109375" style="217" customWidth="1"/>
    <col min="6409" max="6409" width="22.7109375" style="217" customWidth="1"/>
    <col min="6410" max="6410" width="9.28515625" style="217" customWidth="1"/>
    <col min="6411" max="6411" width="14" style="217" customWidth="1"/>
    <col min="6412" max="6656" width="8.85546875" style="217"/>
    <col min="6657" max="6657" width="4.7109375" style="217" customWidth="1"/>
    <col min="6658" max="6658" width="23.5703125" style="217" customWidth="1"/>
    <col min="6659" max="6659" width="10.42578125" style="217" customWidth="1"/>
    <col min="6660" max="6660" width="11" style="217" customWidth="1"/>
    <col min="6661" max="6661" width="17.28515625" style="217" customWidth="1"/>
    <col min="6662" max="6662" width="10.28515625" style="217" customWidth="1"/>
    <col min="6663" max="6663" width="12" style="217" customWidth="1"/>
    <col min="6664" max="6664" width="8.7109375" style="217" customWidth="1"/>
    <col min="6665" max="6665" width="22.7109375" style="217" customWidth="1"/>
    <col min="6666" max="6666" width="9.28515625" style="217" customWidth="1"/>
    <col min="6667" max="6667" width="14" style="217" customWidth="1"/>
    <col min="6668" max="6912" width="8.85546875" style="217"/>
    <col min="6913" max="6913" width="4.7109375" style="217" customWidth="1"/>
    <col min="6914" max="6914" width="23.5703125" style="217" customWidth="1"/>
    <col min="6915" max="6915" width="10.42578125" style="217" customWidth="1"/>
    <col min="6916" max="6916" width="11" style="217" customWidth="1"/>
    <col min="6917" max="6917" width="17.28515625" style="217" customWidth="1"/>
    <col min="6918" max="6918" width="10.28515625" style="217" customWidth="1"/>
    <col min="6919" max="6919" width="12" style="217" customWidth="1"/>
    <col min="6920" max="6920" width="8.7109375" style="217" customWidth="1"/>
    <col min="6921" max="6921" width="22.7109375" style="217" customWidth="1"/>
    <col min="6922" max="6922" width="9.28515625" style="217" customWidth="1"/>
    <col min="6923" max="6923" width="14" style="217" customWidth="1"/>
    <col min="6924" max="7168" width="8.85546875" style="217"/>
    <col min="7169" max="7169" width="4.7109375" style="217" customWidth="1"/>
    <col min="7170" max="7170" width="23.5703125" style="217" customWidth="1"/>
    <col min="7171" max="7171" width="10.42578125" style="217" customWidth="1"/>
    <col min="7172" max="7172" width="11" style="217" customWidth="1"/>
    <col min="7173" max="7173" width="17.28515625" style="217" customWidth="1"/>
    <col min="7174" max="7174" width="10.28515625" style="217" customWidth="1"/>
    <col min="7175" max="7175" width="12" style="217" customWidth="1"/>
    <col min="7176" max="7176" width="8.7109375" style="217" customWidth="1"/>
    <col min="7177" max="7177" width="22.7109375" style="217" customWidth="1"/>
    <col min="7178" max="7178" width="9.28515625" style="217" customWidth="1"/>
    <col min="7179" max="7179" width="14" style="217" customWidth="1"/>
    <col min="7180" max="7424" width="8.85546875" style="217"/>
    <col min="7425" max="7425" width="4.7109375" style="217" customWidth="1"/>
    <col min="7426" max="7426" width="23.5703125" style="217" customWidth="1"/>
    <col min="7427" max="7427" width="10.42578125" style="217" customWidth="1"/>
    <col min="7428" max="7428" width="11" style="217" customWidth="1"/>
    <col min="7429" max="7429" width="17.28515625" style="217" customWidth="1"/>
    <col min="7430" max="7430" width="10.28515625" style="217" customWidth="1"/>
    <col min="7431" max="7431" width="12" style="217" customWidth="1"/>
    <col min="7432" max="7432" width="8.7109375" style="217" customWidth="1"/>
    <col min="7433" max="7433" width="22.7109375" style="217" customWidth="1"/>
    <col min="7434" max="7434" width="9.28515625" style="217" customWidth="1"/>
    <col min="7435" max="7435" width="14" style="217" customWidth="1"/>
    <col min="7436" max="7680" width="8.85546875" style="217"/>
    <col min="7681" max="7681" width="4.7109375" style="217" customWidth="1"/>
    <col min="7682" max="7682" width="23.5703125" style="217" customWidth="1"/>
    <col min="7683" max="7683" width="10.42578125" style="217" customWidth="1"/>
    <col min="7684" max="7684" width="11" style="217" customWidth="1"/>
    <col min="7685" max="7685" width="17.28515625" style="217" customWidth="1"/>
    <col min="7686" max="7686" width="10.28515625" style="217" customWidth="1"/>
    <col min="7687" max="7687" width="12" style="217" customWidth="1"/>
    <col min="7688" max="7688" width="8.7109375" style="217" customWidth="1"/>
    <col min="7689" max="7689" width="22.7109375" style="217" customWidth="1"/>
    <col min="7690" max="7690" width="9.28515625" style="217" customWidth="1"/>
    <col min="7691" max="7691" width="14" style="217" customWidth="1"/>
    <col min="7692" max="7936" width="8.85546875" style="217"/>
    <col min="7937" max="7937" width="4.7109375" style="217" customWidth="1"/>
    <col min="7938" max="7938" width="23.5703125" style="217" customWidth="1"/>
    <col min="7939" max="7939" width="10.42578125" style="217" customWidth="1"/>
    <col min="7940" max="7940" width="11" style="217" customWidth="1"/>
    <col min="7941" max="7941" width="17.28515625" style="217" customWidth="1"/>
    <col min="7942" max="7942" width="10.28515625" style="217" customWidth="1"/>
    <col min="7943" max="7943" width="12" style="217" customWidth="1"/>
    <col min="7944" max="7944" width="8.7109375" style="217" customWidth="1"/>
    <col min="7945" max="7945" width="22.7109375" style="217" customWidth="1"/>
    <col min="7946" max="7946" width="9.28515625" style="217" customWidth="1"/>
    <col min="7947" max="7947" width="14" style="217" customWidth="1"/>
    <col min="7948" max="8192" width="8.85546875" style="217"/>
    <col min="8193" max="8193" width="4.7109375" style="217" customWidth="1"/>
    <col min="8194" max="8194" width="23.5703125" style="217" customWidth="1"/>
    <col min="8195" max="8195" width="10.42578125" style="217" customWidth="1"/>
    <col min="8196" max="8196" width="11" style="217" customWidth="1"/>
    <col min="8197" max="8197" width="17.28515625" style="217" customWidth="1"/>
    <col min="8198" max="8198" width="10.28515625" style="217" customWidth="1"/>
    <col min="8199" max="8199" width="12" style="217" customWidth="1"/>
    <col min="8200" max="8200" width="8.7109375" style="217" customWidth="1"/>
    <col min="8201" max="8201" width="22.7109375" style="217" customWidth="1"/>
    <col min="8202" max="8202" width="9.28515625" style="217" customWidth="1"/>
    <col min="8203" max="8203" width="14" style="217" customWidth="1"/>
    <col min="8204" max="8448" width="8.85546875" style="217"/>
    <col min="8449" max="8449" width="4.7109375" style="217" customWidth="1"/>
    <col min="8450" max="8450" width="23.5703125" style="217" customWidth="1"/>
    <col min="8451" max="8451" width="10.42578125" style="217" customWidth="1"/>
    <col min="8452" max="8452" width="11" style="217" customWidth="1"/>
    <col min="8453" max="8453" width="17.28515625" style="217" customWidth="1"/>
    <col min="8454" max="8454" width="10.28515625" style="217" customWidth="1"/>
    <col min="8455" max="8455" width="12" style="217" customWidth="1"/>
    <col min="8456" max="8456" width="8.7109375" style="217" customWidth="1"/>
    <col min="8457" max="8457" width="22.7109375" style="217" customWidth="1"/>
    <col min="8458" max="8458" width="9.28515625" style="217" customWidth="1"/>
    <col min="8459" max="8459" width="14" style="217" customWidth="1"/>
    <col min="8460" max="8704" width="8.85546875" style="217"/>
    <col min="8705" max="8705" width="4.7109375" style="217" customWidth="1"/>
    <col min="8706" max="8706" width="23.5703125" style="217" customWidth="1"/>
    <col min="8707" max="8707" width="10.42578125" style="217" customWidth="1"/>
    <col min="8708" max="8708" width="11" style="217" customWidth="1"/>
    <col min="8709" max="8709" width="17.28515625" style="217" customWidth="1"/>
    <col min="8710" max="8710" width="10.28515625" style="217" customWidth="1"/>
    <col min="8711" max="8711" width="12" style="217" customWidth="1"/>
    <col min="8712" max="8712" width="8.7109375" style="217" customWidth="1"/>
    <col min="8713" max="8713" width="22.7109375" style="217" customWidth="1"/>
    <col min="8714" max="8714" width="9.28515625" style="217" customWidth="1"/>
    <col min="8715" max="8715" width="14" style="217" customWidth="1"/>
    <col min="8716" max="8960" width="8.85546875" style="217"/>
    <col min="8961" max="8961" width="4.7109375" style="217" customWidth="1"/>
    <col min="8962" max="8962" width="23.5703125" style="217" customWidth="1"/>
    <col min="8963" max="8963" width="10.42578125" style="217" customWidth="1"/>
    <col min="8964" max="8964" width="11" style="217" customWidth="1"/>
    <col min="8965" max="8965" width="17.28515625" style="217" customWidth="1"/>
    <col min="8966" max="8966" width="10.28515625" style="217" customWidth="1"/>
    <col min="8967" max="8967" width="12" style="217" customWidth="1"/>
    <col min="8968" max="8968" width="8.7109375" style="217" customWidth="1"/>
    <col min="8969" max="8969" width="22.7109375" style="217" customWidth="1"/>
    <col min="8970" max="8970" width="9.28515625" style="217" customWidth="1"/>
    <col min="8971" max="8971" width="14" style="217" customWidth="1"/>
    <col min="8972" max="9216" width="8.85546875" style="217"/>
    <col min="9217" max="9217" width="4.7109375" style="217" customWidth="1"/>
    <col min="9218" max="9218" width="23.5703125" style="217" customWidth="1"/>
    <col min="9219" max="9219" width="10.42578125" style="217" customWidth="1"/>
    <col min="9220" max="9220" width="11" style="217" customWidth="1"/>
    <col min="9221" max="9221" width="17.28515625" style="217" customWidth="1"/>
    <col min="9222" max="9222" width="10.28515625" style="217" customWidth="1"/>
    <col min="9223" max="9223" width="12" style="217" customWidth="1"/>
    <col min="9224" max="9224" width="8.7109375" style="217" customWidth="1"/>
    <col min="9225" max="9225" width="22.7109375" style="217" customWidth="1"/>
    <col min="9226" max="9226" width="9.28515625" style="217" customWidth="1"/>
    <col min="9227" max="9227" width="14" style="217" customWidth="1"/>
    <col min="9228" max="9472" width="8.85546875" style="217"/>
    <col min="9473" max="9473" width="4.7109375" style="217" customWidth="1"/>
    <col min="9474" max="9474" width="23.5703125" style="217" customWidth="1"/>
    <col min="9475" max="9475" width="10.42578125" style="217" customWidth="1"/>
    <col min="9476" max="9476" width="11" style="217" customWidth="1"/>
    <col min="9477" max="9477" width="17.28515625" style="217" customWidth="1"/>
    <col min="9478" max="9478" width="10.28515625" style="217" customWidth="1"/>
    <col min="9479" max="9479" width="12" style="217" customWidth="1"/>
    <col min="9480" max="9480" width="8.7109375" style="217" customWidth="1"/>
    <col min="9481" max="9481" width="22.7109375" style="217" customWidth="1"/>
    <col min="9482" max="9482" width="9.28515625" style="217" customWidth="1"/>
    <col min="9483" max="9483" width="14" style="217" customWidth="1"/>
    <col min="9484" max="9728" width="8.85546875" style="217"/>
    <col min="9729" max="9729" width="4.7109375" style="217" customWidth="1"/>
    <col min="9730" max="9730" width="23.5703125" style="217" customWidth="1"/>
    <col min="9731" max="9731" width="10.42578125" style="217" customWidth="1"/>
    <col min="9732" max="9732" width="11" style="217" customWidth="1"/>
    <col min="9733" max="9733" width="17.28515625" style="217" customWidth="1"/>
    <col min="9734" max="9734" width="10.28515625" style="217" customWidth="1"/>
    <col min="9735" max="9735" width="12" style="217" customWidth="1"/>
    <col min="9736" max="9736" width="8.7109375" style="217" customWidth="1"/>
    <col min="9737" max="9737" width="22.7109375" style="217" customWidth="1"/>
    <col min="9738" max="9738" width="9.28515625" style="217" customWidth="1"/>
    <col min="9739" max="9739" width="14" style="217" customWidth="1"/>
    <col min="9740" max="9984" width="8.85546875" style="217"/>
    <col min="9985" max="9985" width="4.7109375" style="217" customWidth="1"/>
    <col min="9986" max="9986" width="23.5703125" style="217" customWidth="1"/>
    <col min="9987" max="9987" width="10.42578125" style="217" customWidth="1"/>
    <col min="9988" max="9988" width="11" style="217" customWidth="1"/>
    <col min="9989" max="9989" width="17.28515625" style="217" customWidth="1"/>
    <col min="9990" max="9990" width="10.28515625" style="217" customWidth="1"/>
    <col min="9991" max="9991" width="12" style="217" customWidth="1"/>
    <col min="9992" max="9992" width="8.7109375" style="217" customWidth="1"/>
    <col min="9993" max="9993" width="22.7109375" style="217" customWidth="1"/>
    <col min="9994" max="9994" width="9.28515625" style="217" customWidth="1"/>
    <col min="9995" max="9995" width="14" style="217" customWidth="1"/>
    <col min="9996" max="10240" width="8.85546875" style="217"/>
    <col min="10241" max="10241" width="4.7109375" style="217" customWidth="1"/>
    <col min="10242" max="10242" width="23.5703125" style="217" customWidth="1"/>
    <col min="10243" max="10243" width="10.42578125" style="217" customWidth="1"/>
    <col min="10244" max="10244" width="11" style="217" customWidth="1"/>
    <col min="10245" max="10245" width="17.28515625" style="217" customWidth="1"/>
    <col min="10246" max="10246" width="10.28515625" style="217" customWidth="1"/>
    <col min="10247" max="10247" width="12" style="217" customWidth="1"/>
    <col min="10248" max="10248" width="8.7109375" style="217" customWidth="1"/>
    <col min="10249" max="10249" width="22.7109375" style="217" customWidth="1"/>
    <col min="10250" max="10250" width="9.28515625" style="217" customWidth="1"/>
    <col min="10251" max="10251" width="14" style="217" customWidth="1"/>
    <col min="10252" max="10496" width="8.85546875" style="217"/>
    <col min="10497" max="10497" width="4.7109375" style="217" customWidth="1"/>
    <col min="10498" max="10498" width="23.5703125" style="217" customWidth="1"/>
    <col min="10499" max="10499" width="10.42578125" style="217" customWidth="1"/>
    <col min="10500" max="10500" width="11" style="217" customWidth="1"/>
    <col min="10501" max="10501" width="17.28515625" style="217" customWidth="1"/>
    <col min="10502" max="10502" width="10.28515625" style="217" customWidth="1"/>
    <col min="10503" max="10503" width="12" style="217" customWidth="1"/>
    <col min="10504" max="10504" width="8.7109375" style="217" customWidth="1"/>
    <col min="10505" max="10505" width="22.7109375" style="217" customWidth="1"/>
    <col min="10506" max="10506" width="9.28515625" style="217" customWidth="1"/>
    <col min="10507" max="10507" width="14" style="217" customWidth="1"/>
    <col min="10508" max="10752" width="8.85546875" style="217"/>
    <col min="10753" max="10753" width="4.7109375" style="217" customWidth="1"/>
    <col min="10754" max="10754" width="23.5703125" style="217" customWidth="1"/>
    <col min="10755" max="10755" width="10.42578125" style="217" customWidth="1"/>
    <col min="10756" max="10756" width="11" style="217" customWidth="1"/>
    <col min="10757" max="10757" width="17.28515625" style="217" customWidth="1"/>
    <col min="10758" max="10758" width="10.28515625" style="217" customWidth="1"/>
    <col min="10759" max="10759" width="12" style="217" customWidth="1"/>
    <col min="10760" max="10760" width="8.7109375" style="217" customWidth="1"/>
    <col min="10761" max="10761" width="22.7109375" style="217" customWidth="1"/>
    <col min="10762" max="10762" width="9.28515625" style="217" customWidth="1"/>
    <col min="10763" max="10763" width="14" style="217" customWidth="1"/>
    <col min="10764" max="11008" width="8.85546875" style="217"/>
    <col min="11009" max="11009" width="4.7109375" style="217" customWidth="1"/>
    <col min="11010" max="11010" width="23.5703125" style="217" customWidth="1"/>
    <col min="11011" max="11011" width="10.42578125" style="217" customWidth="1"/>
    <col min="11012" max="11012" width="11" style="217" customWidth="1"/>
    <col min="11013" max="11013" width="17.28515625" style="217" customWidth="1"/>
    <col min="11014" max="11014" width="10.28515625" style="217" customWidth="1"/>
    <col min="11015" max="11015" width="12" style="217" customWidth="1"/>
    <col min="11016" max="11016" width="8.7109375" style="217" customWidth="1"/>
    <col min="11017" max="11017" width="22.7109375" style="217" customWidth="1"/>
    <col min="11018" max="11018" width="9.28515625" style="217" customWidth="1"/>
    <col min="11019" max="11019" width="14" style="217" customWidth="1"/>
    <col min="11020" max="11264" width="8.85546875" style="217"/>
    <col min="11265" max="11265" width="4.7109375" style="217" customWidth="1"/>
    <col min="11266" max="11266" width="23.5703125" style="217" customWidth="1"/>
    <col min="11267" max="11267" width="10.42578125" style="217" customWidth="1"/>
    <col min="11268" max="11268" width="11" style="217" customWidth="1"/>
    <col min="11269" max="11269" width="17.28515625" style="217" customWidth="1"/>
    <col min="11270" max="11270" width="10.28515625" style="217" customWidth="1"/>
    <col min="11271" max="11271" width="12" style="217" customWidth="1"/>
    <col min="11272" max="11272" width="8.7109375" style="217" customWidth="1"/>
    <col min="11273" max="11273" width="22.7109375" style="217" customWidth="1"/>
    <col min="11274" max="11274" width="9.28515625" style="217" customWidth="1"/>
    <col min="11275" max="11275" width="14" style="217" customWidth="1"/>
    <col min="11276" max="11520" width="8.85546875" style="217"/>
    <col min="11521" max="11521" width="4.7109375" style="217" customWidth="1"/>
    <col min="11522" max="11522" width="23.5703125" style="217" customWidth="1"/>
    <col min="11523" max="11523" width="10.42578125" style="217" customWidth="1"/>
    <col min="11524" max="11524" width="11" style="217" customWidth="1"/>
    <col min="11525" max="11525" width="17.28515625" style="217" customWidth="1"/>
    <col min="11526" max="11526" width="10.28515625" style="217" customWidth="1"/>
    <col min="11527" max="11527" width="12" style="217" customWidth="1"/>
    <col min="11528" max="11528" width="8.7109375" style="217" customWidth="1"/>
    <col min="11529" max="11529" width="22.7109375" style="217" customWidth="1"/>
    <col min="11530" max="11530" width="9.28515625" style="217" customWidth="1"/>
    <col min="11531" max="11531" width="14" style="217" customWidth="1"/>
    <col min="11532" max="11776" width="8.85546875" style="217"/>
    <col min="11777" max="11777" width="4.7109375" style="217" customWidth="1"/>
    <col min="11778" max="11778" width="23.5703125" style="217" customWidth="1"/>
    <col min="11779" max="11779" width="10.42578125" style="217" customWidth="1"/>
    <col min="11780" max="11780" width="11" style="217" customWidth="1"/>
    <col min="11781" max="11781" width="17.28515625" style="217" customWidth="1"/>
    <col min="11782" max="11782" width="10.28515625" style="217" customWidth="1"/>
    <col min="11783" max="11783" width="12" style="217" customWidth="1"/>
    <col min="11784" max="11784" width="8.7109375" style="217" customWidth="1"/>
    <col min="11785" max="11785" width="22.7109375" style="217" customWidth="1"/>
    <col min="11786" max="11786" width="9.28515625" style="217" customWidth="1"/>
    <col min="11787" max="11787" width="14" style="217" customWidth="1"/>
    <col min="11788" max="12032" width="8.85546875" style="217"/>
    <col min="12033" max="12033" width="4.7109375" style="217" customWidth="1"/>
    <col min="12034" max="12034" width="23.5703125" style="217" customWidth="1"/>
    <col min="12035" max="12035" width="10.42578125" style="217" customWidth="1"/>
    <col min="12036" max="12036" width="11" style="217" customWidth="1"/>
    <col min="12037" max="12037" width="17.28515625" style="217" customWidth="1"/>
    <col min="12038" max="12038" width="10.28515625" style="217" customWidth="1"/>
    <col min="12039" max="12039" width="12" style="217" customWidth="1"/>
    <col min="12040" max="12040" width="8.7109375" style="217" customWidth="1"/>
    <col min="12041" max="12041" width="22.7109375" style="217" customWidth="1"/>
    <col min="12042" max="12042" width="9.28515625" style="217" customWidth="1"/>
    <col min="12043" max="12043" width="14" style="217" customWidth="1"/>
    <col min="12044" max="12288" width="8.85546875" style="217"/>
    <col min="12289" max="12289" width="4.7109375" style="217" customWidth="1"/>
    <col min="12290" max="12290" width="23.5703125" style="217" customWidth="1"/>
    <col min="12291" max="12291" width="10.42578125" style="217" customWidth="1"/>
    <col min="12292" max="12292" width="11" style="217" customWidth="1"/>
    <col min="12293" max="12293" width="17.28515625" style="217" customWidth="1"/>
    <col min="12294" max="12294" width="10.28515625" style="217" customWidth="1"/>
    <col min="12295" max="12295" width="12" style="217" customWidth="1"/>
    <col min="12296" max="12296" width="8.7109375" style="217" customWidth="1"/>
    <col min="12297" max="12297" width="22.7109375" style="217" customWidth="1"/>
    <col min="12298" max="12298" width="9.28515625" style="217" customWidth="1"/>
    <col min="12299" max="12299" width="14" style="217" customWidth="1"/>
    <col min="12300" max="12544" width="8.85546875" style="217"/>
    <col min="12545" max="12545" width="4.7109375" style="217" customWidth="1"/>
    <col min="12546" max="12546" width="23.5703125" style="217" customWidth="1"/>
    <col min="12547" max="12547" width="10.42578125" style="217" customWidth="1"/>
    <col min="12548" max="12548" width="11" style="217" customWidth="1"/>
    <col min="12549" max="12549" width="17.28515625" style="217" customWidth="1"/>
    <col min="12550" max="12550" width="10.28515625" style="217" customWidth="1"/>
    <col min="12551" max="12551" width="12" style="217" customWidth="1"/>
    <col min="12552" max="12552" width="8.7109375" style="217" customWidth="1"/>
    <col min="12553" max="12553" width="22.7109375" style="217" customWidth="1"/>
    <col min="12554" max="12554" width="9.28515625" style="217" customWidth="1"/>
    <col min="12555" max="12555" width="14" style="217" customWidth="1"/>
    <col min="12556" max="12800" width="8.85546875" style="217"/>
    <col min="12801" max="12801" width="4.7109375" style="217" customWidth="1"/>
    <col min="12802" max="12802" width="23.5703125" style="217" customWidth="1"/>
    <col min="12803" max="12803" width="10.42578125" style="217" customWidth="1"/>
    <col min="12804" max="12804" width="11" style="217" customWidth="1"/>
    <col min="12805" max="12805" width="17.28515625" style="217" customWidth="1"/>
    <col min="12806" max="12806" width="10.28515625" style="217" customWidth="1"/>
    <col min="12807" max="12807" width="12" style="217" customWidth="1"/>
    <col min="12808" max="12808" width="8.7109375" style="217" customWidth="1"/>
    <col min="12809" max="12809" width="22.7109375" style="217" customWidth="1"/>
    <col min="12810" max="12810" width="9.28515625" style="217" customWidth="1"/>
    <col min="12811" max="12811" width="14" style="217" customWidth="1"/>
    <col min="12812" max="13056" width="8.85546875" style="217"/>
    <col min="13057" max="13057" width="4.7109375" style="217" customWidth="1"/>
    <col min="13058" max="13058" width="23.5703125" style="217" customWidth="1"/>
    <col min="13059" max="13059" width="10.42578125" style="217" customWidth="1"/>
    <col min="13060" max="13060" width="11" style="217" customWidth="1"/>
    <col min="13061" max="13061" width="17.28515625" style="217" customWidth="1"/>
    <col min="13062" max="13062" width="10.28515625" style="217" customWidth="1"/>
    <col min="13063" max="13063" width="12" style="217" customWidth="1"/>
    <col min="13064" max="13064" width="8.7109375" style="217" customWidth="1"/>
    <col min="13065" max="13065" width="22.7109375" style="217" customWidth="1"/>
    <col min="13066" max="13066" width="9.28515625" style="217" customWidth="1"/>
    <col min="13067" max="13067" width="14" style="217" customWidth="1"/>
    <col min="13068" max="13312" width="8.85546875" style="217"/>
    <col min="13313" max="13313" width="4.7109375" style="217" customWidth="1"/>
    <col min="13314" max="13314" width="23.5703125" style="217" customWidth="1"/>
    <col min="13315" max="13315" width="10.42578125" style="217" customWidth="1"/>
    <col min="13316" max="13316" width="11" style="217" customWidth="1"/>
    <col min="13317" max="13317" width="17.28515625" style="217" customWidth="1"/>
    <col min="13318" max="13318" width="10.28515625" style="217" customWidth="1"/>
    <col min="13319" max="13319" width="12" style="217" customWidth="1"/>
    <col min="13320" max="13320" width="8.7109375" style="217" customWidth="1"/>
    <col min="13321" max="13321" width="22.7109375" style="217" customWidth="1"/>
    <col min="13322" max="13322" width="9.28515625" style="217" customWidth="1"/>
    <col min="13323" max="13323" width="14" style="217" customWidth="1"/>
    <col min="13324" max="13568" width="8.85546875" style="217"/>
    <col min="13569" max="13569" width="4.7109375" style="217" customWidth="1"/>
    <col min="13570" max="13570" width="23.5703125" style="217" customWidth="1"/>
    <col min="13571" max="13571" width="10.42578125" style="217" customWidth="1"/>
    <col min="13572" max="13572" width="11" style="217" customWidth="1"/>
    <col min="13573" max="13573" width="17.28515625" style="217" customWidth="1"/>
    <col min="13574" max="13574" width="10.28515625" style="217" customWidth="1"/>
    <col min="13575" max="13575" width="12" style="217" customWidth="1"/>
    <col min="13576" max="13576" width="8.7109375" style="217" customWidth="1"/>
    <col min="13577" max="13577" width="22.7109375" style="217" customWidth="1"/>
    <col min="13578" max="13578" width="9.28515625" style="217" customWidth="1"/>
    <col min="13579" max="13579" width="14" style="217" customWidth="1"/>
    <col min="13580" max="13824" width="8.85546875" style="217"/>
    <col min="13825" max="13825" width="4.7109375" style="217" customWidth="1"/>
    <col min="13826" max="13826" width="23.5703125" style="217" customWidth="1"/>
    <col min="13827" max="13827" width="10.42578125" style="217" customWidth="1"/>
    <col min="13828" max="13828" width="11" style="217" customWidth="1"/>
    <col min="13829" max="13829" width="17.28515625" style="217" customWidth="1"/>
    <col min="13830" max="13830" width="10.28515625" style="217" customWidth="1"/>
    <col min="13831" max="13831" width="12" style="217" customWidth="1"/>
    <col min="13832" max="13832" width="8.7109375" style="217" customWidth="1"/>
    <col min="13833" max="13833" width="22.7109375" style="217" customWidth="1"/>
    <col min="13834" max="13834" width="9.28515625" style="217" customWidth="1"/>
    <col min="13835" max="13835" width="14" style="217" customWidth="1"/>
    <col min="13836" max="14080" width="8.85546875" style="217"/>
    <col min="14081" max="14081" width="4.7109375" style="217" customWidth="1"/>
    <col min="14082" max="14082" width="23.5703125" style="217" customWidth="1"/>
    <col min="14083" max="14083" width="10.42578125" style="217" customWidth="1"/>
    <col min="14084" max="14084" width="11" style="217" customWidth="1"/>
    <col min="14085" max="14085" width="17.28515625" style="217" customWidth="1"/>
    <col min="14086" max="14086" width="10.28515625" style="217" customWidth="1"/>
    <col min="14087" max="14087" width="12" style="217" customWidth="1"/>
    <col min="14088" max="14088" width="8.7109375" style="217" customWidth="1"/>
    <col min="14089" max="14089" width="22.7109375" style="217" customWidth="1"/>
    <col min="14090" max="14090" width="9.28515625" style="217" customWidth="1"/>
    <col min="14091" max="14091" width="14" style="217" customWidth="1"/>
    <col min="14092" max="14336" width="8.85546875" style="217"/>
    <col min="14337" max="14337" width="4.7109375" style="217" customWidth="1"/>
    <col min="14338" max="14338" width="23.5703125" style="217" customWidth="1"/>
    <col min="14339" max="14339" width="10.42578125" style="217" customWidth="1"/>
    <col min="14340" max="14340" width="11" style="217" customWidth="1"/>
    <col min="14341" max="14341" width="17.28515625" style="217" customWidth="1"/>
    <col min="14342" max="14342" width="10.28515625" style="217" customWidth="1"/>
    <col min="14343" max="14343" width="12" style="217" customWidth="1"/>
    <col min="14344" max="14344" width="8.7109375" style="217" customWidth="1"/>
    <col min="14345" max="14345" width="22.7109375" style="217" customWidth="1"/>
    <col min="14346" max="14346" width="9.28515625" style="217" customWidth="1"/>
    <col min="14347" max="14347" width="14" style="217" customWidth="1"/>
    <col min="14348" max="14592" width="8.85546875" style="217"/>
    <col min="14593" max="14593" width="4.7109375" style="217" customWidth="1"/>
    <col min="14594" max="14594" width="23.5703125" style="217" customWidth="1"/>
    <col min="14595" max="14595" width="10.42578125" style="217" customWidth="1"/>
    <col min="14596" max="14596" width="11" style="217" customWidth="1"/>
    <col min="14597" max="14597" width="17.28515625" style="217" customWidth="1"/>
    <col min="14598" max="14598" width="10.28515625" style="217" customWidth="1"/>
    <col min="14599" max="14599" width="12" style="217" customWidth="1"/>
    <col min="14600" max="14600" width="8.7109375" style="217" customWidth="1"/>
    <col min="14601" max="14601" width="22.7109375" style="217" customWidth="1"/>
    <col min="14602" max="14602" width="9.28515625" style="217" customWidth="1"/>
    <col min="14603" max="14603" width="14" style="217" customWidth="1"/>
    <col min="14604" max="14848" width="8.85546875" style="217"/>
    <col min="14849" max="14849" width="4.7109375" style="217" customWidth="1"/>
    <col min="14850" max="14850" width="23.5703125" style="217" customWidth="1"/>
    <col min="14851" max="14851" width="10.42578125" style="217" customWidth="1"/>
    <col min="14852" max="14852" width="11" style="217" customWidth="1"/>
    <col min="14853" max="14853" width="17.28515625" style="217" customWidth="1"/>
    <col min="14854" max="14854" width="10.28515625" style="217" customWidth="1"/>
    <col min="14855" max="14855" width="12" style="217" customWidth="1"/>
    <col min="14856" max="14856" width="8.7109375" style="217" customWidth="1"/>
    <col min="14857" max="14857" width="22.7109375" style="217" customWidth="1"/>
    <col min="14858" max="14858" width="9.28515625" style="217" customWidth="1"/>
    <col min="14859" max="14859" width="14" style="217" customWidth="1"/>
    <col min="14860" max="15104" width="8.85546875" style="217"/>
    <col min="15105" max="15105" width="4.7109375" style="217" customWidth="1"/>
    <col min="15106" max="15106" width="23.5703125" style="217" customWidth="1"/>
    <col min="15107" max="15107" width="10.42578125" style="217" customWidth="1"/>
    <col min="15108" max="15108" width="11" style="217" customWidth="1"/>
    <col min="15109" max="15109" width="17.28515625" style="217" customWidth="1"/>
    <col min="15110" max="15110" width="10.28515625" style="217" customWidth="1"/>
    <col min="15111" max="15111" width="12" style="217" customWidth="1"/>
    <col min="15112" max="15112" width="8.7109375" style="217" customWidth="1"/>
    <col min="15113" max="15113" width="22.7109375" style="217" customWidth="1"/>
    <col min="15114" max="15114" width="9.28515625" style="217" customWidth="1"/>
    <col min="15115" max="15115" width="14" style="217" customWidth="1"/>
    <col min="15116" max="15360" width="8.85546875" style="217"/>
    <col min="15361" max="15361" width="4.7109375" style="217" customWidth="1"/>
    <col min="15362" max="15362" width="23.5703125" style="217" customWidth="1"/>
    <col min="15363" max="15363" width="10.42578125" style="217" customWidth="1"/>
    <col min="15364" max="15364" width="11" style="217" customWidth="1"/>
    <col min="15365" max="15365" width="17.28515625" style="217" customWidth="1"/>
    <col min="15366" max="15366" width="10.28515625" style="217" customWidth="1"/>
    <col min="15367" max="15367" width="12" style="217" customWidth="1"/>
    <col min="15368" max="15368" width="8.7109375" style="217" customWidth="1"/>
    <col min="15369" max="15369" width="22.7109375" style="217" customWidth="1"/>
    <col min="15370" max="15370" width="9.28515625" style="217" customWidth="1"/>
    <col min="15371" max="15371" width="14" style="217" customWidth="1"/>
    <col min="15372" max="15616" width="8.85546875" style="217"/>
    <col min="15617" max="15617" width="4.7109375" style="217" customWidth="1"/>
    <col min="15618" max="15618" width="23.5703125" style="217" customWidth="1"/>
    <col min="15619" max="15619" width="10.42578125" style="217" customWidth="1"/>
    <col min="15620" max="15620" width="11" style="217" customWidth="1"/>
    <col min="15621" max="15621" width="17.28515625" style="217" customWidth="1"/>
    <col min="15622" max="15622" width="10.28515625" style="217" customWidth="1"/>
    <col min="15623" max="15623" width="12" style="217" customWidth="1"/>
    <col min="15624" max="15624" width="8.7109375" style="217" customWidth="1"/>
    <col min="15625" max="15625" width="22.7109375" style="217" customWidth="1"/>
    <col min="15626" max="15626" width="9.28515625" style="217" customWidth="1"/>
    <col min="15627" max="15627" width="14" style="217" customWidth="1"/>
    <col min="15628" max="15872" width="8.85546875" style="217"/>
    <col min="15873" max="15873" width="4.7109375" style="217" customWidth="1"/>
    <col min="15874" max="15874" width="23.5703125" style="217" customWidth="1"/>
    <col min="15875" max="15875" width="10.42578125" style="217" customWidth="1"/>
    <col min="15876" max="15876" width="11" style="217" customWidth="1"/>
    <col min="15877" max="15877" width="17.28515625" style="217" customWidth="1"/>
    <col min="15878" max="15878" width="10.28515625" style="217" customWidth="1"/>
    <col min="15879" max="15879" width="12" style="217" customWidth="1"/>
    <col min="15880" max="15880" width="8.7109375" style="217" customWidth="1"/>
    <col min="15881" max="15881" width="22.7109375" style="217" customWidth="1"/>
    <col min="15882" max="15882" width="9.28515625" style="217" customWidth="1"/>
    <col min="15883" max="15883" width="14" style="217" customWidth="1"/>
    <col min="15884" max="16128" width="8.85546875" style="217"/>
    <col min="16129" max="16129" width="4.7109375" style="217" customWidth="1"/>
    <col min="16130" max="16130" width="23.5703125" style="217" customWidth="1"/>
    <col min="16131" max="16131" width="10.42578125" style="217" customWidth="1"/>
    <col min="16132" max="16132" width="11" style="217" customWidth="1"/>
    <col min="16133" max="16133" width="17.28515625" style="217" customWidth="1"/>
    <col min="16134" max="16134" width="10.28515625" style="217" customWidth="1"/>
    <col min="16135" max="16135" width="12" style="217" customWidth="1"/>
    <col min="16136" max="16136" width="8.7109375" style="217" customWidth="1"/>
    <col min="16137" max="16137" width="22.7109375" style="217" customWidth="1"/>
    <col min="16138" max="16138" width="9.28515625" style="217" customWidth="1"/>
    <col min="16139" max="16139" width="14" style="217" customWidth="1"/>
    <col min="16140" max="16384" width="8.85546875" style="217"/>
  </cols>
  <sheetData>
    <row r="1" spans="1:12" ht="18.75" customHeight="1">
      <c r="H1" s="218" t="s">
        <v>293</v>
      </c>
      <c r="K1" s="219"/>
      <c r="L1" s="219"/>
    </row>
    <row r="2" spans="1:12" ht="20.25" customHeight="1">
      <c r="A2" s="220"/>
      <c r="B2" s="220"/>
      <c r="C2" s="220"/>
      <c r="D2" s="220"/>
      <c r="E2" s="220"/>
      <c r="F2" s="220"/>
      <c r="G2" s="220"/>
      <c r="H2" s="218" t="s">
        <v>294</v>
      </c>
      <c r="K2" s="221"/>
      <c r="L2" s="221"/>
    </row>
    <row r="3" spans="1:12" ht="70.5" customHeight="1">
      <c r="A3" s="222"/>
      <c r="B3" s="223" t="s">
        <v>295</v>
      </c>
      <c r="C3" s="223"/>
      <c r="D3" s="223"/>
      <c r="E3" s="223"/>
      <c r="F3" s="223"/>
      <c r="G3" s="223"/>
      <c r="H3" s="223"/>
      <c r="I3" s="223" t="s">
        <v>296</v>
      </c>
      <c r="J3" s="223"/>
      <c r="K3" s="220"/>
    </row>
    <row r="4" spans="1:12" ht="33.75" customHeight="1">
      <c r="B4" s="224" t="s">
        <v>297</v>
      </c>
      <c r="F4" s="225" t="s">
        <v>298</v>
      </c>
      <c r="G4" s="224"/>
      <c r="H4" s="224"/>
      <c r="I4" s="224"/>
      <c r="J4" s="224"/>
      <c r="K4" s="224"/>
      <c r="L4" s="226"/>
    </row>
    <row r="5" spans="1:12" ht="37.5" customHeight="1">
      <c r="A5" s="227" t="s">
        <v>2</v>
      </c>
      <c r="B5" s="227" t="s">
        <v>3</v>
      </c>
      <c r="C5" s="228" t="s">
        <v>4</v>
      </c>
      <c r="D5" s="228"/>
      <c r="E5" s="228"/>
      <c r="F5" s="228" t="s">
        <v>5</v>
      </c>
      <c r="G5" s="228" t="s">
        <v>6</v>
      </c>
      <c r="H5" s="228"/>
      <c r="I5" s="228"/>
      <c r="J5" s="228"/>
      <c r="K5" s="227" t="s">
        <v>299</v>
      </c>
    </row>
    <row r="6" spans="1:12" ht="158.25" customHeight="1">
      <c r="A6" s="227"/>
      <c r="B6" s="227"/>
      <c r="C6" s="229" t="s">
        <v>300</v>
      </c>
      <c r="D6" s="229" t="s">
        <v>301</v>
      </c>
      <c r="E6" s="229" t="s">
        <v>10</v>
      </c>
      <c r="F6" s="228"/>
      <c r="G6" s="229" t="s">
        <v>11</v>
      </c>
      <c r="H6" s="229" t="s">
        <v>302</v>
      </c>
      <c r="I6" s="229" t="s">
        <v>13</v>
      </c>
      <c r="J6" s="229" t="s">
        <v>302</v>
      </c>
      <c r="K6" s="227"/>
    </row>
    <row r="7" spans="1:12" ht="33" customHeight="1">
      <c r="A7" s="230">
        <v>1</v>
      </c>
      <c r="B7" s="231" t="s">
        <v>30</v>
      </c>
      <c r="C7" s="229"/>
      <c r="D7" s="232">
        <v>7.51</v>
      </c>
      <c r="E7" s="232" t="s">
        <v>303</v>
      </c>
      <c r="F7" s="233">
        <v>7.51</v>
      </c>
      <c r="G7" s="234"/>
      <c r="H7" s="234"/>
      <c r="I7" s="232" t="s">
        <v>303</v>
      </c>
      <c r="J7" s="233">
        <v>7.51</v>
      </c>
      <c r="K7" s="229"/>
    </row>
    <row r="8" spans="1:12" ht="31.5">
      <c r="A8" s="230">
        <v>2</v>
      </c>
      <c r="B8" s="231" t="s">
        <v>30</v>
      </c>
      <c r="C8" s="235"/>
      <c r="D8" s="236">
        <v>71.5</v>
      </c>
      <c r="E8" s="232" t="s">
        <v>304</v>
      </c>
      <c r="F8" s="233">
        <v>71.5</v>
      </c>
      <c r="G8" s="237"/>
      <c r="H8" s="236"/>
      <c r="I8" s="232" t="s">
        <v>304</v>
      </c>
      <c r="J8" s="233">
        <v>71.5</v>
      </c>
      <c r="K8" s="238"/>
    </row>
    <row r="9" spans="1:12" ht="14.65" customHeight="1">
      <c r="A9" s="239">
        <v>3</v>
      </c>
      <c r="B9" s="240" t="s">
        <v>30</v>
      </c>
      <c r="C9" s="241">
        <v>63.28</v>
      </c>
      <c r="D9" s="241"/>
      <c r="E9" s="242"/>
      <c r="F9" s="243">
        <v>63.28</v>
      </c>
      <c r="G9" s="244">
        <v>2210</v>
      </c>
      <c r="H9" s="241">
        <v>0.43</v>
      </c>
      <c r="I9" s="242" t="s">
        <v>305</v>
      </c>
      <c r="J9" s="243"/>
      <c r="K9" s="245">
        <v>59.22</v>
      </c>
    </row>
    <row r="10" spans="1:12">
      <c r="A10" s="239"/>
      <c r="B10" s="240"/>
      <c r="C10" s="241"/>
      <c r="D10" s="241"/>
      <c r="E10" s="242"/>
      <c r="F10" s="243"/>
      <c r="G10" s="244"/>
      <c r="H10" s="241"/>
      <c r="I10" s="242"/>
      <c r="J10" s="243"/>
      <c r="K10" s="245"/>
    </row>
    <row r="11" spans="1:12" ht="15.75">
      <c r="A11" s="239"/>
      <c r="B11" s="240"/>
      <c r="C11" s="241"/>
      <c r="D11" s="241"/>
      <c r="E11" s="242"/>
      <c r="F11" s="243"/>
      <c r="G11" s="237">
        <v>2210</v>
      </c>
      <c r="H11" s="236">
        <v>2.97</v>
      </c>
      <c r="I11" s="232" t="s">
        <v>306</v>
      </c>
      <c r="J11" s="233"/>
      <c r="K11" s="245"/>
    </row>
    <row r="12" spans="1:12" ht="47.25">
      <c r="A12" s="239"/>
      <c r="B12" s="240"/>
      <c r="C12" s="241"/>
      <c r="D12" s="241"/>
      <c r="E12" s="242"/>
      <c r="F12" s="243"/>
      <c r="G12" s="237">
        <v>2240</v>
      </c>
      <c r="H12" s="236">
        <v>0.66</v>
      </c>
      <c r="I12" s="232" t="s">
        <v>307</v>
      </c>
      <c r="J12" s="233"/>
      <c r="K12" s="245"/>
    </row>
    <row r="13" spans="1:12" ht="15.75">
      <c r="A13" s="246"/>
      <c r="B13" s="247" t="s">
        <v>17</v>
      </c>
      <c r="C13" s="248">
        <f>SUM(C8:C10)</f>
        <v>63.28</v>
      </c>
      <c r="D13" s="248">
        <f>SUM(D7:D8)</f>
        <v>79.010000000000005</v>
      </c>
      <c r="E13" s="249"/>
      <c r="F13" s="248">
        <f>SUM(F7:F12)</f>
        <v>142.29000000000002</v>
      </c>
      <c r="G13" s="250"/>
      <c r="H13" s="248">
        <f>SUM(H8:H12)</f>
        <v>4.0600000000000005</v>
      </c>
      <c r="I13" s="249"/>
      <c r="J13" s="248">
        <f>SUM(J7:J12)</f>
        <v>79.010000000000005</v>
      </c>
      <c r="K13" s="248">
        <f>SUM(K9)</f>
        <v>59.22</v>
      </c>
    </row>
    <row r="16" spans="1:12" ht="15.75">
      <c r="B16" s="251" t="s">
        <v>31</v>
      </c>
      <c r="F16" s="252"/>
      <c r="G16" s="253" t="s">
        <v>308</v>
      </c>
      <c r="H16" s="253"/>
    </row>
    <row r="17" spans="2:8" ht="15">
      <c r="B17" s="251"/>
      <c r="F17" s="254" t="s">
        <v>20</v>
      </c>
      <c r="G17" s="254"/>
      <c r="H17" s="254"/>
    </row>
    <row r="18" spans="2:8" ht="15.75">
      <c r="B18" s="251" t="s">
        <v>21</v>
      </c>
      <c r="F18" s="252"/>
      <c r="G18" s="253" t="s">
        <v>309</v>
      </c>
      <c r="H18" s="253"/>
    </row>
    <row r="19" spans="2:8">
      <c r="F19" s="254" t="s">
        <v>20</v>
      </c>
      <c r="G19" s="254"/>
      <c r="H19" s="254"/>
    </row>
  </sheetData>
  <sheetProtection selectLockedCells="1" selectUnlockedCells="1"/>
  <mergeCells count="22">
    <mergeCell ref="J9:J10"/>
    <mergeCell ref="K9:K12"/>
    <mergeCell ref="G16:H16"/>
    <mergeCell ref="F17:H17"/>
    <mergeCell ref="G18:H18"/>
    <mergeCell ref="F19:H19"/>
    <mergeCell ref="K5:K6"/>
    <mergeCell ref="A9:A12"/>
    <mergeCell ref="B9:B12"/>
    <mergeCell ref="C9:C12"/>
    <mergeCell ref="D9:D12"/>
    <mergeCell ref="E9:E12"/>
    <mergeCell ref="F9:F12"/>
    <mergeCell ref="G9:G10"/>
    <mergeCell ref="H9:H10"/>
    <mergeCell ref="I9:I10"/>
    <mergeCell ref="B3:J3"/>
    <mergeCell ref="A5:A6"/>
    <mergeCell ref="B5:B6"/>
    <mergeCell ref="C5:E5"/>
    <mergeCell ref="F5:F6"/>
    <mergeCell ref="G5:J5"/>
  </mergeCells>
  <pageMargins left="0.78749999999999998" right="0.78749999999999998" top="0.88611111111111107" bottom="0.88611111111111107" header="0.51180555555555551" footer="0.51180555555555551"/>
  <pageSetup paperSize="9" scale="83" orientation="landscape" useFirstPageNumber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"/>
  <sheetViews>
    <sheetView zoomScale="75" workbookViewId="0">
      <selection activeCell="J22" sqref="J22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310</v>
      </c>
    </row>
    <row r="3" spans="1:13" ht="61.5" customHeight="1">
      <c r="A3" s="2"/>
      <c r="B3" s="5" t="s">
        <v>311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2</v>
      </c>
      <c r="B5" s="8" t="s">
        <v>3</v>
      </c>
      <c r="C5" s="9" t="s">
        <v>4</v>
      </c>
      <c r="D5" s="9"/>
      <c r="E5" s="9"/>
      <c r="F5" s="9" t="s">
        <v>5</v>
      </c>
      <c r="G5" s="9" t="s">
        <v>6</v>
      </c>
      <c r="H5" s="9"/>
      <c r="I5" s="9"/>
      <c r="J5" s="9"/>
      <c r="K5" s="10" t="s">
        <v>7</v>
      </c>
    </row>
    <row r="6" spans="1:13" ht="158.25" customHeight="1">
      <c r="A6" s="8"/>
      <c r="B6" s="8"/>
      <c r="C6" s="11" t="s">
        <v>8</v>
      </c>
      <c r="D6" s="11" t="s">
        <v>9</v>
      </c>
      <c r="E6" s="11" t="s">
        <v>10</v>
      </c>
      <c r="F6" s="9"/>
      <c r="G6" s="12" t="s">
        <v>11</v>
      </c>
      <c r="H6" s="11" t="s">
        <v>12</v>
      </c>
      <c r="I6" s="11" t="s">
        <v>13</v>
      </c>
      <c r="J6" s="11" t="s">
        <v>12</v>
      </c>
      <c r="K6" s="10"/>
    </row>
    <row r="7" spans="1:13" ht="15.75">
      <c r="A7" s="13">
        <v>1</v>
      </c>
      <c r="B7" s="17" t="s">
        <v>30</v>
      </c>
      <c r="C7" s="15">
        <v>7.1</v>
      </c>
      <c r="D7" s="15"/>
      <c r="E7" s="14"/>
      <c r="F7" s="16">
        <f>SUM(C7,D7)</f>
        <v>7.1</v>
      </c>
      <c r="G7" s="17"/>
      <c r="H7" s="15"/>
      <c r="I7" s="36"/>
      <c r="J7" s="15"/>
      <c r="K7" s="18"/>
    </row>
    <row r="8" spans="1:13" ht="15.75">
      <c r="A8" s="21"/>
      <c r="B8" s="24" t="s">
        <v>17</v>
      </c>
      <c r="C8" s="25">
        <f>SUM(C7:C7)</f>
        <v>7.1</v>
      </c>
      <c r="D8" s="25">
        <f>SUM(D7:D7)</f>
        <v>0</v>
      </c>
      <c r="E8" s="26"/>
      <c r="F8" s="27">
        <f>SUM(C8,D8)</f>
        <v>7.1</v>
      </c>
      <c r="G8" s="28"/>
      <c r="H8" s="25">
        <f>SUM(H7:H7)</f>
        <v>0</v>
      </c>
      <c r="I8" s="26"/>
      <c r="J8" s="25">
        <f>SUM(J7:J7)</f>
        <v>0</v>
      </c>
      <c r="K8" s="29">
        <f>C8-H8</f>
        <v>7.1</v>
      </c>
    </row>
    <row r="11" spans="1:13" ht="15.75">
      <c r="B11" s="30" t="s">
        <v>31</v>
      </c>
      <c r="F11" s="31"/>
      <c r="G11" s="32" t="s">
        <v>312</v>
      </c>
      <c r="H11" s="33"/>
    </row>
    <row r="12" spans="1:13">
      <c r="B12" s="30"/>
      <c r="F12" s="34" t="s">
        <v>20</v>
      </c>
      <c r="G12" s="35"/>
      <c r="H12" s="35"/>
    </row>
    <row r="13" spans="1:13" ht="15.75">
      <c r="B13" s="30" t="s">
        <v>21</v>
      </c>
      <c r="F13" s="31"/>
      <c r="G13" s="32" t="s">
        <v>313</v>
      </c>
      <c r="H13" s="33"/>
    </row>
    <row r="14" spans="1:13">
      <c r="F14" s="34" t="s">
        <v>20</v>
      </c>
      <c r="G14" s="35"/>
      <c r="H14" s="35"/>
    </row>
    <row r="15" spans="1:13">
      <c r="B15" t="s">
        <v>314</v>
      </c>
    </row>
  </sheetData>
  <mergeCells count="10">
    <mergeCell ref="G11:H11"/>
    <mergeCell ref="G13:H13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56"/>
  <sheetViews>
    <sheetView workbookViewId="0">
      <selection activeCell="B3" sqref="B3:J3"/>
    </sheetView>
  </sheetViews>
  <sheetFormatPr defaultRowHeight="12.75"/>
  <cols>
    <col min="1" max="1" width="9.140625" style="217"/>
    <col min="2" max="2" width="26.140625" style="217" customWidth="1"/>
    <col min="3" max="3" width="15" style="217" customWidth="1"/>
    <col min="4" max="4" width="10.85546875" style="217" customWidth="1"/>
    <col min="5" max="5" width="18.140625" style="217" customWidth="1"/>
    <col min="6" max="6" width="16" style="217" customWidth="1"/>
    <col min="7" max="7" width="14.28515625" style="217" customWidth="1"/>
    <col min="8" max="8" width="9.140625" style="217"/>
    <col min="9" max="9" width="28" style="217" customWidth="1"/>
    <col min="10" max="10" width="13" style="217" customWidth="1"/>
    <col min="11" max="11" width="17.140625" style="217" customWidth="1"/>
    <col min="12" max="257" width="9.140625" style="217"/>
    <col min="258" max="258" width="26.140625" style="217" customWidth="1"/>
    <col min="259" max="259" width="15" style="217" customWidth="1"/>
    <col min="260" max="260" width="10.85546875" style="217" customWidth="1"/>
    <col min="261" max="261" width="18.140625" style="217" customWidth="1"/>
    <col min="262" max="262" width="16" style="217" customWidth="1"/>
    <col min="263" max="263" width="14.28515625" style="217" customWidth="1"/>
    <col min="264" max="264" width="9.140625" style="217"/>
    <col min="265" max="265" width="28" style="217" customWidth="1"/>
    <col min="266" max="266" width="13" style="217" customWidth="1"/>
    <col min="267" max="267" width="17.140625" style="217" customWidth="1"/>
    <col min="268" max="513" width="9.140625" style="217"/>
    <col min="514" max="514" width="26.140625" style="217" customWidth="1"/>
    <col min="515" max="515" width="15" style="217" customWidth="1"/>
    <col min="516" max="516" width="10.85546875" style="217" customWidth="1"/>
    <col min="517" max="517" width="18.140625" style="217" customWidth="1"/>
    <col min="518" max="518" width="16" style="217" customWidth="1"/>
    <col min="519" max="519" width="14.28515625" style="217" customWidth="1"/>
    <col min="520" max="520" width="9.140625" style="217"/>
    <col min="521" max="521" width="28" style="217" customWidth="1"/>
    <col min="522" max="522" width="13" style="217" customWidth="1"/>
    <col min="523" max="523" width="17.140625" style="217" customWidth="1"/>
    <col min="524" max="769" width="9.140625" style="217"/>
    <col min="770" max="770" width="26.140625" style="217" customWidth="1"/>
    <col min="771" max="771" width="15" style="217" customWidth="1"/>
    <col min="772" max="772" width="10.85546875" style="217" customWidth="1"/>
    <col min="773" max="773" width="18.140625" style="217" customWidth="1"/>
    <col min="774" max="774" width="16" style="217" customWidth="1"/>
    <col min="775" max="775" width="14.28515625" style="217" customWidth="1"/>
    <col min="776" max="776" width="9.140625" style="217"/>
    <col min="777" max="777" width="28" style="217" customWidth="1"/>
    <col min="778" max="778" width="13" style="217" customWidth="1"/>
    <col min="779" max="779" width="17.140625" style="217" customWidth="1"/>
    <col min="780" max="1025" width="9.140625" style="217"/>
    <col min="1026" max="1026" width="26.140625" style="217" customWidth="1"/>
    <col min="1027" max="1027" width="15" style="217" customWidth="1"/>
    <col min="1028" max="1028" width="10.85546875" style="217" customWidth="1"/>
    <col min="1029" max="1029" width="18.140625" style="217" customWidth="1"/>
    <col min="1030" max="1030" width="16" style="217" customWidth="1"/>
    <col min="1031" max="1031" width="14.28515625" style="217" customWidth="1"/>
    <col min="1032" max="1032" width="9.140625" style="217"/>
    <col min="1033" max="1033" width="28" style="217" customWidth="1"/>
    <col min="1034" max="1034" width="13" style="217" customWidth="1"/>
    <col min="1035" max="1035" width="17.140625" style="217" customWidth="1"/>
    <col min="1036" max="1281" width="9.140625" style="217"/>
    <col min="1282" max="1282" width="26.140625" style="217" customWidth="1"/>
    <col min="1283" max="1283" width="15" style="217" customWidth="1"/>
    <col min="1284" max="1284" width="10.85546875" style="217" customWidth="1"/>
    <col min="1285" max="1285" width="18.140625" style="217" customWidth="1"/>
    <col min="1286" max="1286" width="16" style="217" customWidth="1"/>
    <col min="1287" max="1287" width="14.28515625" style="217" customWidth="1"/>
    <col min="1288" max="1288" width="9.140625" style="217"/>
    <col min="1289" max="1289" width="28" style="217" customWidth="1"/>
    <col min="1290" max="1290" width="13" style="217" customWidth="1"/>
    <col min="1291" max="1291" width="17.140625" style="217" customWidth="1"/>
    <col min="1292" max="1537" width="9.140625" style="217"/>
    <col min="1538" max="1538" width="26.140625" style="217" customWidth="1"/>
    <col min="1539" max="1539" width="15" style="217" customWidth="1"/>
    <col min="1540" max="1540" width="10.85546875" style="217" customWidth="1"/>
    <col min="1541" max="1541" width="18.140625" style="217" customWidth="1"/>
    <col min="1542" max="1542" width="16" style="217" customWidth="1"/>
    <col min="1543" max="1543" width="14.28515625" style="217" customWidth="1"/>
    <col min="1544" max="1544" width="9.140625" style="217"/>
    <col min="1545" max="1545" width="28" style="217" customWidth="1"/>
    <col min="1546" max="1546" width="13" style="217" customWidth="1"/>
    <col min="1547" max="1547" width="17.140625" style="217" customWidth="1"/>
    <col min="1548" max="1793" width="9.140625" style="217"/>
    <col min="1794" max="1794" width="26.140625" style="217" customWidth="1"/>
    <col min="1795" max="1795" width="15" style="217" customWidth="1"/>
    <col min="1796" max="1796" width="10.85546875" style="217" customWidth="1"/>
    <col min="1797" max="1797" width="18.140625" style="217" customWidth="1"/>
    <col min="1798" max="1798" width="16" style="217" customWidth="1"/>
    <col min="1799" max="1799" width="14.28515625" style="217" customWidth="1"/>
    <col min="1800" max="1800" width="9.140625" style="217"/>
    <col min="1801" max="1801" width="28" style="217" customWidth="1"/>
    <col min="1802" max="1802" width="13" style="217" customWidth="1"/>
    <col min="1803" max="1803" width="17.140625" style="217" customWidth="1"/>
    <col min="1804" max="2049" width="9.140625" style="217"/>
    <col min="2050" max="2050" width="26.140625" style="217" customWidth="1"/>
    <col min="2051" max="2051" width="15" style="217" customWidth="1"/>
    <col min="2052" max="2052" width="10.85546875" style="217" customWidth="1"/>
    <col min="2053" max="2053" width="18.140625" style="217" customWidth="1"/>
    <col min="2054" max="2054" width="16" style="217" customWidth="1"/>
    <col min="2055" max="2055" width="14.28515625" style="217" customWidth="1"/>
    <col min="2056" max="2056" width="9.140625" style="217"/>
    <col min="2057" max="2057" width="28" style="217" customWidth="1"/>
    <col min="2058" max="2058" width="13" style="217" customWidth="1"/>
    <col min="2059" max="2059" width="17.140625" style="217" customWidth="1"/>
    <col min="2060" max="2305" width="9.140625" style="217"/>
    <col min="2306" max="2306" width="26.140625" style="217" customWidth="1"/>
    <col min="2307" max="2307" width="15" style="217" customWidth="1"/>
    <col min="2308" max="2308" width="10.85546875" style="217" customWidth="1"/>
    <col min="2309" max="2309" width="18.140625" style="217" customWidth="1"/>
    <col min="2310" max="2310" width="16" style="217" customWidth="1"/>
    <col min="2311" max="2311" width="14.28515625" style="217" customWidth="1"/>
    <col min="2312" max="2312" width="9.140625" style="217"/>
    <col min="2313" max="2313" width="28" style="217" customWidth="1"/>
    <col min="2314" max="2314" width="13" style="217" customWidth="1"/>
    <col min="2315" max="2315" width="17.140625" style="217" customWidth="1"/>
    <col min="2316" max="2561" width="9.140625" style="217"/>
    <col min="2562" max="2562" width="26.140625" style="217" customWidth="1"/>
    <col min="2563" max="2563" width="15" style="217" customWidth="1"/>
    <col min="2564" max="2564" width="10.85546875" style="217" customWidth="1"/>
    <col min="2565" max="2565" width="18.140625" style="217" customWidth="1"/>
    <col min="2566" max="2566" width="16" style="217" customWidth="1"/>
    <col min="2567" max="2567" width="14.28515625" style="217" customWidth="1"/>
    <col min="2568" max="2568" width="9.140625" style="217"/>
    <col min="2569" max="2569" width="28" style="217" customWidth="1"/>
    <col min="2570" max="2570" width="13" style="217" customWidth="1"/>
    <col min="2571" max="2571" width="17.140625" style="217" customWidth="1"/>
    <col min="2572" max="2817" width="9.140625" style="217"/>
    <col min="2818" max="2818" width="26.140625" style="217" customWidth="1"/>
    <col min="2819" max="2819" width="15" style="217" customWidth="1"/>
    <col min="2820" max="2820" width="10.85546875" style="217" customWidth="1"/>
    <col min="2821" max="2821" width="18.140625" style="217" customWidth="1"/>
    <col min="2822" max="2822" width="16" style="217" customWidth="1"/>
    <col min="2823" max="2823" width="14.28515625" style="217" customWidth="1"/>
    <col min="2824" max="2824" width="9.140625" style="217"/>
    <col min="2825" max="2825" width="28" style="217" customWidth="1"/>
    <col min="2826" max="2826" width="13" style="217" customWidth="1"/>
    <col min="2827" max="2827" width="17.140625" style="217" customWidth="1"/>
    <col min="2828" max="3073" width="9.140625" style="217"/>
    <col min="3074" max="3074" width="26.140625" style="217" customWidth="1"/>
    <col min="3075" max="3075" width="15" style="217" customWidth="1"/>
    <col min="3076" max="3076" width="10.85546875" style="217" customWidth="1"/>
    <col min="3077" max="3077" width="18.140625" style="217" customWidth="1"/>
    <col min="3078" max="3078" width="16" style="217" customWidth="1"/>
    <col min="3079" max="3079" width="14.28515625" style="217" customWidth="1"/>
    <col min="3080" max="3080" width="9.140625" style="217"/>
    <col min="3081" max="3081" width="28" style="217" customWidth="1"/>
    <col min="3082" max="3082" width="13" style="217" customWidth="1"/>
    <col min="3083" max="3083" width="17.140625" style="217" customWidth="1"/>
    <col min="3084" max="3329" width="9.140625" style="217"/>
    <col min="3330" max="3330" width="26.140625" style="217" customWidth="1"/>
    <col min="3331" max="3331" width="15" style="217" customWidth="1"/>
    <col min="3332" max="3332" width="10.85546875" style="217" customWidth="1"/>
    <col min="3333" max="3333" width="18.140625" style="217" customWidth="1"/>
    <col min="3334" max="3334" width="16" style="217" customWidth="1"/>
    <col min="3335" max="3335" width="14.28515625" style="217" customWidth="1"/>
    <col min="3336" max="3336" width="9.140625" style="217"/>
    <col min="3337" max="3337" width="28" style="217" customWidth="1"/>
    <col min="3338" max="3338" width="13" style="217" customWidth="1"/>
    <col min="3339" max="3339" width="17.140625" style="217" customWidth="1"/>
    <col min="3340" max="3585" width="9.140625" style="217"/>
    <col min="3586" max="3586" width="26.140625" style="217" customWidth="1"/>
    <col min="3587" max="3587" width="15" style="217" customWidth="1"/>
    <col min="3588" max="3588" width="10.85546875" style="217" customWidth="1"/>
    <col min="3589" max="3589" width="18.140625" style="217" customWidth="1"/>
    <col min="3590" max="3590" width="16" style="217" customWidth="1"/>
    <col min="3591" max="3591" width="14.28515625" style="217" customWidth="1"/>
    <col min="3592" max="3592" width="9.140625" style="217"/>
    <col min="3593" max="3593" width="28" style="217" customWidth="1"/>
    <col min="3594" max="3594" width="13" style="217" customWidth="1"/>
    <col min="3595" max="3595" width="17.140625" style="217" customWidth="1"/>
    <col min="3596" max="3841" width="9.140625" style="217"/>
    <col min="3842" max="3842" width="26.140625" style="217" customWidth="1"/>
    <col min="3843" max="3843" width="15" style="217" customWidth="1"/>
    <col min="3844" max="3844" width="10.85546875" style="217" customWidth="1"/>
    <col min="3845" max="3845" width="18.140625" style="217" customWidth="1"/>
    <col min="3846" max="3846" width="16" style="217" customWidth="1"/>
    <col min="3847" max="3847" width="14.28515625" style="217" customWidth="1"/>
    <col min="3848" max="3848" width="9.140625" style="217"/>
    <col min="3849" max="3849" width="28" style="217" customWidth="1"/>
    <col min="3850" max="3850" width="13" style="217" customWidth="1"/>
    <col min="3851" max="3851" width="17.140625" style="217" customWidth="1"/>
    <col min="3852" max="4097" width="9.140625" style="217"/>
    <col min="4098" max="4098" width="26.140625" style="217" customWidth="1"/>
    <col min="4099" max="4099" width="15" style="217" customWidth="1"/>
    <col min="4100" max="4100" width="10.85546875" style="217" customWidth="1"/>
    <col min="4101" max="4101" width="18.140625" style="217" customWidth="1"/>
    <col min="4102" max="4102" width="16" style="217" customWidth="1"/>
    <col min="4103" max="4103" width="14.28515625" style="217" customWidth="1"/>
    <col min="4104" max="4104" width="9.140625" style="217"/>
    <col min="4105" max="4105" width="28" style="217" customWidth="1"/>
    <col min="4106" max="4106" width="13" style="217" customWidth="1"/>
    <col min="4107" max="4107" width="17.140625" style="217" customWidth="1"/>
    <col min="4108" max="4353" width="9.140625" style="217"/>
    <col min="4354" max="4354" width="26.140625" style="217" customWidth="1"/>
    <col min="4355" max="4355" width="15" style="217" customWidth="1"/>
    <col min="4356" max="4356" width="10.85546875" style="217" customWidth="1"/>
    <col min="4357" max="4357" width="18.140625" style="217" customWidth="1"/>
    <col min="4358" max="4358" width="16" style="217" customWidth="1"/>
    <col min="4359" max="4359" width="14.28515625" style="217" customWidth="1"/>
    <col min="4360" max="4360" width="9.140625" style="217"/>
    <col min="4361" max="4361" width="28" style="217" customWidth="1"/>
    <col min="4362" max="4362" width="13" style="217" customWidth="1"/>
    <col min="4363" max="4363" width="17.140625" style="217" customWidth="1"/>
    <col min="4364" max="4609" width="9.140625" style="217"/>
    <col min="4610" max="4610" width="26.140625" style="217" customWidth="1"/>
    <col min="4611" max="4611" width="15" style="217" customWidth="1"/>
    <col min="4612" max="4612" width="10.85546875" style="217" customWidth="1"/>
    <col min="4613" max="4613" width="18.140625" style="217" customWidth="1"/>
    <col min="4614" max="4614" width="16" style="217" customWidth="1"/>
    <col min="4615" max="4615" width="14.28515625" style="217" customWidth="1"/>
    <col min="4616" max="4616" width="9.140625" style="217"/>
    <col min="4617" max="4617" width="28" style="217" customWidth="1"/>
    <col min="4618" max="4618" width="13" style="217" customWidth="1"/>
    <col min="4619" max="4619" width="17.140625" style="217" customWidth="1"/>
    <col min="4620" max="4865" width="9.140625" style="217"/>
    <col min="4866" max="4866" width="26.140625" style="217" customWidth="1"/>
    <col min="4867" max="4867" width="15" style="217" customWidth="1"/>
    <col min="4868" max="4868" width="10.85546875" style="217" customWidth="1"/>
    <col min="4869" max="4869" width="18.140625" style="217" customWidth="1"/>
    <col min="4870" max="4870" width="16" style="217" customWidth="1"/>
    <col min="4871" max="4871" width="14.28515625" style="217" customWidth="1"/>
    <col min="4872" max="4872" width="9.140625" style="217"/>
    <col min="4873" max="4873" width="28" style="217" customWidth="1"/>
    <col min="4874" max="4874" width="13" style="217" customWidth="1"/>
    <col min="4875" max="4875" width="17.140625" style="217" customWidth="1"/>
    <col min="4876" max="5121" width="9.140625" style="217"/>
    <col min="5122" max="5122" width="26.140625" style="217" customWidth="1"/>
    <col min="5123" max="5123" width="15" style="217" customWidth="1"/>
    <col min="5124" max="5124" width="10.85546875" style="217" customWidth="1"/>
    <col min="5125" max="5125" width="18.140625" style="217" customWidth="1"/>
    <col min="5126" max="5126" width="16" style="217" customWidth="1"/>
    <col min="5127" max="5127" width="14.28515625" style="217" customWidth="1"/>
    <col min="5128" max="5128" width="9.140625" style="217"/>
    <col min="5129" max="5129" width="28" style="217" customWidth="1"/>
    <col min="5130" max="5130" width="13" style="217" customWidth="1"/>
    <col min="5131" max="5131" width="17.140625" style="217" customWidth="1"/>
    <col min="5132" max="5377" width="9.140625" style="217"/>
    <col min="5378" max="5378" width="26.140625" style="217" customWidth="1"/>
    <col min="5379" max="5379" width="15" style="217" customWidth="1"/>
    <col min="5380" max="5380" width="10.85546875" style="217" customWidth="1"/>
    <col min="5381" max="5381" width="18.140625" style="217" customWidth="1"/>
    <col min="5382" max="5382" width="16" style="217" customWidth="1"/>
    <col min="5383" max="5383" width="14.28515625" style="217" customWidth="1"/>
    <col min="5384" max="5384" width="9.140625" style="217"/>
    <col min="5385" max="5385" width="28" style="217" customWidth="1"/>
    <col min="5386" max="5386" width="13" style="217" customWidth="1"/>
    <col min="5387" max="5387" width="17.140625" style="217" customWidth="1"/>
    <col min="5388" max="5633" width="9.140625" style="217"/>
    <col min="5634" max="5634" width="26.140625" style="217" customWidth="1"/>
    <col min="5635" max="5635" width="15" style="217" customWidth="1"/>
    <col min="5636" max="5636" width="10.85546875" style="217" customWidth="1"/>
    <col min="5637" max="5637" width="18.140625" style="217" customWidth="1"/>
    <col min="5638" max="5638" width="16" style="217" customWidth="1"/>
    <col min="5639" max="5639" width="14.28515625" style="217" customWidth="1"/>
    <col min="5640" max="5640" width="9.140625" style="217"/>
    <col min="5641" max="5641" width="28" style="217" customWidth="1"/>
    <col min="5642" max="5642" width="13" style="217" customWidth="1"/>
    <col min="5643" max="5643" width="17.140625" style="217" customWidth="1"/>
    <col min="5644" max="5889" width="9.140625" style="217"/>
    <col min="5890" max="5890" width="26.140625" style="217" customWidth="1"/>
    <col min="5891" max="5891" width="15" style="217" customWidth="1"/>
    <col min="5892" max="5892" width="10.85546875" style="217" customWidth="1"/>
    <col min="5893" max="5893" width="18.140625" style="217" customWidth="1"/>
    <col min="5894" max="5894" width="16" style="217" customWidth="1"/>
    <col min="5895" max="5895" width="14.28515625" style="217" customWidth="1"/>
    <col min="5896" max="5896" width="9.140625" style="217"/>
    <col min="5897" max="5897" width="28" style="217" customWidth="1"/>
    <col min="5898" max="5898" width="13" style="217" customWidth="1"/>
    <col min="5899" max="5899" width="17.140625" style="217" customWidth="1"/>
    <col min="5900" max="6145" width="9.140625" style="217"/>
    <col min="6146" max="6146" width="26.140625" style="217" customWidth="1"/>
    <col min="6147" max="6147" width="15" style="217" customWidth="1"/>
    <col min="6148" max="6148" width="10.85546875" style="217" customWidth="1"/>
    <col min="6149" max="6149" width="18.140625" style="217" customWidth="1"/>
    <col min="6150" max="6150" width="16" style="217" customWidth="1"/>
    <col min="6151" max="6151" width="14.28515625" style="217" customWidth="1"/>
    <col min="6152" max="6152" width="9.140625" style="217"/>
    <col min="6153" max="6153" width="28" style="217" customWidth="1"/>
    <col min="6154" max="6154" width="13" style="217" customWidth="1"/>
    <col min="6155" max="6155" width="17.140625" style="217" customWidth="1"/>
    <col min="6156" max="6401" width="9.140625" style="217"/>
    <col min="6402" max="6402" width="26.140625" style="217" customWidth="1"/>
    <col min="6403" max="6403" width="15" style="217" customWidth="1"/>
    <col min="6404" max="6404" width="10.85546875" style="217" customWidth="1"/>
    <col min="6405" max="6405" width="18.140625" style="217" customWidth="1"/>
    <col min="6406" max="6406" width="16" style="217" customWidth="1"/>
    <col min="6407" max="6407" width="14.28515625" style="217" customWidth="1"/>
    <col min="6408" max="6408" width="9.140625" style="217"/>
    <col min="6409" max="6409" width="28" style="217" customWidth="1"/>
    <col min="6410" max="6410" width="13" style="217" customWidth="1"/>
    <col min="6411" max="6411" width="17.140625" style="217" customWidth="1"/>
    <col min="6412" max="6657" width="9.140625" style="217"/>
    <col min="6658" max="6658" width="26.140625" style="217" customWidth="1"/>
    <col min="6659" max="6659" width="15" style="217" customWidth="1"/>
    <col min="6660" max="6660" width="10.85546875" style="217" customWidth="1"/>
    <col min="6661" max="6661" width="18.140625" style="217" customWidth="1"/>
    <col min="6662" max="6662" width="16" style="217" customWidth="1"/>
    <col min="6663" max="6663" width="14.28515625" style="217" customWidth="1"/>
    <col min="6664" max="6664" width="9.140625" style="217"/>
    <col min="6665" max="6665" width="28" style="217" customWidth="1"/>
    <col min="6666" max="6666" width="13" style="217" customWidth="1"/>
    <col min="6667" max="6667" width="17.140625" style="217" customWidth="1"/>
    <col min="6668" max="6913" width="9.140625" style="217"/>
    <col min="6914" max="6914" width="26.140625" style="217" customWidth="1"/>
    <col min="6915" max="6915" width="15" style="217" customWidth="1"/>
    <col min="6916" max="6916" width="10.85546875" style="217" customWidth="1"/>
    <col min="6917" max="6917" width="18.140625" style="217" customWidth="1"/>
    <col min="6918" max="6918" width="16" style="217" customWidth="1"/>
    <col min="6919" max="6919" width="14.28515625" style="217" customWidth="1"/>
    <col min="6920" max="6920" width="9.140625" style="217"/>
    <col min="6921" max="6921" width="28" style="217" customWidth="1"/>
    <col min="6922" max="6922" width="13" style="217" customWidth="1"/>
    <col min="6923" max="6923" width="17.140625" style="217" customWidth="1"/>
    <col min="6924" max="7169" width="9.140625" style="217"/>
    <col min="7170" max="7170" width="26.140625" style="217" customWidth="1"/>
    <col min="7171" max="7171" width="15" style="217" customWidth="1"/>
    <col min="7172" max="7172" width="10.85546875" style="217" customWidth="1"/>
    <col min="7173" max="7173" width="18.140625" style="217" customWidth="1"/>
    <col min="7174" max="7174" width="16" style="217" customWidth="1"/>
    <col min="7175" max="7175" width="14.28515625" style="217" customWidth="1"/>
    <col min="7176" max="7176" width="9.140625" style="217"/>
    <col min="7177" max="7177" width="28" style="217" customWidth="1"/>
    <col min="7178" max="7178" width="13" style="217" customWidth="1"/>
    <col min="7179" max="7179" width="17.140625" style="217" customWidth="1"/>
    <col min="7180" max="7425" width="9.140625" style="217"/>
    <col min="7426" max="7426" width="26.140625" style="217" customWidth="1"/>
    <col min="7427" max="7427" width="15" style="217" customWidth="1"/>
    <col min="7428" max="7428" width="10.85546875" style="217" customWidth="1"/>
    <col min="7429" max="7429" width="18.140625" style="217" customWidth="1"/>
    <col min="7430" max="7430" width="16" style="217" customWidth="1"/>
    <col min="7431" max="7431" width="14.28515625" style="217" customWidth="1"/>
    <col min="7432" max="7432" width="9.140625" style="217"/>
    <col min="7433" max="7433" width="28" style="217" customWidth="1"/>
    <col min="7434" max="7434" width="13" style="217" customWidth="1"/>
    <col min="7435" max="7435" width="17.140625" style="217" customWidth="1"/>
    <col min="7436" max="7681" width="9.140625" style="217"/>
    <col min="7682" max="7682" width="26.140625" style="217" customWidth="1"/>
    <col min="7683" max="7683" width="15" style="217" customWidth="1"/>
    <col min="7684" max="7684" width="10.85546875" style="217" customWidth="1"/>
    <col min="7685" max="7685" width="18.140625" style="217" customWidth="1"/>
    <col min="7686" max="7686" width="16" style="217" customWidth="1"/>
    <col min="7687" max="7687" width="14.28515625" style="217" customWidth="1"/>
    <col min="7688" max="7688" width="9.140625" style="217"/>
    <col min="7689" max="7689" width="28" style="217" customWidth="1"/>
    <col min="7690" max="7690" width="13" style="217" customWidth="1"/>
    <col min="7691" max="7691" width="17.140625" style="217" customWidth="1"/>
    <col min="7692" max="7937" width="9.140625" style="217"/>
    <col min="7938" max="7938" width="26.140625" style="217" customWidth="1"/>
    <col min="7939" max="7939" width="15" style="217" customWidth="1"/>
    <col min="7940" max="7940" width="10.85546875" style="217" customWidth="1"/>
    <col min="7941" max="7941" width="18.140625" style="217" customWidth="1"/>
    <col min="7942" max="7942" width="16" style="217" customWidth="1"/>
    <col min="7943" max="7943" width="14.28515625" style="217" customWidth="1"/>
    <col min="7944" max="7944" width="9.140625" style="217"/>
    <col min="7945" max="7945" width="28" style="217" customWidth="1"/>
    <col min="7946" max="7946" width="13" style="217" customWidth="1"/>
    <col min="7947" max="7947" width="17.140625" style="217" customWidth="1"/>
    <col min="7948" max="8193" width="9.140625" style="217"/>
    <col min="8194" max="8194" width="26.140625" style="217" customWidth="1"/>
    <col min="8195" max="8195" width="15" style="217" customWidth="1"/>
    <col min="8196" max="8196" width="10.85546875" style="217" customWidth="1"/>
    <col min="8197" max="8197" width="18.140625" style="217" customWidth="1"/>
    <col min="8198" max="8198" width="16" style="217" customWidth="1"/>
    <col min="8199" max="8199" width="14.28515625" style="217" customWidth="1"/>
    <col min="8200" max="8200" width="9.140625" style="217"/>
    <col min="8201" max="8201" width="28" style="217" customWidth="1"/>
    <col min="8202" max="8202" width="13" style="217" customWidth="1"/>
    <col min="8203" max="8203" width="17.140625" style="217" customWidth="1"/>
    <col min="8204" max="8449" width="9.140625" style="217"/>
    <col min="8450" max="8450" width="26.140625" style="217" customWidth="1"/>
    <col min="8451" max="8451" width="15" style="217" customWidth="1"/>
    <col min="8452" max="8452" width="10.85546875" style="217" customWidth="1"/>
    <col min="8453" max="8453" width="18.140625" style="217" customWidth="1"/>
    <col min="8454" max="8454" width="16" style="217" customWidth="1"/>
    <col min="8455" max="8455" width="14.28515625" style="217" customWidth="1"/>
    <col min="8456" max="8456" width="9.140625" style="217"/>
    <col min="8457" max="8457" width="28" style="217" customWidth="1"/>
    <col min="8458" max="8458" width="13" style="217" customWidth="1"/>
    <col min="8459" max="8459" width="17.140625" style="217" customWidth="1"/>
    <col min="8460" max="8705" width="9.140625" style="217"/>
    <col min="8706" max="8706" width="26.140625" style="217" customWidth="1"/>
    <col min="8707" max="8707" width="15" style="217" customWidth="1"/>
    <col min="8708" max="8708" width="10.85546875" style="217" customWidth="1"/>
    <col min="8709" max="8709" width="18.140625" style="217" customWidth="1"/>
    <col min="8710" max="8710" width="16" style="217" customWidth="1"/>
    <col min="8711" max="8711" width="14.28515625" style="217" customWidth="1"/>
    <col min="8712" max="8712" width="9.140625" style="217"/>
    <col min="8713" max="8713" width="28" style="217" customWidth="1"/>
    <col min="8714" max="8714" width="13" style="217" customWidth="1"/>
    <col min="8715" max="8715" width="17.140625" style="217" customWidth="1"/>
    <col min="8716" max="8961" width="9.140625" style="217"/>
    <col min="8962" max="8962" width="26.140625" style="217" customWidth="1"/>
    <col min="8963" max="8963" width="15" style="217" customWidth="1"/>
    <col min="8964" max="8964" width="10.85546875" style="217" customWidth="1"/>
    <col min="8965" max="8965" width="18.140625" style="217" customWidth="1"/>
    <col min="8966" max="8966" width="16" style="217" customWidth="1"/>
    <col min="8967" max="8967" width="14.28515625" style="217" customWidth="1"/>
    <col min="8968" max="8968" width="9.140625" style="217"/>
    <col min="8969" max="8969" width="28" style="217" customWidth="1"/>
    <col min="8970" max="8970" width="13" style="217" customWidth="1"/>
    <col min="8971" max="8971" width="17.140625" style="217" customWidth="1"/>
    <col min="8972" max="9217" width="9.140625" style="217"/>
    <col min="9218" max="9218" width="26.140625" style="217" customWidth="1"/>
    <col min="9219" max="9219" width="15" style="217" customWidth="1"/>
    <col min="9220" max="9220" width="10.85546875" style="217" customWidth="1"/>
    <col min="9221" max="9221" width="18.140625" style="217" customWidth="1"/>
    <col min="9222" max="9222" width="16" style="217" customWidth="1"/>
    <col min="9223" max="9223" width="14.28515625" style="217" customWidth="1"/>
    <col min="9224" max="9224" width="9.140625" style="217"/>
    <col min="9225" max="9225" width="28" style="217" customWidth="1"/>
    <col min="9226" max="9226" width="13" style="217" customWidth="1"/>
    <col min="9227" max="9227" width="17.140625" style="217" customWidth="1"/>
    <col min="9228" max="9473" width="9.140625" style="217"/>
    <col min="9474" max="9474" width="26.140625" style="217" customWidth="1"/>
    <col min="9475" max="9475" width="15" style="217" customWidth="1"/>
    <col min="9476" max="9476" width="10.85546875" style="217" customWidth="1"/>
    <col min="9477" max="9477" width="18.140625" style="217" customWidth="1"/>
    <col min="9478" max="9478" width="16" style="217" customWidth="1"/>
    <col min="9479" max="9479" width="14.28515625" style="217" customWidth="1"/>
    <col min="9480" max="9480" width="9.140625" style="217"/>
    <col min="9481" max="9481" width="28" style="217" customWidth="1"/>
    <col min="9482" max="9482" width="13" style="217" customWidth="1"/>
    <col min="9483" max="9483" width="17.140625" style="217" customWidth="1"/>
    <col min="9484" max="9729" width="9.140625" style="217"/>
    <col min="9730" max="9730" width="26.140625" style="217" customWidth="1"/>
    <col min="9731" max="9731" width="15" style="217" customWidth="1"/>
    <col min="9732" max="9732" width="10.85546875" style="217" customWidth="1"/>
    <col min="9733" max="9733" width="18.140625" style="217" customWidth="1"/>
    <col min="9734" max="9734" width="16" style="217" customWidth="1"/>
    <col min="9735" max="9735" width="14.28515625" style="217" customWidth="1"/>
    <col min="9736" max="9736" width="9.140625" style="217"/>
    <col min="9737" max="9737" width="28" style="217" customWidth="1"/>
    <col min="9738" max="9738" width="13" style="217" customWidth="1"/>
    <col min="9739" max="9739" width="17.140625" style="217" customWidth="1"/>
    <col min="9740" max="9985" width="9.140625" style="217"/>
    <col min="9986" max="9986" width="26.140625" style="217" customWidth="1"/>
    <col min="9987" max="9987" width="15" style="217" customWidth="1"/>
    <col min="9988" max="9988" width="10.85546875" style="217" customWidth="1"/>
    <col min="9989" max="9989" width="18.140625" style="217" customWidth="1"/>
    <col min="9990" max="9990" width="16" style="217" customWidth="1"/>
    <col min="9991" max="9991" width="14.28515625" style="217" customWidth="1"/>
    <col min="9992" max="9992" width="9.140625" style="217"/>
    <col min="9993" max="9993" width="28" style="217" customWidth="1"/>
    <col min="9994" max="9994" width="13" style="217" customWidth="1"/>
    <col min="9995" max="9995" width="17.140625" style="217" customWidth="1"/>
    <col min="9996" max="10241" width="9.140625" style="217"/>
    <col min="10242" max="10242" width="26.140625" style="217" customWidth="1"/>
    <col min="10243" max="10243" width="15" style="217" customWidth="1"/>
    <col min="10244" max="10244" width="10.85546875" style="217" customWidth="1"/>
    <col min="10245" max="10245" width="18.140625" style="217" customWidth="1"/>
    <col min="10246" max="10246" width="16" style="217" customWidth="1"/>
    <col min="10247" max="10247" width="14.28515625" style="217" customWidth="1"/>
    <col min="10248" max="10248" width="9.140625" style="217"/>
    <col min="10249" max="10249" width="28" style="217" customWidth="1"/>
    <col min="10250" max="10250" width="13" style="217" customWidth="1"/>
    <col min="10251" max="10251" width="17.140625" style="217" customWidth="1"/>
    <col min="10252" max="10497" width="9.140625" style="217"/>
    <col min="10498" max="10498" width="26.140625" style="217" customWidth="1"/>
    <col min="10499" max="10499" width="15" style="217" customWidth="1"/>
    <col min="10500" max="10500" width="10.85546875" style="217" customWidth="1"/>
    <col min="10501" max="10501" width="18.140625" style="217" customWidth="1"/>
    <col min="10502" max="10502" width="16" style="217" customWidth="1"/>
    <col min="10503" max="10503" width="14.28515625" style="217" customWidth="1"/>
    <col min="10504" max="10504" width="9.140625" style="217"/>
    <col min="10505" max="10505" width="28" style="217" customWidth="1"/>
    <col min="10506" max="10506" width="13" style="217" customWidth="1"/>
    <col min="10507" max="10507" width="17.140625" style="217" customWidth="1"/>
    <col min="10508" max="10753" width="9.140625" style="217"/>
    <col min="10754" max="10754" width="26.140625" style="217" customWidth="1"/>
    <col min="10755" max="10755" width="15" style="217" customWidth="1"/>
    <col min="10756" max="10756" width="10.85546875" style="217" customWidth="1"/>
    <col min="10757" max="10757" width="18.140625" style="217" customWidth="1"/>
    <col min="10758" max="10758" width="16" style="217" customWidth="1"/>
    <col min="10759" max="10759" width="14.28515625" style="217" customWidth="1"/>
    <col min="10760" max="10760" width="9.140625" style="217"/>
    <col min="10761" max="10761" width="28" style="217" customWidth="1"/>
    <col min="10762" max="10762" width="13" style="217" customWidth="1"/>
    <col min="10763" max="10763" width="17.140625" style="217" customWidth="1"/>
    <col min="10764" max="11009" width="9.140625" style="217"/>
    <col min="11010" max="11010" width="26.140625" style="217" customWidth="1"/>
    <col min="11011" max="11011" width="15" style="217" customWidth="1"/>
    <col min="11012" max="11012" width="10.85546875" style="217" customWidth="1"/>
    <col min="11013" max="11013" width="18.140625" style="217" customWidth="1"/>
    <col min="11014" max="11014" width="16" style="217" customWidth="1"/>
    <col min="11015" max="11015" width="14.28515625" style="217" customWidth="1"/>
    <col min="11016" max="11016" width="9.140625" style="217"/>
    <col min="11017" max="11017" width="28" style="217" customWidth="1"/>
    <col min="11018" max="11018" width="13" style="217" customWidth="1"/>
    <col min="11019" max="11019" width="17.140625" style="217" customWidth="1"/>
    <col min="11020" max="11265" width="9.140625" style="217"/>
    <col min="11266" max="11266" width="26.140625" style="217" customWidth="1"/>
    <col min="11267" max="11267" width="15" style="217" customWidth="1"/>
    <col min="11268" max="11268" width="10.85546875" style="217" customWidth="1"/>
    <col min="11269" max="11269" width="18.140625" style="217" customWidth="1"/>
    <col min="11270" max="11270" width="16" style="217" customWidth="1"/>
    <col min="11271" max="11271" width="14.28515625" style="217" customWidth="1"/>
    <col min="11272" max="11272" width="9.140625" style="217"/>
    <col min="11273" max="11273" width="28" style="217" customWidth="1"/>
    <col min="11274" max="11274" width="13" style="217" customWidth="1"/>
    <col min="11275" max="11275" width="17.140625" style="217" customWidth="1"/>
    <col min="11276" max="11521" width="9.140625" style="217"/>
    <col min="11522" max="11522" width="26.140625" style="217" customWidth="1"/>
    <col min="11523" max="11523" width="15" style="217" customWidth="1"/>
    <col min="11524" max="11524" width="10.85546875" style="217" customWidth="1"/>
    <col min="11525" max="11525" width="18.140625" style="217" customWidth="1"/>
    <col min="11526" max="11526" width="16" style="217" customWidth="1"/>
    <col min="11527" max="11527" width="14.28515625" style="217" customWidth="1"/>
    <col min="11528" max="11528" width="9.140625" style="217"/>
    <col min="11529" max="11529" width="28" style="217" customWidth="1"/>
    <col min="11530" max="11530" width="13" style="217" customWidth="1"/>
    <col min="11531" max="11531" width="17.140625" style="217" customWidth="1"/>
    <col min="11532" max="11777" width="9.140625" style="217"/>
    <col min="11778" max="11778" width="26.140625" style="217" customWidth="1"/>
    <col min="11779" max="11779" width="15" style="217" customWidth="1"/>
    <col min="11780" max="11780" width="10.85546875" style="217" customWidth="1"/>
    <col min="11781" max="11781" width="18.140625" style="217" customWidth="1"/>
    <col min="11782" max="11782" width="16" style="217" customWidth="1"/>
    <col min="11783" max="11783" width="14.28515625" style="217" customWidth="1"/>
    <col min="11784" max="11784" width="9.140625" style="217"/>
    <col min="11785" max="11785" width="28" style="217" customWidth="1"/>
    <col min="11786" max="11786" width="13" style="217" customWidth="1"/>
    <col min="11787" max="11787" width="17.140625" style="217" customWidth="1"/>
    <col min="11788" max="12033" width="9.140625" style="217"/>
    <col min="12034" max="12034" width="26.140625" style="217" customWidth="1"/>
    <col min="12035" max="12035" width="15" style="217" customWidth="1"/>
    <col min="12036" max="12036" width="10.85546875" style="217" customWidth="1"/>
    <col min="12037" max="12037" width="18.140625" style="217" customWidth="1"/>
    <col min="12038" max="12038" width="16" style="217" customWidth="1"/>
    <col min="12039" max="12039" width="14.28515625" style="217" customWidth="1"/>
    <col min="12040" max="12040" width="9.140625" style="217"/>
    <col min="12041" max="12041" width="28" style="217" customWidth="1"/>
    <col min="12042" max="12042" width="13" style="217" customWidth="1"/>
    <col min="12043" max="12043" width="17.140625" style="217" customWidth="1"/>
    <col min="12044" max="12289" width="9.140625" style="217"/>
    <col min="12290" max="12290" width="26.140625" style="217" customWidth="1"/>
    <col min="12291" max="12291" width="15" style="217" customWidth="1"/>
    <col min="12292" max="12292" width="10.85546875" style="217" customWidth="1"/>
    <col min="12293" max="12293" width="18.140625" style="217" customWidth="1"/>
    <col min="12294" max="12294" width="16" style="217" customWidth="1"/>
    <col min="12295" max="12295" width="14.28515625" style="217" customWidth="1"/>
    <col min="12296" max="12296" width="9.140625" style="217"/>
    <col min="12297" max="12297" width="28" style="217" customWidth="1"/>
    <col min="12298" max="12298" width="13" style="217" customWidth="1"/>
    <col min="12299" max="12299" width="17.140625" style="217" customWidth="1"/>
    <col min="12300" max="12545" width="9.140625" style="217"/>
    <col min="12546" max="12546" width="26.140625" style="217" customWidth="1"/>
    <col min="12547" max="12547" width="15" style="217" customWidth="1"/>
    <col min="12548" max="12548" width="10.85546875" style="217" customWidth="1"/>
    <col min="12549" max="12549" width="18.140625" style="217" customWidth="1"/>
    <col min="12550" max="12550" width="16" style="217" customWidth="1"/>
    <col min="12551" max="12551" width="14.28515625" style="217" customWidth="1"/>
    <col min="12552" max="12552" width="9.140625" style="217"/>
    <col min="12553" max="12553" width="28" style="217" customWidth="1"/>
    <col min="12554" max="12554" width="13" style="217" customWidth="1"/>
    <col min="12555" max="12555" width="17.140625" style="217" customWidth="1"/>
    <col min="12556" max="12801" width="9.140625" style="217"/>
    <col min="12802" max="12802" width="26.140625" style="217" customWidth="1"/>
    <col min="12803" max="12803" width="15" style="217" customWidth="1"/>
    <col min="12804" max="12804" width="10.85546875" style="217" customWidth="1"/>
    <col min="12805" max="12805" width="18.140625" style="217" customWidth="1"/>
    <col min="12806" max="12806" width="16" style="217" customWidth="1"/>
    <col min="12807" max="12807" width="14.28515625" style="217" customWidth="1"/>
    <col min="12808" max="12808" width="9.140625" style="217"/>
    <col min="12809" max="12809" width="28" style="217" customWidth="1"/>
    <col min="12810" max="12810" width="13" style="217" customWidth="1"/>
    <col min="12811" max="12811" width="17.140625" style="217" customWidth="1"/>
    <col min="12812" max="13057" width="9.140625" style="217"/>
    <col min="13058" max="13058" width="26.140625" style="217" customWidth="1"/>
    <col min="13059" max="13059" width="15" style="217" customWidth="1"/>
    <col min="13060" max="13060" width="10.85546875" style="217" customWidth="1"/>
    <col min="13061" max="13061" width="18.140625" style="217" customWidth="1"/>
    <col min="13062" max="13062" width="16" style="217" customWidth="1"/>
    <col min="13063" max="13063" width="14.28515625" style="217" customWidth="1"/>
    <col min="13064" max="13064" width="9.140625" style="217"/>
    <col min="13065" max="13065" width="28" style="217" customWidth="1"/>
    <col min="13066" max="13066" width="13" style="217" customWidth="1"/>
    <col min="13067" max="13067" width="17.140625" style="217" customWidth="1"/>
    <col min="13068" max="13313" width="9.140625" style="217"/>
    <col min="13314" max="13314" width="26.140625" style="217" customWidth="1"/>
    <col min="13315" max="13315" width="15" style="217" customWidth="1"/>
    <col min="13316" max="13316" width="10.85546875" style="217" customWidth="1"/>
    <col min="13317" max="13317" width="18.140625" style="217" customWidth="1"/>
    <col min="13318" max="13318" width="16" style="217" customWidth="1"/>
    <col min="13319" max="13319" width="14.28515625" style="217" customWidth="1"/>
    <col min="13320" max="13320" width="9.140625" style="217"/>
    <col min="13321" max="13321" width="28" style="217" customWidth="1"/>
    <col min="13322" max="13322" width="13" style="217" customWidth="1"/>
    <col min="13323" max="13323" width="17.140625" style="217" customWidth="1"/>
    <col min="13324" max="13569" width="9.140625" style="217"/>
    <col min="13570" max="13570" width="26.140625" style="217" customWidth="1"/>
    <col min="13571" max="13571" width="15" style="217" customWidth="1"/>
    <col min="13572" max="13572" width="10.85546875" style="217" customWidth="1"/>
    <col min="13573" max="13573" width="18.140625" style="217" customWidth="1"/>
    <col min="13574" max="13574" width="16" style="217" customWidth="1"/>
    <col min="13575" max="13575" width="14.28515625" style="217" customWidth="1"/>
    <col min="13576" max="13576" width="9.140625" style="217"/>
    <col min="13577" max="13577" width="28" style="217" customWidth="1"/>
    <col min="13578" max="13578" width="13" style="217" customWidth="1"/>
    <col min="13579" max="13579" width="17.140625" style="217" customWidth="1"/>
    <col min="13580" max="13825" width="9.140625" style="217"/>
    <col min="13826" max="13826" width="26.140625" style="217" customWidth="1"/>
    <col min="13827" max="13827" width="15" style="217" customWidth="1"/>
    <col min="13828" max="13828" width="10.85546875" style="217" customWidth="1"/>
    <col min="13829" max="13829" width="18.140625" style="217" customWidth="1"/>
    <col min="13830" max="13830" width="16" style="217" customWidth="1"/>
    <col min="13831" max="13831" width="14.28515625" style="217" customWidth="1"/>
    <col min="13832" max="13832" width="9.140625" style="217"/>
    <col min="13833" max="13833" width="28" style="217" customWidth="1"/>
    <col min="13834" max="13834" width="13" style="217" customWidth="1"/>
    <col min="13835" max="13835" width="17.140625" style="217" customWidth="1"/>
    <col min="13836" max="14081" width="9.140625" style="217"/>
    <col min="14082" max="14082" width="26.140625" style="217" customWidth="1"/>
    <col min="14083" max="14083" width="15" style="217" customWidth="1"/>
    <col min="14084" max="14084" width="10.85546875" style="217" customWidth="1"/>
    <col min="14085" max="14085" width="18.140625" style="217" customWidth="1"/>
    <col min="14086" max="14086" width="16" style="217" customWidth="1"/>
    <col min="14087" max="14087" width="14.28515625" style="217" customWidth="1"/>
    <col min="14088" max="14088" width="9.140625" style="217"/>
    <col min="14089" max="14089" width="28" style="217" customWidth="1"/>
    <col min="14090" max="14090" width="13" style="217" customWidth="1"/>
    <col min="14091" max="14091" width="17.140625" style="217" customWidth="1"/>
    <col min="14092" max="14337" width="9.140625" style="217"/>
    <col min="14338" max="14338" width="26.140625" style="217" customWidth="1"/>
    <col min="14339" max="14339" width="15" style="217" customWidth="1"/>
    <col min="14340" max="14340" width="10.85546875" style="217" customWidth="1"/>
    <col min="14341" max="14341" width="18.140625" style="217" customWidth="1"/>
    <col min="14342" max="14342" width="16" style="217" customWidth="1"/>
    <col min="14343" max="14343" width="14.28515625" style="217" customWidth="1"/>
    <col min="14344" max="14344" width="9.140625" style="217"/>
    <col min="14345" max="14345" width="28" style="217" customWidth="1"/>
    <col min="14346" max="14346" width="13" style="217" customWidth="1"/>
    <col min="14347" max="14347" width="17.140625" style="217" customWidth="1"/>
    <col min="14348" max="14593" width="9.140625" style="217"/>
    <col min="14594" max="14594" width="26.140625" style="217" customWidth="1"/>
    <col min="14595" max="14595" width="15" style="217" customWidth="1"/>
    <col min="14596" max="14596" width="10.85546875" style="217" customWidth="1"/>
    <col min="14597" max="14597" width="18.140625" style="217" customWidth="1"/>
    <col min="14598" max="14598" width="16" style="217" customWidth="1"/>
    <col min="14599" max="14599" width="14.28515625" style="217" customWidth="1"/>
    <col min="14600" max="14600" width="9.140625" style="217"/>
    <col min="14601" max="14601" width="28" style="217" customWidth="1"/>
    <col min="14602" max="14602" width="13" style="217" customWidth="1"/>
    <col min="14603" max="14603" width="17.140625" style="217" customWidth="1"/>
    <col min="14604" max="14849" width="9.140625" style="217"/>
    <col min="14850" max="14850" width="26.140625" style="217" customWidth="1"/>
    <col min="14851" max="14851" width="15" style="217" customWidth="1"/>
    <col min="14852" max="14852" width="10.85546875" style="217" customWidth="1"/>
    <col min="14853" max="14853" width="18.140625" style="217" customWidth="1"/>
    <col min="14854" max="14854" width="16" style="217" customWidth="1"/>
    <col min="14855" max="14855" width="14.28515625" style="217" customWidth="1"/>
    <col min="14856" max="14856" width="9.140625" style="217"/>
    <col min="14857" max="14857" width="28" style="217" customWidth="1"/>
    <col min="14858" max="14858" width="13" style="217" customWidth="1"/>
    <col min="14859" max="14859" width="17.140625" style="217" customWidth="1"/>
    <col min="14860" max="15105" width="9.140625" style="217"/>
    <col min="15106" max="15106" width="26.140625" style="217" customWidth="1"/>
    <col min="15107" max="15107" width="15" style="217" customWidth="1"/>
    <col min="15108" max="15108" width="10.85546875" style="217" customWidth="1"/>
    <col min="15109" max="15109" width="18.140625" style="217" customWidth="1"/>
    <col min="15110" max="15110" width="16" style="217" customWidth="1"/>
    <col min="15111" max="15111" width="14.28515625" style="217" customWidth="1"/>
    <col min="15112" max="15112" width="9.140625" style="217"/>
    <col min="15113" max="15113" width="28" style="217" customWidth="1"/>
    <col min="15114" max="15114" width="13" style="217" customWidth="1"/>
    <col min="15115" max="15115" width="17.140625" style="217" customWidth="1"/>
    <col min="15116" max="15361" width="9.140625" style="217"/>
    <col min="15362" max="15362" width="26.140625" style="217" customWidth="1"/>
    <col min="15363" max="15363" width="15" style="217" customWidth="1"/>
    <col min="15364" max="15364" width="10.85546875" style="217" customWidth="1"/>
    <col min="15365" max="15365" width="18.140625" style="217" customWidth="1"/>
    <col min="15366" max="15366" width="16" style="217" customWidth="1"/>
    <col min="15367" max="15367" width="14.28515625" style="217" customWidth="1"/>
    <col min="15368" max="15368" width="9.140625" style="217"/>
    <col min="15369" max="15369" width="28" style="217" customWidth="1"/>
    <col min="15370" max="15370" width="13" style="217" customWidth="1"/>
    <col min="15371" max="15371" width="17.140625" style="217" customWidth="1"/>
    <col min="15372" max="15617" width="9.140625" style="217"/>
    <col min="15618" max="15618" width="26.140625" style="217" customWidth="1"/>
    <col min="15619" max="15619" width="15" style="217" customWidth="1"/>
    <col min="15620" max="15620" width="10.85546875" style="217" customWidth="1"/>
    <col min="15621" max="15621" width="18.140625" style="217" customWidth="1"/>
    <col min="15622" max="15622" width="16" style="217" customWidth="1"/>
    <col min="15623" max="15623" width="14.28515625" style="217" customWidth="1"/>
    <col min="15624" max="15624" width="9.140625" style="217"/>
    <col min="15625" max="15625" width="28" style="217" customWidth="1"/>
    <col min="15626" max="15626" width="13" style="217" customWidth="1"/>
    <col min="15627" max="15627" width="17.140625" style="217" customWidth="1"/>
    <col min="15628" max="15873" width="9.140625" style="217"/>
    <col min="15874" max="15874" width="26.140625" style="217" customWidth="1"/>
    <col min="15875" max="15875" width="15" style="217" customWidth="1"/>
    <col min="15876" max="15876" width="10.85546875" style="217" customWidth="1"/>
    <col min="15877" max="15877" width="18.140625" style="217" customWidth="1"/>
    <col min="15878" max="15878" width="16" style="217" customWidth="1"/>
    <col min="15879" max="15879" width="14.28515625" style="217" customWidth="1"/>
    <col min="15880" max="15880" width="9.140625" style="217"/>
    <col min="15881" max="15881" width="28" style="217" customWidth="1"/>
    <col min="15882" max="15882" width="13" style="217" customWidth="1"/>
    <col min="15883" max="15883" width="17.140625" style="217" customWidth="1"/>
    <col min="15884" max="16129" width="9.140625" style="217"/>
    <col min="16130" max="16130" width="26.140625" style="217" customWidth="1"/>
    <col min="16131" max="16131" width="15" style="217" customWidth="1"/>
    <col min="16132" max="16132" width="10.85546875" style="217" customWidth="1"/>
    <col min="16133" max="16133" width="18.140625" style="217" customWidth="1"/>
    <col min="16134" max="16134" width="16" style="217" customWidth="1"/>
    <col min="16135" max="16135" width="14.28515625" style="217" customWidth="1"/>
    <col min="16136" max="16136" width="9.140625" style="217"/>
    <col min="16137" max="16137" width="28" style="217" customWidth="1"/>
    <col min="16138" max="16138" width="13" style="217" customWidth="1"/>
    <col min="16139" max="16139" width="17.140625" style="217" customWidth="1"/>
    <col min="16140" max="16384" width="9.140625" style="217"/>
  </cols>
  <sheetData>
    <row r="1" spans="1:11" ht="15">
      <c r="K1" s="219"/>
    </row>
    <row r="2" spans="1:11">
      <c r="A2" s="220"/>
      <c r="B2" s="220"/>
      <c r="C2" s="220"/>
      <c r="D2" s="220"/>
      <c r="E2" s="220"/>
      <c r="F2" s="220"/>
      <c r="G2" s="220"/>
      <c r="H2" s="255"/>
      <c r="I2" s="255"/>
      <c r="K2" s="221"/>
    </row>
    <row r="3" spans="1:11" ht="18.75">
      <c r="A3" s="220"/>
      <c r="B3" s="223" t="s">
        <v>315</v>
      </c>
      <c r="C3" s="256"/>
      <c r="D3" s="256"/>
      <c r="E3" s="256"/>
      <c r="F3" s="256"/>
      <c r="G3" s="256"/>
      <c r="H3" s="256"/>
      <c r="I3" s="256"/>
      <c r="J3" s="256"/>
      <c r="K3" s="220"/>
    </row>
    <row r="4" spans="1:11">
      <c r="A4" s="257" t="s">
        <v>316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</row>
    <row r="5" spans="1:11">
      <c r="A5" s="258" t="s">
        <v>2</v>
      </c>
      <c r="B5" s="258" t="s">
        <v>3</v>
      </c>
      <c r="C5" s="259" t="s">
        <v>4</v>
      </c>
      <c r="D5" s="259"/>
      <c r="E5" s="259"/>
      <c r="F5" s="259" t="s">
        <v>5</v>
      </c>
      <c r="G5" s="259" t="s">
        <v>6</v>
      </c>
      <c r="H5" s="259"/>
      <c r="I5" s="259"/>
      <c r="J5" s="259"/>
      <c r="K5" s="260" t="s">
        <v>7</v>
      </c>
    </row>
    <row r="6" spans="1:11" ht="89.25" customHeight="1">
      <c r="A6" s="258"/>
      <c r="B6" s="258"/>
      <c r="C6" s="261" t="s">
        <v>8</v>
      </c>
      <c r="D6" s="261" t="s">
        <v>9</v>
      </c>
      <c r="E6" s="261" t="s">
        <v>10</v>
      </c>
      <c r="F6" s="259"/>
      <c r="G6" s="262" t="s">
        <v>11</v>
      </c>
      <c r="H6" s="261" t="s">
        <v>12</v>
      </c>
      <c r="I6" s="261" t="s">
        <v>13</v>
      </c>
      <c r="J6" s="263" t="s">
        <v>317</v>
      </c>
      <c r="K6" s="260"/>
    </row>
    <row r="7" spans="1:11" ht="56.25" customHeight="1">
      <c r="A7" s="264">
        <v>1</v>
      </c>
      <c r="B7" s="265" t="s">
        <v>30</v>
      </c>
      <c r="C7" s="266">
        <v>182.65</v>
      </c>
      <c r="D7" s="266"/>
      <c r="E7" s="267"/>
      <c r="F7" s="268">
        <f>SUM(C7,D7)</f>
        <v>182.65</v>
      </c>
      <c r="G7" s="265">
        <v>3110</v>
      </c>
      <c r="H7" s="266">
        <v>98.06</v>
      </c>
      <c r="I7" s="269" t="s">
        <v>318</v>
      </c>
      <c r="J7" s="266">
        <v>98.06</v>
      </c>
      <c r="K7" s="270">
        <f>F7-H7</f>
        <v>84.59</v>
      </c>
    </row>
    <row r="8" spans="1:11" ht="57.75" customHeight="1">
      <c r="A8" s="264">
        <v>2</v>
      </c>
      <c r="B8" s="267" t="s">
        <v>319</v>
      </c>
      <c r="C8" s="266"/>
      <c r="D8" s="266">
        <v>6.59</v>
      </c>
      <c r="E8" s="267" t="s">
        <v>320</v>
      </c>
      <c r="F8" s="268">
        <f>SUM(C8,D8)</f>
        <v>6.59</v>
      </c>
      <c r="G8" s="265">
        <v>2220</v>
      </c>
      <c r="H8" s="266">
        <v>6.59</v>
      </c>
      <c r="I8" s="267" t="s">
        <v>320</v>
      </c>
      <c r="J8" s="266">
        <v>6.59</v>
      </c>
      <c r="K8" s="270"/>
    </row>
    <row r="9" spans="1:11" ht="15.75">
      <c r="A9" s="264"/>
      <c r="B9" s="265"/>
      <c r="C9" s="266"/>
      <c r="D9" s="266"/>
      <c r="E9" s="267"/>
      <c r="F9" s="268">
        <v>0</v>
      </c>
      <c r="G9" s="265"/>
      <c r="H9" s="266"/>
      <c r="I9" s="269"/>
      <c r="J9" s="266"/>
      <c r="K9" s="270"/>
    </row>
    <row r="10" spans="1:11" ht="15.75">
      <c r="A10" s="264"/>
      <c r="B10" s="265"/>
      <c r="C10" s="266"/>
      <c r="D10" s="266"/>
      <c r="E10" s="267"/>
      <c r="F10" s="268">
        <f t="shared" ref="F10:F50" si="0">SUM(C10,D10)</f>
        <v>0</v>
      </c>
      <c r="G10" s="265"/>
      <c r="H10" s="266"/>
      <c r="I10" s="269"/>
      <c r="J10" s="266"/>
      <c r="K10" s="270"/>
    </row>
    <row r="11" spans="1:11" ht="15.75">
      <c r="A11" s="264"/>
      <c r="B11" s="265"/>
      <c r="C11" s="266"/>
      <c r="D11" s="266"/>
      <c r="E11" s="267"/>
      <c r="F11" s="268">
        <f t="shared" si="0"/>
        <v>0</v>
      </c>
      <c r="G11" s="265"/>
      <c r="H11" s="266"/>
      <c r="I11" s="269"/>
      <c r="J11" s="266"/>
      <c r="K11" s="270"/>
    </row>
    <row r="12" spans="1:11" ht="15.75">
      <c r="A12" s="264"/>
      <c r="B12" s="265"/>
      <c r="C12" s="266"/>
      <c r="D12" s="266"/>
      <c r="E12" s="267"/>
      <c r="F12" s="268">
        <f t="shared" si="0"/>
        <v>0</v>
      </c>
      <c r="G12" s="271"/>
      <c r="H12" s="266"/>
      <c r="I12" s="267"/>
      <c r="J12" s="266"/>
      <c r="K12" s="270"/>
    </row>
    <row r="13" spans="1:11" ht="15.75">
      <c r="A13" s="264"/>
      <c r="B13" s="265"/>
      <c r="C13" s="266"/>
      <c r="D13" s="266"/>
      <c r="E13" s="267"/>
      <c r="F13" s="268">
        <f t="shared" si="0"/>
        <v>0</v>
      </c>
      <c r="G13" s="271"/>
      <c r="H13" s="266"/>
      <c r="I13" s="267"/>
      <c r="J13" s="266"/>
      <c r="K13" s="270"/>
    </row>
    <row r="14" spans="1:11" ht="15.75">
      <c r="A14" s="264"/>
      <c r="B14" s="265"/>
      <c r="C14" s="266"/>
      <c r="D14" s="266"/>
      <c r="E14" s="267"/>
      <c r="F14" s="268">
        <f t="shared" si="0"/>
        <v>0</v>
      </c>
      <c r="G14" s="265"/>
      <c r="H14" s="266"/>
      <c r="I14" s="267"/>
      <c r="J14" s="266"/>
      <c r="K14" s="270"/>
    </row>
    <row r="15" spans="1:11" ht="15.75">
      <c r="A15" s="271"/>
      <c r="B15" s="265"/>
      <c r="C15" s="266"/>
      <c r="D15" s="266"/>
      <c r="E15" s="267"/>
      <c r="F15" s="268">
        <f t="shared" si="0"/>
        <v>0</v>
      </c>
      <c r="G15" s="265"/>
      <c r="H15" s="266"/>
      <c r="I15" s="267"/>
      <c r="J15" s="266"/>
      <c r="K15" s="270"/>
    </row>
    <row r="16" spans="1:11" ht="15.75">
      <c r="A16" s="271"/>
      <c r="B16" s="265"/>
      <c r="C16" s="266"/>
      <c r="D16" s="266"/>
      <c r="E16" s="267"/>
      <c r="F16" s="268">
        <f t="shared" si="0"/>
        <v>0</v>
      </c>
      <c r="G16" s="265"/>
      <c r="H16" s="266"/>
      <c r="I16" s="267"/>
      <c r="J16" s="266"/>
      <c r="K16" s="270"/>
    </row>
    <row r="17" spans="1:11" ht="15.75">
      <c r="A17" s="264"/>
      <c r="B17" s="265"/>
      <c r="C17" s="266"/>
      <c r="D17" s="266"/>
      <c r="E17" s="267"/>
      <c r="F17" s="268">
        <f t="shared" si="0"/>
        <v>0</v>
      </c>
      <c r="G17" s="265"/>
      <c r="H17" s="266"/>
      <c r="I17" s="267"/>
      <c r="J17" s="266"/>
      <c r="K17" s="270"/>
    </row>
    <row r="18" spans="1:11" ht="15.75">
      <c r="A18" s="264"/>
      <c r="B18" s="265"/>
      <c r="C18" s="266"/>
      <c r="D18" s="266"/>
      <c r="E18" s="267"/>
      <c r="F18" s="268">
        <f t="shared" si="0"/>
        <v>0</v>
      </c>
      <c r="G18" s="265"/>
      <c r="H18" s="266"/>
      <c r="I18" s="267"/>
      <c r="J18" s="266"/>
      <c r="K18" s="270"/>
    </row>
    <row r="19" spans="1:11" ht="15.75">
      <c r="A19" s="264"/>
      <c r="B19" s="265"/>
      <c r="C19" s="266"/>
      <c r="D19" s="266"/>
      <c r="E19" s="267"/>
      <c r="F19" s="268">
        <f t="shared" si="0"/>
        <v>0</v>
      </c>
      <c r="G19" s="265"/>
      <c r="H19" s="266"/>
      <c r="I19" s="267"/>
      <c r="J19" s="266"/>
      <c r="K19" s="270"/>
    </row>
    <row r="20" spans="1:11" ht="15.75">
      <c r="A20" s="264"/>
      <c r="B20" s="265"/>
      <c r="C20" s="266"/>
      <c r="D20" s="266"/>
      <c r="E20" s="267"/>
      <c r="F20" s="268">
        <f t="shared" si="0"/>
        <v>0</v>
      </c>
      <c r="G20" s="265"/>
      <c r="H20" s="266"/>
      <c r="I20" s="267"/>
      <c r="J20" s="266"/>
      <c r="K20" s="270"/>
    </row>
    <row r="21" spans="1:11" ht="15.75">
      <c r="A21" s="264"/>
      <c r="B21" s="265"/>
      <c r="C21" s="266"/>
      <c r="D21" s="266"/>
      <c r="E21" s="267"/>
      <c r="F21" s="268">
        <f t="shared" si="0"/>
        <v>0</v>
      </c>
      <c r="G21" s="265"/>
      <c r="H21" s="266"/>
      <c r="I21" s="267"/>
      <c r="J21" s="266"/>
      <c r="K21" s="270"/>
    </row>
    <row r="22" spans="1:11" ht="15.75">
      <c r="A22" s="264"/>
      <c r="B22" s="265"/>
      <c r="C22" s="266"/>
      <c r="D22" s="266"/>
      <c r="E22" s="267"/>
      <c r="F22" s="268">
        <f t="shared" si="0"/>
        <v>0</v>
      </c>
      <c r="G22" s="265"/>
      <c r="H22" s="266"/>
      <c r="I22" s="267"/>
      <c r="J22" s="266"/>
      <c r="K22" s="270"/>
    </row>
    <row r="23" spans="1:11" ht="15.75">
      <c r="A23" s="264"/>
      <c r="B23" s="265"/>
      <c r="C23" s="266"/>
      <c r="D23" s="266"/>
      <c r="E23" s="267"/>
      <c r="F23" s="268">
        <f t="shared" si="0"/>
        <v>0</v>
      </c>
      <c r="G23" s="265"/>
      <c r="H23" s="266"/>
      <c r="I23" s="267"/>
      <c r="J23" s="266"/>
      <c r="K23" s="270"/>
    </row>
    <row r="24" spans="1:11" ht="15.75">
      <c r="A24" s="264"/>
      <c r="B24" s="265"/>
      <c r="C24" s="266"/>
      <c r="D24" s="266"/>
      <c r="E24" s="267"/>
      <c r="F24" s="268">
        <f t="shared" si="0"/>
        <v>0</v>
      </c>
      <c r="G24" s="265"/>
      <c r="H24" s="266"/>
      <c r="I24" s="267"/>
      <c r="J24" s="266"/>
      <c r="K24" s="270"/>
    </row>
    <row r="25" spans="1:11" ht="15.75">
      <c r="A25" s="271"/>
      <c r="B25" s="265"/>
      <c r="C25" s="266"/>
      <c r="D25" s="266"/>
      <c r="E25" s="267"/>
      <c r="F25" s="268">
        <f t="shared" si="0"/>
        <v>0</v>
      </c>
      <c r="G25" s="265"/>
      <c r="H25" s="266"/>
      <c r="I25" s="267"/>
      <c r="J25" s="266"/>
      <c r="K25" s="270"/>
    </row>
    <row r="26" spans="1:11" ht="15.75">
      <c r="A26" s="271"/>
      <c r="B26" s="265"/>
      <c r="C26" s="266"/>
      <c r="D26" s="266"/>
      <c r="E26" s="267"/>
      <c r="F26" s="268">
        <f t="shared" si="0"/>
        <v>0</v>
      </c>
      <c r="G26" s="265"/>
      <c r="H26" s="266"/>
      <c r="I26" s="267"/>
      <c r="J26" s="266"/>
      <c r="K26" s="270"/>
    </row>
    <row r="27" spans="1:11" ht="15.75">
      <c r="A27" s="264"/>
      <c r="B27" s="265"/>
      <c r="C27" s="266"/>
      <c r="D27" s="266"/>
      <c r="E27" s="267"/>
      <c r="F27" s="268">
        <f t="shared" si="0"/>
        <v>0</v>
      </c>
      <c r="G27" s="265"/>
      <c r="H27" s="266"/>
      <c r="I27" s="267"/>
      <c r="J27" s="266"/>
      <c r="K27" s="270"/>
    </row>
    <row r="28" spans="1:11" ht="15.75">
      <c r="A28" s="264"/>
      <c r="B28" s="265"/>
      <c r="C28" s="266"/>
      <c r="D28" s="266"/>
      <c r="E28" s="267"/>
      <c r="F28" s="268">
        <f t="shared" si="0"/>
        <v>0</v>
      </c>
      <c r="G28" s="265"/>
      <c r="H28" s="266"/>
      <c r="I28" s="267"/>
      <c r="J28" s="266"/>
      <c r="K28" s="270"/>
    </row>
    <row r="29" spans="1:11" ht="15.75">
      <c r="A29" s="264"/>
      <c r="B29" s="265"/>
      <c r="C29" s="266"/>
      <c r="D29" s="266"/>
      <c r="E29" s="267"/>
      <c r="F29" s="268">
        <f t="shared" si="0"/>
        <v>0</v>
      </c>
      <c r="G29" s="265"/>
      <c r="H29" s="266"/>
      <c r="I29" s="267"/>
      <c r="J29" s="266"/>
      <c r="K29" s="270"/>
    </row>
    <row r="30" spans="1:11" ht="15.75">
      <c r="A30" s="264"/>
      <c r="B30" s="265"/>
      <c r="C30" s="266"/>
      <c r="D30" s="266"/>
      <c r="E30" s="267"/>
      <c r="F30" s="268">
        <f t="shared" si="0"/>
        <v>0</v>
      </c>
      <c r="G30" s="265"/>
      <c r="H30" s="266"/>
      <c r="I30" s="267"/>
      <c r="J30" s="266"/>
      <c r="K30" s="270"/>
    </row>
    <row r="31" spans="1:11" ht="15.75">
      <c r="A31" s="264"/>
      <c r="B31" s="265"/>
      <c r="C31" s="266"/>
      <c r="D31" s="266"/>
      <c r="E31" s="267"/>
      <c r="F31" s="268">
        <f t="shared" si="0"/>
        <v>0</v>
      </c>
      <c r="G31" s="265"/>
      <c r="H31" s="266"/>
      <c r="I31" s="267"/>
      <c r="J31" s="266"/>
      <c r="K31" s="270"/>
    </row>
    <row r="32" spans="1:11" ht="15.75">
      <c r="A32" s="264"/>
      <c r="B32" s="265"/>
      <c r="C32" s="266"/>
      <c r="D32" s="266"/>
      <c r="E32" s="267"/>
      <c r="F32" s="268">
        <f t="shared" si="0"/>
        <v>0</v>
      </c>
      <c r="G32" s="265"/>
      <c r="H32" s="266"/>
      <c r="I32" s="267"/>
      <c r="J32" s="266"/>
      <c r="K32" s="270"/>
    </row>
    <row r="33" spans="1:11" ht="15.75">
      <c r="A33" s="264"/>
      <c r="B33" s="265"/>
      <c r="C33" s="266"/>
      <c r="D33" s="266"/>
      <c r="E33" s="267"/>
      <c r="F33" s="268">
        <f t="shared" si="0"/>
        <v>0</v>
      </c>
      <c r="G33" s="265"/>
      <c r="H33" s="266"/>
      <c r="I33" s="267"/>
      <c r="J33" s="266"/>
      <c r="K33" s="270"/>
    </row>
    <row r="34" spans="1:11" ht="15.75">
      <c r="A34" s="264"/>
      <c r="B34" s="265"/>
      <c r="C34" s="266"/>
      <c r="D34" s="266"/>
      <c r="E34" s="267"/>
      <c r="F34" s="268">
        <f t="shared" si="0"/>
        <v>0</v>
      </c>
      <c r="G34" s="265"/>
      <c r="H34" s="266"/>
      <c r="I34" s="267"/>
      <c r="J34" s="266"/>
      <c r="K34" s="270"/>
    </row>
    <row r="35" spans="1:11" ht="15.75">
      <c r="A35" s="271"/>
      <c r="B35" s="265"/>
      <c r="C35" s="266"/>
      <c r="D35" s="266"/>
      <c r="E35" s="267"/>
      <c r="F35" s="268">
        <f t="shared" si="0"/>
        <v>0</v>
      </c>
      <c r="G35" s="265"/>
      <c r="H35" s="266"/>
      <c r="I35" s="267"/>
      <c r="J35" s="266"/>
      <c r="K35" s="270"/>
    </row>
    <row r="36" spans="1:11" ht="15.75">
      <c r="A36" s="271"/>
      <c r="B36" s="265"/>
      <c r="C36" s="266"/>
      <c r="D36" s="266"/>
      <c r="E36" s="267"/>
      <c r="F36" s="268">
        <f t="shared" si="0"/>
        <v>0</v>
      </c>
      <c r="G36" s="265"/>
      <c r="H36" s="266"/>
      <c r="I36" s="267"/>
      <c r="J36" s="266"/>
      <c r="K36" s="270"/>
    </row>
    <row r="37" spans="1:11" ht="15.75">
      <c r="A37" s="264"/>
      <c r="B37" s="265"/>
      <c r="C37" s="266"/>
      <c r="D37" s="266"/>
      <c r="E37" s="267"/>
      <c r="F37" s="268">
        <f t="shared" si="0"/>
        <v>0</v>
      </c>
      <c r="G37" s="265"/>
      <c r="H37" s="266"/>
      <c r="I37" s="267"/>
      <c r="J37" s="266"/>
      <c r="K37" s="270"/>
    </row>
    <row r="38" spans="1:11" ht="15.75">
      <c r="A38" s="264"/>
      <c r="B38" s="265"/>
      <c r="C38" s="266"/>
      <c r="D38" s="266"/>
      <c r="E38" s="267"/>
      <c r="F38" s="268">
        <f t="shared" si="0"/>
        <v>0</v>
      </c>
      <c r="G38" s="265"/>
      <c r="H38" s="266"/>
      <c r="I38" s="267"/>
      <c r="J38" s="266"/>
      <c r="K38" s="270"/>
    </row>
    <row r="39" spans="1:11" ht="15.75">
      <c r="A39" s="264"/>
      <c r="B39" s="265"/>
      <c r="C39" s="266"/>
      <c r="D39" s="266"/>
      <c r="E39" s="267"/>
      <c r="F39" s="268">
        <f t="shared" si="0"/>
        <v>0</v>
      </c>
      <c r="G39" s="265"/>
      <c r="H39" s="266"/>
      <c r="I39" s="267"/>
      <c r="J39" s="266"/>
      <c r="K39" s="270"/>
    </row>
    <row r="40" spans="1:11" ht="15.75">
      <c r="A40" s="264"/>
      <c r="B40" s="265"/>
      <c r="C40" s="266"/>
      <c r="D40" s="266"/>
      <c r="E40" s="267"/>
      <c r="F40" s="268">
        <f t="shared" si="0"/>
        <v>0</v>
      </c>
      <c r="G40" s="265"/>
      <c r="H40" s="266"/>
      <c r="I40" s="267"/>
      <c r="J40" s="266"/>
      <c r="K40" s="270"/>
    </row>
    <row r="41" spans="1:11" ht="15.75">
      <c r="A41" s="264"/>
      <c r="B41" s="265"/>
      <c r="C41" s="266"/>
      <c r="D41" s="266"/>
      <c r="E41" s="267"/>
      <c r="F41" s="268">
        <f t="shared" si="0"/>
        <v>0</v>
      </c>
      <c r="G41" s="265"/>
      <c r="H41" s="266"/>
      <c r="I41" s="267"/>
      <c r="J41" s="266"/>
      <c r="K41" s="270"/>
    </row>
    <row r="42" spans="1:11" ht="15.75">
      <c r="A42" s="264"/>
      <c r="B42" s="265"/>
      <c r="C42" s="266"/>
      <c r="D42" s="266"/>
      <c r="E42" s="267"/>
      <c r="F42" s="268">
        <f t="shared" si="0"/>
        <v>0</v>
      </c>
      <c r="G42" s="265"/>
      <c r="H42" s="266"/>
      <c r="I42" s="267"/>
      <c r="J42" s="266"/>
      <c r="K42" s="270"/>
    </row>
    <row r="43" spans="1:11" ht="15.75">
      <c r="A43" s="264"/>
      <c r="B43" s="265"/>
      <c r="C43" s="266"/>
      <c r="D43" s="266"/>
      <c r="E43" s="267"/>
      <c r="F43" s="268">
        <f t="shared" si="0"/>
        <v>0</v>
      </c>
      <c r="G43" s="265"/>
      <c r="H43" s="266"/>
      <c r="I43" s="267"/>
      <c r="J43" s="266"/>
      <c r="K43" s="270"/>
    </row>
    <row r="44" spans="1:11" ht="15.75">
      <c r="A44" s="264"/>
      <c r="B44" s="265"/>
      <c r="C44" s="266"/>
      <c r="D44" s="266"/>
      <c r="E44" s="267"/>
      <c r="F44" s="268">
        <f t="shared" si="0"/>
        <v>0</v>
      </c>
      <c r="G44" s="265"/>
      <c r="H44" s="266"/>
      <c r="I44" s="267"/>
      <c r="J44" s="266"/>
      <c r="K44" s="270"/>
    </row>
    <row r="45" spans="1:11" ht="15.75">
      <c r="A45" s="271"/>
      <c r="B45" s="265"/>
      <c r="C45" s="266"/>
      <c r="D45" s="266"/>
      <c r="E45" s="267"/>
      <c r="F45" s="268">
        <f t="shared" si="0"/>
        <v>0</v>
      </c>
      <c r="G45" s="265"/>
      <c r="H45" s="266"/>
      <c r="I45" s="267"/>
      <c r="J45" s="266"/>
      <c r="K45" s="270"/>
    </row>
    <row r="46" spans="1:11" ht="15.75">
      <c r="A46" s="271"/>
      <c r="B46" s="265"/>
      <c r="C46" s="266"/>
      <c r="D46" s="266"/>
      <c r="E46" s="267"/>
      <c r="F46" s="268">
        <f t="shared" si="0"/>
        <v>0</v>
      </c>
      <c r="G46" s="265"/>
      <c r="H46" s="266"/>
      <c r="I46" s="267"/>
      <c r="J46" s="266"/>
      <c r="K46" s="270"/>
    </row>
    <row r="47" spans="1:11" ht="15.75">
      <c r="A47" s="272"/>
      <c r="B47" s="273"/>
      <c r="C47" s="274"/>
      <c r="D47" s="274"/>
      <c r="E47" s="275"/>
      <c r="F47" s="268">
        <f t="shared" si="0"/>
        <v>0</v>
      </c>
      <c r="G47" s="273"/>
      <c r="H47" s="274"/>
      <c r="I47" s="275"/>
      <c r="J47" s="274"/>
      <c r="K47" s="270"/>
    </row>
    <row r="48" spans="1:11" ht="15.75">
      <c r="A48" s="272"/>
      <c r="B48" s="273"/>
      <c r="C48" s="274"/>
      <c r="D48" s="274"/>
      <c r="E48" s="275"/>
      <c r="F48" s="268">
        <f t="shared" si="0"/>
        <v>0</v>
      </c>
      <c r="G48" s="273"/>
      <c r="H48" s="274"/>
      <c r="I48" s="275"/>
      <c r="J48" s="274"/>
      <c r="K48" s="270"/>
    </row>
    <row r="49" spans="1:11" ht="15.75">
      <c r="A49" s="272"/>
      <c r="B49" s="273"/>
      <c r="C49" s="274"/>
      <c r="D49" s="274"/>
      <c r="E49" s="275"/>
      <c r="F49" s="268">
        <f t="shared" si="0"/>
        <v>0</v>
      </c>
      <c r="G49" s="273"/>
      <c r="H49" s="274"/>
      <c r="I49" s="275"/>
      <c r="J49" s="274"/>
      <c r="K49" s="270"/>
    </row>
    <row r="50" spans="1:11" ht="15.75">
      <c r="A50" s="273"/>
      <c r="B50" s="276" t="s">
        <v>17</v>
      </c>
      <c r="C50" s="277">
        <f>SUM(C7:C49)</f>
        <v>182.65</v>
      </c>
      <c r="D50" s="277">
        <f>SUM(D7:D49)</f>
        <v>6.59</v>
      </c>
      <c r="E50" s="278"/>
      <c r="F50" s="279">
        <f t="shared" si="0"/>
        <v>189.24</v>
      </c>
      <c r="G50" s="280"/>
      <c r="H50" s="277">
        <f>SUM(H7:H49)</f>
        <v>104.65</v>
      </c>
      <c r="I50" s="278"/>
      <c r="J50" s="277">
        <f>SUM(J7:J49)</f>
        <v>104.65</v>
      </c>
      <c r="K50" s="281"/>
    </row>
    <row r="53" spans="1:11" ht="15.75">
      <c r="B53" s="251" t="s">
        <v>321</v>
      </c>
      <c r="F53" s="31"/>
      <c r="G53" s="32" t="s">
        <v>322</v>
      </c>
      <c r="H53" s="282"/>
    </row>
    <row r="54" spans="1:11" ht="15">
      <c r="B54" s="251"/>
      <c r="F54" s="34" t="s">
        <v>20</v>
      </c>
      <c r="G54" s="35"/>
      <c r="H54" s="35"/>
    </row>
    <row r="55" spans="1:11" ht="15.75">
      <c r="B55" s="251" t="s">
        <v>21</v>
      </c>
      <c r="F55" s="31"/>
      <c r="G55" s="32" t="s">
        <v>323</v>
      </c>
      <c r="H55" s="282"/>
    </row>
    <row r="56" spans="1:11">
      <c r="F56" s="34" t="s">
        <v>20</v>
      </c>
      <c r="G56" s="35"/>
      <c r="H56" s="35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ageMargins left="0.7" right="0.7" top="0.75" bottom="0.75" header="0.3" footer="0.3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56"/>
  <sheetViews>
    <sheetView workbookViewId="0">
      <selection activeCell="B3" sqref="B3:J3"/>
    </sheetView>
  </sheetViews>
  <sheetFormatPr defaultRowHeight="12.75"/>
  <cols>
    <col min="1" max="1" width="8" style="217" customWidth="1"/>
    <col min="2" max="2" width="17.5703125" style="217" customWidth="1"/>
    <col min="3" max="3" width="10.140625" style="217" customWidth="1"/>
    <col min="4" max="4" width="13.5703125" style="217" customWidth="1"/>
    <col min="5" max="5" width="18.42578125" style="217" customWidth="1"/>
    <col min="6" max="6" width="12.140625" style="217" customWidth="1"/>
    <col min="7" max="7" width="11.85546875" style="217" customWidth="1"/>
    <col min="8" max="8" width="9.140625" style="217"/>
    <col min="9" max="9" width="15.5703125" style="217" customWidth="1"/>
    <col min="10" max="10" width="9.140625" style="217"/>
    <col min="11" max="11" width="22" style="217" customWidth="1"/>
    <col min="12" max="256" width="9.140625" style="217"/>
    <col min="257" max="257" width="8" style="217" customWidth="1"/>
    <col min="258" max="258" width="17.5703125" style="217" customWidth="1"/>
    <col min="259" max="259" width="10.140625" style="217" customWidth="1"/>
    <col min="260" max="260" width="13.5703125" style="217" customWidth="1"/>
    <col min="261" max="261" width="18.42578125" style="217" customWidth="1"/>
    <col min="262" max="262" width="12.140625" style="217" customWidth="1"/>
    <col min="263" max="263" width="11.85546875" style="217" customWidth="1"/>
    <col min="264" max="264" width="9.140625" style="217"/>
    <col min="265" max="265" width="15.5703125" style="217" customWidth="1"/>
    <col min="266" max="266" width="9.140625" style="217"/>
    <col min="267" max="267" width="22" style="217" customWidth="1"/>
    <col min="268" max="512" width="9.140625" style="217"/>
    <col min="513" max="513" width="8" style="217" customWidth="1"/>
    <col min="514" max="514" width="17.5703125" style="217" customWidth="1"/>
    <col min="515" max="515" width="10.140625" style="217" customWidth="1"/>
    <col min="516" max="516" width="13.5703125" style="217" customWidth="1"/>
    <col min="517" max="517" width="18.42578125" style="217" customWidth="1"/>
    <col min="518" max="518" width="12.140625" style="217" customWidth="1"/>
    <col min="519" max="519" width="11.85546875" style="217" customWidth="1"/>
    <col min="520" max="520" width="9.140625" style="217"/>
    <col min="521" max="521" width="15.5703125" style="217" customWidth="1"/>
    <col min="522" max="522" width="9.140625" style="217"/>
    <col min="523" max="523" width="22" style="217" customWidth="1"/>
    <col min="524" max="768" width="9.140625" style="217"/>
    <col min="769" max="769" width="8" style="217" customWidth="1"/>
    <col min="770" max="770" width="17.5703125" style="217" customWidth="1"/>
    <col min="771" max="771" width="10.140625" style="217" customWidth="1"/>
    <col min="772" max="772" width="13.5703125" style="217" customWidth="1"/>
    <col min="773" max="773" width="18.42578125" style="217" customWidth="1"/>
    <col min="774" max="774" width="12.140625" style="217" customWidth="1"/>
    <col min="775" max="775" width="11.85546875" style="217" customWidth="1"/>
    <col min="776" max="776" width="9.140625" style="217"/>
    <col min="777" max="777" width="15.5703125" style="217" customWidth="1"/>
    <col min="778" max="778" width="9.140625" style="217"/>
    <col min="779" max="779" width="22" style="217" customWidth="1"/>
    <col min="780" max="1024" width="9.140625" style="217"/>
    <col min="1025" max="1025" width="8" style="217" customWidth="1"/>
    <col min="1026" max="1026" width="17.5703125" style="217" customWidth="1"/>
    <col min="1027" max="1027" width="10.140625" style="217" customWidth="1"/>
    <col min="1028" max="1028" width="13.5703125" style="217" customWidth="1"/>
    <col min="1029" max="1029" width="18.42578125" style="217" customWidth="1"/>
    <col min="1030" max="1030" width="12.140625" style="217" customWidth="1"/>
    <col min="1031" max="1031" width="11.85546875" style="217" customWidth="1"/>
    <col min="1032" max="1032" width="9.140625" style="217"/>
    <col min="1033" max="1033" width="15.5703125" style="217" customWidth="1"/>
    <col min="1034" max="1034" width="9.140625" style="217"/>
    <col min="1035" max="1035" width="22" style="217" customWidth="1"/>
    <col min="1036" max="1280" width="9.140625" style="217"/>
    <col min="1281" max="1281" width="8" style="217" customWidth="1"/>
    <col min="1282" max="1282" width="17.5703125" style="217" customWidth="1"/>
    <col min="1283" max="1283" width="10.140625" style="217" customWidth="1"/>
    <col min="1284" max="1284" width="13.5703125" style="217" customWidth="1"/>
    <col min="1285" max="1285" width="18.42578125" style="217" customWidth="1"/>
    <col min="1286" max="1286" width="12.140625" style="217" customWidth="1"/>
    <col min="1287" max="1287" width="11.85546875" style="217" customWidth="1"/>
    <col min="1288" max="1288" width="9.140625" style="217"/>
    <col min="1289" max="1289" width="15.5703125" style="217" customWidth="1"/>
    <col min="1290" max="1290" width="9.140625" style="217"/>
    <col min="1291" max="1291" width="22" style="217" customWidth="1"/>
    <col min="1292" max="1536" width="9.140625" style="217"/>
    <col min="1537" max="1537" width="8" style="217" customWidth="1"/>
    <col min="1538" max="1538" width="17.5703125" style="217" customWidth="1"/>
    <col min="1539" max="1539" width="10.140625" style="217" customWidth="1"/>
    <col min="1540" max="1540" width="13.5703125" style="217" customWidth="1"/>
    <col min="1541" max="1541" width="18.42578125" style="217" customWidth="1"/>
    <col min="1542" max="1542" width="12.140625" style="217" customWidth="1"/>
    <col min="1543" max="1543" width="11.85546875" style="217" customWidth="1"/>
    <col min="1544" max="1544" width="9.140625" style="217"/>
    <col min="1545" max="1545" width="15.5703125" style="217" customWidth="1"/>
    <col min="1546" max="1546" width="9.140625" style="217"/>
    <col min="1547" max="1547" width="22" style="217" customWidth="1"/>
    <col min="1548" max="1792" width="9.140625" style="217"/>
    <col min="1793" max="1793" width="8" style="217" customWidth="1"/>
    <col min="1794" max="1794" width="17.5703125" style="217" customWidth="1"/>
    <col min="1795" max="1795" width="10.140625" style="217" customWidth="1"/>
    <col min="1796" max="1796" width="13.5703125" style="217" customWidth="1"/>
    <col min="1797" max="1797" width="18.42578125" style="217" customWidth="1"/>
    <col min="1798" max="1798" width="12.140625" style="217" customWidth="1"/>
    <col min="1799" max="1799" width="11.85546875" style="217" customWidth="1"/>
    <col min="1800" max="1800" width="9.140625" style="217"/>
    <col min="1801" max="1801" width="15.5703125" style="217" customWidth="1"/>
    <col min="1802" max="1802" width="9.140625" style="217"/>
    <col min="1803" max="1803" width="22" style="217" customWidth="1"/>
    <col min="1804" max="2048" width="9.140625" style="217"/>
    <col min="2049" max="2049" width="8" style="217" customWidth="1"/>
    <col min="2050" max="2050" width="17.5703125" style="217" customWidth="1"/>
    <col min="2051" max="2051" width="10.140625" style="217" customWidth="1"/>
    <col min="2052" max="2052" width="13.5703125" style="217" customWidth="1"/>
    <col min="2053" max="2053" width="18.42578125" style="217" customWidth="1"/>
    <col min="2054" max="2054" width="12.140625" style="217" customWidth="1"/>
    <col min="2055" max="2055" width="11.85546875" style="217" customWidth="1"/>
    <col min="2056" max="2056" width="9.140625" style="217"/>
    <col min="2057" max="2057" width="15.5703125" style="217" customWidth="1"/>
    <col min="2058" max="2058" width="9.140625" style="217"/>
    <col min="2059" max="2059" width="22" style="217" customWidth="1"/>
    <col min="2060" max="2304" width="9.140625" style="217"/>
    <col min="2305" max="2305" width="8" style="217" customWidth="1"/>
    <col min="2306" max="2306" width="17.5703125" style="217" customWidth="1"/>
    <col min="2307" max="2307" width="10.140625" style="217" customWidth="1"/>
    <col min="2308" max="2308" width="13.5703125" style="217" customWidth="1"/>
    <col min="2309" max="2309" width="18.42578125" style="217" customWidth="1"/>
    <col min="2310" max="2310" width="12.140625" style="217" customWidth="1"/>
    <col min="2311" max="2311" width="11.85546875" style="217" customWidth="1"/>
    <col min="2312" max="2312" width="9.140625" style="217"/>
    <col min="2313" max="2313" width="15.5703125" style="217" customWidth="1"/>
    <col min="2314" max="2314" width="9.140625" style="217"/>
    <col min="2315" max="2315" width="22" style="217" customWidth="1"/>
    <col min="2316" max="2560" width="9.140625" style="217"/>
    <col min="2561" max="2561" width="8" style="217" customWidth="1"/>
    <col min="2562" max="2562" width="17.5703125" style="217" customWidth="1"/>
    <col min="2563" max="2563" width="10.140625" style="217" customWidth="1"/>
    <col min="2564" max="2564" width="13.5703125" style="217" customWidth="1"/>
    <col min="2565" max="2565" width="18.42578125" style="217" customWidth="1"/>
    <col min="2566" max="2566" width="12.140625" style="217" customWidth="1"/>
    <col min="2567" max="2567" width="11.85546875" style="217" customWidth="1"/>
    <col min="2568" max="2568" width="9.140625" style="217"/>
    <col min="2569" max="2569" width="15.5703125" style="217" customWidth="1"/>
    <col min="2570" max="2570" width="9.140625" style="217"/>
    <col min="2571" max="2571" width="22" style="217" customWidth="1"/>
    <col min="2572" max="2816" width="9.140625" style="217"/>
    <col min="2817" max="2817" width="8" style="217" customWidth="1"/>
    <col min="2818" max="2818" width="17.5703125" style="217" customWidth="1"/>
    <col min="2819" max="2819" width="10.140625" style="217" customWidth="1"/>
    <col min="2820" max="2820" width="13.5703125" style="217" customWidth="1"/>
    <col min="2821" max="2821" width="18.42578125" style="217" customWidth="1"/>
    <col min="2822" max="2822" width="12.140625" style="217" customWidth="1"/>
    <col min="2823" max="2823" width="11.85546875" style="217" customWidth="1"/>
    <col min="2824" max="2824" width="9.140625" style="217"/>
    <col min="2825" max="2825" width="15.5703125" style="217" customWidth="1"/>
    <col min="2826" max="2826" width="9.140625" style="217"/>
    <col min="2827" max="2827" width="22" style="217" customWidth="1"/>
    <col min="2828" max="3072" width="9.140625" style="217"/>
    <col min="3073" max="3073" width="8" style="217" customWidth="1"/>
    <col min="3074" max="3074" width="17.5703125" style="217" customWidth="1"/>
    <col min="3075" max="3075" width="10.140625" style="217" customWidth="1"/>
    <col min="3076" max="3076" width="13.5703125" style="217" customWidth="1"/>
    <col min="3077" max="3077" width="18.42578125" style="217" customWidth="1"/>
    <col min="3078" max="3078" width="12.140625" style="217" customWidth="1"/>
    <col min="3079" max="3079" width="11.85546875" style="217" customWidth="1"/>
    <col min="3080" max="3080" width="9.140625" style="217"/>
    <col min="3081" max="3081" width="15.5703125" style="217" customWidth="1"/>
    <col min="3082" max="3082" width="9.140625" style="217"/>
    <col min="3083" max="3083" width="22" style="217" customWidth="1"/>
    <col min="3084" max="3328" width="9.140625" style="217"/>
    <col min="3329" max="3329" width="8" style="217" customWidth="1"/>
    <col min="3330" max="3330" width="17.5703125" style="217" customWidth="1"/>
    <col min="3331" max="3331" width="10.140625" style="217" customWidth="1"/>
    <col min="3332" max="3332" width="13.5703125" style="217" customWidth="1"/>
    <col min="3333" max="3333" width="18.42578125" style="217" customWidth="1"/>
    <col min="3334" max="3334" width="12.140625" style="217" customWidth="1"/>
    <col min="3335" max="3335" width="11.85546875" style="217" customWidth="1"/>
    <col min="3336" max="3336" width="9.140625" style="217"/>
    <col min="3337" max="3337" width="15.5703125" style="217" customWidth="1"/>
    <col min="3338" max="3338" width="9.140625" style="217"/>
    <col min="3339" max="3339" width="22" style="217" customWidth="1"/>
    <col min="3340" max="3584" width="9.140625" style="217"/>
    <col min="3585" max="3585" width="8" style="217" customWidth="1"/>
    <col min="3586" max="3586" width="17.5703125" style="217" customWidth="1"/>
    <col min="3587" max="3587" width="10.140625" style="217" customWidth="1"/>
    <col min="3588" max="3588" width="13.5703125" style="217" customWidth="1"/>
    <col min="3589" max="3589" width="18.42578125" style="217" customWidth="1"/>
    <col min="3590" max="3590" width="12.140625" style="217" customWidth="1"/>
    <col min="3591" max="3591" width="11.85546875" style="217" customWidth="1"/>
    <col min="3592" max="3592" width="9.140625" style="217"/>
    <col min="3593" max="3593" width="15.5703125" style="217" customWidth="1"/>
    <col min="3594" max="3594" width="9.140625" style="217"/>
    <col min="3595" max="3595" width="22" style="217" customWidth="1"/>
    <col min="3596" max="3840" width="9.140625" style="217"/>
    <col min="3841" max="3841" width="8" style="217" customWidth="1"/>
    <col min="3842" max="3842" width="17.5703125" style="217" customWidth="1"/>
    <col min="3843" max="3843" width="10.140625" style="217" customWidth="1"/>
    <col min="3844" max="3844" width="13.5703125" style="217" customWidth="1"/>
    <col min="3845" max="3845" width="18.42578125" style="217" customWidth="1"/>
    <col min="3846" max="3846" width="12.140625" style="217" customWidth="1"/>
    <col min="3847" max="3847" width="11.85546875" style="217" customWidth="1"/>
    <col min="3848" max="3848" width="9.140625" style="217"/>
    <col min="3849" max="3849" width="15.5703125" style="217" customWidth="1"/>
    <col min="3850" max="3850" width="9.140625" style="217"/>
    <col min="3851" max="3851" width="22" style="217" customWidth="1"/>
    <col min="3852" max="4096" width="9.140625" style="217"/>
    <col min="4097" max="4097" width="8" style="217" customWidth="1"/>
    <col min="4098" max="4098" width="17.5703125" style="217" customWidth="1"/>
    <col min="4099" max="4099" width="10.140625" style="217" customWidth="1"/>
    <col min="4100" max="4100" width="13.5703125" style="217" customWidth="1"/>
    <col min="4101" max="4101" width="18.42578125" style="217" customWidth="1"/>
    <col min="4102" max="4102" width="12.140625" style="217" customWidth="1"/>
    <col min="4103" max="4103" width="11.85546875" style="217" customWidth="1"/>
    <col min="4104" max="4104" width="9.140625" style="217"/>
    <col min="4105" max="4105" width="15.5703125" style="217" customWidth="1"/>
    <col min="4106" max="4106" width="9.140625" style="217"/>
    <col min="4107" max="4107" width="22" style="217" customWidth="1"/>
    <col min="4108" max="4352" width="9.140625" style="217"/>
    <col min="4353" max="4353" width="8" style="217" customWidth="1"/>
    <col min="4354" max="4354" width="17.5703125" style="217" customWidth="1"/>
    <col min="4355" max="4355" width="10.140625" style="217" customWidth="1"/>
    <col min="4356" max="4356" width="13.5703125" style="217" customWidth="1"/>
    <col min="4357" max="4357" width="18.42578125" style="217" customWidth="1"/>
    <col min="4358" max="4358" width="12.140625" style="217" customWidth="1"/>
    <col min="4359" max="4359" width="11.85546875" style="217" customWidth="1"/>
    <col min="4360" max="4360" width="9.140625" style="217"/>
    <col min="4361" max="4361" width="15.5703125" style="217" customWidth="1"/>
    <col min="4362" max="4362" width="9.140625" style="217"/>
    <col min="4363" max="4363" width="22" style="217" customWidth="1"/>
    <col min="4364" max="4608" width="9.140625" style="217"/>
    <col min="4609" max="4609" width="8" style="217" customWidth="1"/>
    <col min="4610" max="4610" width="17.5703125" style="217" customWidth="1"/>
    <col min="4611" max="4611" width="10.140625" style="217" customWidth="1"/>
    <col min="4612" max="4612" width="13.5703125" style="217" customWidth="1"/>
    <col min="4613" max="4613" width="18.42578125" style="217" customWidth="1"/>
    <col min="4614" max="4614" width="12.140625" style="217" customWidth="1"/>
    <col min="4615" max="4615" width="11.85546875" style="217" customWidth="1"/>
    <col min="4616" max="4616" width="9.140625" style="217"/>
    <col min="4617" max="4617" width="15.5703125" style="217" customWidth="1"/>
    <col min="4618" max="4618" width="9.140625" style="217"/>
    <col min="4619" max="4619" width="22" style="217" customWidth="1"/>
    <col min="4620" max="4864" width="9.140625" style="217"/>
    <col min="4865" max="4865" width="8" style="217" customWidth="1"/>
    <col min="4866" max="4866" width="17.5703125" style="217" customWidth="1"/>
    <col min="4867" max="4867" width="10.140625" style="217" customWidth="1"/>
    <col min="4868" max="4868" width="13.5703125" style="217" customWidth="1"/>
    <col min="4869" max="4869" width="18.42578125" style="217" customWidth="1"/>
    <col min="4870" max="4870" width="12.140625" style="217" customWidth="1"/>
    <col min="4871" max="4871" width="11.85546875" style="217" customWidth="1"/>
    <col min="4872" max="4872" width="9.140625" style="217"/>
    <col min="4873" max="4873" width="15.5703125" style="217" customWidth="1"/>
    <col min="4874" max="4874" width="9.140625" style="217"/>
    <col min="4875" max="4875" width="22" style="217" customWidth="1"/>
    <col min="4876" max="5120" width="9.140625" style="217"/>
    <col min="5121" max="5121" width="8" style="217" customWidth="1"/>
    <col min="5122" max="5122" width="17.5703125" style="217" customWidth="1"/>
    <col min="5123" max="5123" width="10.140625" style="217" customWidth="1"/>
    <col min="5124" max="5124" width="13.5703125" style="217" customWidth="1"/>
    <col min="5125" max="5125" width="18.42578125" style="217" customWidth="1"/>
    <col min="5126" max="5126" width="12.140625" style="217" customWidth="1"/>
    <col min="5127" max="5127" width="11.85546875" style="217" customWidth="1"/>
    <col min="5128" max="5128" width="9.140625" style="217"/>
    <col min="5129" max="5129" width="15.5703125" style="217" customWidth="1"/>
    <col min="5130" max="5130" width="9.140625" style="217"/>
    <col min="5131" max="5131" width="22" style="217" customWidth="1"/>
    <col min="5132" max="5376" width="9.140625" style="217"/>
    <col min="5377" max="5377" width="8" style="217" customWidth="1"/>
    <col min="5378" max="5378" width="17.5703125" style="217" customWidth="1"/>
    <col min="5379" max="5379" width="10.140625" style="217" customWidth="1"/>
    <col min="5380" max="5380" width="13.5703125" style="217" customWidth="1"/>
    <col min="5381" max="5381" width="18.42578125" style="217" customWidth="1"/>
    <col min="5382" max="5382" width="12.140625" style="217" customWidth="1"/>
    <col min="5383" max="5383" width="11.85546875" style="217" customWidth="1"/>
    <col min="5384" max="5384" width="9.140625" style="217"/>
    <col min="5385" max="5385" width="15.5703125" style="217" customWidth="1"/>
    <col min="5386" max="5386" width="9.140625" style="217"/>
    <col min="5387" max="5387" width="22" style="217" customWidth="1"/>
    <col min="5388" max="5632" width="9.140625" style="217"/>
    <col min="5633" max="5633" width="8" style="217" customWidth="1"/>
    <col min="5634" max="5634" width="17.5703125" style="217" customWidth="1"/>
    <col min="5635" max="5635" width="10.140625" style="217" customWidth="1"/>
    <col min="5636" max="5636" width="13.5703125" style="217" customWidth="1"/>
    <col min="5637" max="5637" width="18.42578125" style="217" customWidth="1"/>
    <col min="5638" max="5638" width="12.140625" style="217" customWidth="1"/>
    <col min="5639" max="5639" width="11.85546875" style="217" customWidth="1"/>
    <col min="5640" max="5640" width="9.140625" style="217"/>
    <col min="5641" max="5641" width="15.5703125" style="217" customWidth="1"/>
    <col min="5642" max="5642" width="9.140625" style="217"/>
    <col min="5643" max="5643" width="22" style="217" customWidth="1"/>
    <col min="5644" max="5888" width="9.140625" style="217"/>
    <col min="5889" max="5889" width="8" style="217" customWidth="1"/>
    <col min="5890" max="5890" width="17.5703125" style="217" customWidth="1"/>
    <col min="5891" max="5891" width="10.140625" style="217" customWidth="1"/>
    <col min="5892" max="5892" width="13.5703125" style="217" customWidth="1"/>
    <col min="5893" max="5893" width="18.42578125" style="217" customWidth="1"/>
    <col min="5894" max="5894" width="12.140625" style="217" customWidth="1"/>
    <col min="5895" max="5895" width="11.85546875" style="217" customWidth="1"/>
    <col min="5896" max="5896" width="9.140625" style="217"/>
    <col min="5897" max="5897" width="15.5703125" style="217" customWidth="1"/>
    <col min="5898" max="5898" width="9.140625" style="217"/>
    <col min="5899" max="5899" width="22" style="217" customWidth="1"/>
    <col min="5900" max="6144" width="9.140625" style="217"/>
    <col min="6145" max="6145" width="8" style="217" customWidth="1"/>
    <col min="6146" max="6146" width="17.5703125" style="217" customWidth="1"/>
    <col min="6147" max="6147" width="10.140625" style="217" customWidth="1"/>
    <col min="6148" max="6148" width="13.5703125" style="217" customWidth="1"/>
    <col min="6149" max="6149" width="18.42578125" style="217" customWidth="1"/>
    <col min="6150" max="6150" width="12.140625" style="217" customWidth="1"/>
    <col min="6151" max="6151" width="11.85546875" style="217" customWidth="1"/>
    <col min="6152" max="6152" width="9.140625" style="217"/>
    <col min="6153" max="6153" width="15.5703125" style="217" customWidth="1"/>
    <col min="6154" max="6154" width="9.140625" style="217"/>
    <col min="6155" max="6155" width="22" style="217" customWidth="1"/>
    <col min="6156" max="6400" width="9.140625" style="217"/>
    <col min="6401" max="6401" width="8" style="217" customWidth="1"/>
    <col min="6402" max="6402" width="17.5703125" style="217" customWidth="1"/>
    <col min="6403" max="6403" width="10.140625" style="217" customWidth="1"/>
    <col min="6404" max="6404" width="13.5703125" style="217" customWidth="1"/>
    <col min="6405" max="6405" width="18.42578125" style="217" customWidth="1"/>
    <col min="6406" max="6406" width="12.140625" style="217" customWidth="1"/>
    <col min="6407" max="6407" width="11.85546875" style="217" customWidth="1"/>
    <col min="6408" max="6408" width="9.140625" style="217"/>
    <col min="6409" max="6409" width="15.5703125" style="217" customWidth="1"/>
    <col min="6410" max="6410" width="9.140625" style="217"/>
    <col min="6411" max="6411" width="22" style="217" customWidth="1"/>
    <col min="6412" max="6656" width="9.140625" style="217"/>
    <col min="6657" max="6657" width="8" style="217" customWidth="1"/>
    <col min="6658" max="6658" width="17.5703125" style="217" customWidth="1"/>
    <col min="6659" max="6659" width="10.140625" style="217" customWidth="1"/>
    <col min="6660" max="6660" width="13.5703125" style="217" customWidth="1"/>
    <col min="6661" max="6661" width="18.42578125" style="217" customWidth="1"/>
    <col min="6662" max="6662" width="12.140625" style="217" customWidth="1"/>
    <col min="6663" max="6663" width="11.85546875" style="217" customWidth="1"/>
    <col min="6664" max="6664" width="9.140625" style="217"/>
    <col min="6665" max="6665" width="15.5703125" style="217" customWidth="1"/>
    <col min="6666" max="6666" width="9.140625" style="217"/>
    <col min="6667" max="6667" width="22" style="217" customWidth="1"/>
    <col min="6668" max="6912" width="9.140625" style="217"/>
    <col min="6913" max="6913" width="8" style="217" customWidth="1"/>
    <col min="6914" max="6914" width="17.5703125" style="217" customWidth="1"/>
    <col min="6915" max="6915" width="10.140625" style="217" customWidth="1"/>
    <col min="6916" max="6916" width="13.5703125" style="217" customWidth="1"/>
    <col min="6917" max="6917" width="18.42578125" style="217" customWidth="1"/>
    <col min="6918" max="6918" width="12.140625" style="217" customWidth="1"/>
    <col min="6919" max="6919" width="11.85546875" style="217" customWidth="1"/>
    <col min="6920" max="6920" width="9.140625" style="217"/>
    <col min="6921" max="6921" width="15.5703125" style="217" customWidth="1"/>
    <col min="6922" max="6922" width="9.140625" style="217"/>
    <col min="6923" max="6923" width="22" style="217" customWidth="1"/>
    <col min="6924" max="7168" width="9.140625" style="217"/>
    <col min="7169" max="7169" width="8" style="217" customWidth="1"/>
    <col min="7170" max="7170" width="17.5703125" style="217" customWidth="1"/>
    <col min="7171" max="7171" width="10.140625" style="217" customWidth="1"/>
    <col min="7172" max="7172" width="13.5703125" style="217" customWidth="1"/>
    <col min="7173" max="7173" width="18.42578125" style="217" customWidth="1"/>
    <col min="7174" max="7174" width="12.140625" style="217" customWidth="1"/>
    <col min="7175" max="7175" width="11.85546875" style="217" customWidth="1"/>
    <col min="7176" max="7176" width="9.140625" style="217"/>
    <col min="7177" max="7177" width="15.5703125" style="217" customWidth="1"/>
    <col min="7178" max="7178" width="9.140625" style="217"/>
    <col min="7179" max="7179" width="22" style="217" customWidth="1"/>
    <col min="7180" max="7424" width="9.140625" style="217"/>
    <col min="7425" max="7425" width="8" style="217" customWidth="1"/>
    <col min="7426" max="7426" width="17.5703125" style="217" customWidth="1"/>
    <col min="7427" max="7427" width="10.140625" style="217" customWidth="1"/>
    <col min="7428" max="7428" width="13.5703125" style="217" customWidth="1"/>
    <col min="7429" max="7429" width="18.42578125" style="217" customWidth="1"/>
    <col min="7430" max="7430" width="12.140625" style="217" customWidth="1"/>
    <col min="7431" max="7431" width="11.85546875" style="217" customWidth="1"/>
    <col min="7432" max="7432" width="9.140625" style="217"/>
    <col min="7433" max="7433" width="15.5703125" style="217" customWidth="1"/>
    <col min="7434" max="7434" width="9.140625" style="217"/>
    <col min="7435" max="7435" width="22" style="217" customWidth="1"/>
    <col min="7436" max="7680" width="9.140625" style="217"/>
    <col min="7681" max="7681" width="8" style="217" customWidth="1"/>
    <col min="7682" max="7682" width="17.5703125" style="217" customWidth="1"/>
    <col min="7683" max="7683" width="10.140625" style="217" customWidth="1"/>
    <col min="7684" max="7684" width="13.5703125" style="217" customWidth="1"/>
    <col min="7685" max="7685" width="18.42578125" style="217" customWidth="1"/>
    <col min="7686" max="7686" width="12.140625" style="217" customWidth="1"/>
    <col min="7687" max="7687" width="11.85546875" style="217" customWidth="1"/>
    <col min="7688" max="7688" width="9.140625" style="217"/>
    <col min="7689" max="7689" width="15.5703125" style="217" customWidth="1"/>
    <col min="7690" max="7690" width="9.140625" style="217"/>
    <col min="7691" max="7691" width="22" style="217" customWidth="1"/>
    <col min="7692" max="7936" width="9.140625" style="217"/>
    <col min="7937" max="7937" width="8" style="217" customWidth="1"/>
    <col min="7938" max="7938" width="17.5703125" style="217" customWidth="1"/>
    <col min="7939" max="7939" width="10.140625" style="217" customWidth="1"/>
    <col min="7940" max="7940" width="13.5703125" style="217" customWidth="1"/>
    <col min="7941" max="7941" width="18.42578125" style="217" customWidth="1"/>
    <col min="7942" max="7942" width="12.140625" style="217" customWidth="1"/>
    <col min="7943" max="7943" width="11.85546875" style="217" customWidth="1"/>
    <col min="7944" max="7944" width="9.140625" style="217"/>
    <col min="7945" max="7945" width="15.5703125" style="217" customWidth="1"/>
    <col min="7946" max="7946" width="9.140625" style="217"/>
    <col min="7947" max="7947" width="22" style="217" customWidth="1"/>
    <col min="7948" max="8192" width="9.140625" style="217"/>
    <col min="8193" max="8193" width="8" style="217" customWidth="1"/>
    <col min="8194" max="8194" width="17.5703125" style="217" customWidth="1"/>
    <col min="8195" max="8195" width="10.140625" style="217" customWidth="1"/>
    <col min="8196" max="8196" width="13.5703125" style="217" customWidth="1"/>
    <col min="8197" max="8197" width="18.42578125" style="217" customWidth="1"/>
    <col min="8198" max="8198" width="12.140625" style="217" customWidth="1"/>
    <col min="8199" max="8199" width="11.85546875" style="217" customWidth="1"/>
    <col min="8200" max="8200" width="9.140625" style="217"/>
    <col min="8201" max="8201" width="15.5703125" style="217" customWidth="1"/>
    <col min="8202" max="8202" width="9.140625" style="217"/>
    <col min="8203" max="8203" width="22" style="217" customWidth="1"/>
    <col min="8204" max="8448" width="9.140625" style="217"/>
    <col min="8449" max="8449" width="8" style="217" customWidth="1"/>
    <col min="8450" max="8450" width="17.5703125" style="217" customWidth="1"/>
    <col min="8451" max="8451" width="10.140625" style="217" customWidth="1"/>
    <col min="8452" max="8452" width="13.5703125" style="217" customWidth="1"/>
    <col min="8453" max="8453" width="18.42578125" style="217" customWidth="1"/>
    <col min="8454" max="8454" width="12.140625" style="217" customWidth="1"/>
    <col min="8455" max="8455" width="11.85546875" style="217" customWidth="1"/>
    <col min="8456" max="8456" width="9.140625" style="217"/>
    <col min="8457" max="8457" width="15.5703125" style="217" customWidth="1"/>
    <col min="8458" max="8458" width="9.140625" style="217"/>
    <col min="8459" max="8459" width="22" style="217" customWidth="1"/>
    <col min="8460" max="8704" width="9.140625" style="217"/>
    <col min="8705" max="8705" width="8" style="217" customWidth="1"/>
    <col min="8706" max="8706" width="17.5703125" style="217" customWidth="1"/>
    <col min="8707" max="8707" width="10.140625" style="217" customWidth="1"/>
    <col min="8708" max="8708" width="13.5703125" style="217" customWidth="1"/>
    <col min="8709" max="8709" width="18.42578125" style="217" customWidth="1"/>
    <col min="8710" max="8710" width="12.140625" style="217" customWidth="1"/>
    <col min="8711" max="8711" width="11.85546875" style="217" customWidth="1"/>
    <col min="8712" max="8712" width="9.140625" style="217"/>
    <col min="8713" max="8713" width="15.5703125" style="217" customWidth="1"/>
    <col min="8714" max="8714" width="9.140625" style="217"/>
    <col min="8715" max="8715" width="22" style="217" customWidth="1"/>
    <col min="8716" max="8960" width="9.140625" style="217"/>
    <col min="8961" max="8961" width="8" style="217" customWidth="1"/>
    <col min="8962" max="8962" width="17.5703125" style="217" customWidth="1"/>
    <col min="8963" max="8963" width="10.140625" style="217" customWidth="1"/>
    <col min="8964" max="8964" width="13.5703125" style="217" customWidth="1"/>
    <col min="8965" max="8965" width="18.42578125" style="217" customWidth="1"/>
    <col min="8966" max="8966" width="12.140625" style="217" customWidth="1"/>
    <col min="8967" max="8967" width="11.85546875" style="217" customWidth="1"/>
    <col min="8968" max="8968" width="9.140625" style="217"/>
    <col min="8969" max="8969" width="15.5703125" style="217" customWidth="1"/>
    <col min="8970" max="8970" width="9.140625" style="217"/>
    <col min="8971" max="8971" width="22" style="217" customWidth="1"/>
    <col min="8972" max="9216" width="9.140625" style="217"/>
    <col min="9217" max="9217" width="8" style="217" customWidth="1"/>
    <col min="9218" max="9218" width="17.5703125" style="217" customWidth="1"/>
    <col min="9219" max="9219" width="10.140625" style="217" customWidth="1"/>
    <col min="9220" max="9220" width="13.5703125" style="217" customWidth="1"/>
    <col min="9221" max="9221" width="18.42578125" style="217" customWidth="1"/>
    <col min="9222" max="9222" width="12.140625" style="217" customWidth="1"/>
    <col min="9223" max="9223" width="11.85546875" style="217" customWidth="1"/>
    <col min="9224" max="9224" width="9.140625" style="217"/>
    <col min="9225" max="9225" width="15.5703125" style="217" customWidth="1"/>
    <col min="9226" max="9226" width="9.140625" style="217"/>
    <col min="9227" max="9227" width="22" style="217" customWidth="1"/>
    <col min="9228" max="9472" width="9.140625" style="217"/>
    <col min="9473" max="9473" width="8" style="217" customWidth="1"/>
    <col min="9474" max="9474" width="17.5703125" style="217" customWidth="1"/>
    <col min="9475" max="9475" width="10.140625" style="217" customWidth="1"/>
    <col min="9476" max="9476" width="13.5703125" style="217" customWidth="1"/>
    <col min="9477" max="9477" width="18.42578125" style="217" customWidth="1"/>
    <col min="9478" max="9478" width="12.140625" style="217" customWidth="1"/>
    <col min="9479" max="9479" width="11.85546875" style="217" customWidth="1"/>
    <col min="9480" max="9480" width="9.140625" style="217"/>
    <col min="9481" max="9481" width="15.5703125" style="217" customWidth="1"/>
    <col min="9482" max="9482" width="9.140625" style="217"/>
    <col min="9483" max="9483" width="22" style="217" customWidth="1"/>
    <col min="9484" max="9728" width="9.140625" style="217"/>
    <col min="9729" max="9729" width="8" style="217" customWidth="1"/>
    <col min="9730" max="9730" width="17.5703125" style="217" customWidth="1"/>
    <col min="9731" max="9731" width="10.140625" style="217" customWidth="1"/>
    <col min="9732" max="9732" width="13.5703125" style="217" customWidth="1"/>
    <col min="9733" max="9733" width="18.42578125" style="217" customWidth="1"/>
    <col min="9734" max="9734" width="12.140625" style="217" customWidth="1"/>
    <col min="9735" max="9735" width="11.85546875" style="217" customWidth="1"/>
    <col min="9736" max="9736" width="9.140625" style="217"/>
    <col min="9737" max="9737" width="15.5703125" style="217" customWidth="1"/>
    <col min="9738" max="9738" width="9.140625" style="217"/>
    <col min="9739" max="9739" width="22" style="217" customWidth="1"/>
    <col min="9740" max="9984" width="9.140625" style="217"/>
    <col min="9985" max="9985" width="8" style="217" customWidth="1"/>
    <col min="9986" max="9986" width="17.5703125" style="217" customWidth="1"/>
    <col min="9987" max="9987" width="10.140625" style="217" customWidth="1"/>
    <col min="9988" max="9988" width="13.5703125" style="217" customWidth="1"/>
    <col min="9989" max="9989" width="18.42578125" style="217" customWidth="1"/>
    <col min="9990" max="9990" width="12.140625" style="217" customWidth="1"/>
    <col min="9991" max="9991" width="11.85546875" style="217" customWidth="1"/>
    <col min="9992" max="9992" width="9.140625" style="217"/>
    <col min="9993" max="9993" width="15.5703125" style="217" customWidth="1"/>
    <col min="9994" max="9994" width="9.140625" style="217"/>
    <col min="9995" max="9995" width="22" style="217" customWidth="1"/>
    <col min="9996" max="10240" width="9.140625" style="217"/>
    <col min="10241" max="10241" width="8" style="217" customWidth="1"/>
    <col min="10242" max="10242" width="17.5703125" style="217" customWidth="1"/>
    <col min="10243" max="10243" width="10.140625" style="217" customWidth="1"/>
    <col min="10244" max="10244" width="13.5703125" style="217" customWidth="1"/>
    <col min="10245" max="10245" width="18.42578125" style="217" customWidth="1"/>
    <col min="10246" max="10246" width="12.140625" style="217" customWidth="1"/>
    <col min="10247" max="10247" width="11.85546875" style="217" customWidth="1"/>
    <col min="10248" max="10248" width="9.140625" style="217"/>
    <col min="10249" max="10249" width="15.5703125" style="217" customWidth="1"/>
    <col min="10250" max="10250" width="9.140625" style="217"/>
    <col min="10251" max="10251" width="22" style="217" customWidth="1"/>
    <col min="10252" max="10496" width="9.140625" style="217"/>
    <col min="10497" max="10497" width="8" style="217" customWidth="1"/>
    <col min="10498" max="10498" width="17.5703125" style="217" customWidth="1"/>
    <col min="10499" max="10499" width="10.140625" style="217" customWidth="1"/>
    <col min="10500" max="10500" width="13.5703125" style="217" customWidth="1"/>
    <col min="10501" max="10501" width="18.42578125" style="217" customWidth="1"/>
    <col min="10502" max="10502" width="12.140625" style="217" customWidth="1"/>
    <col min="10503" max="10503" width="11.85546875" style="217" customWidth="1"/>
    <col min="10504" max="10504" width="9.140625" style="217"/>
    <col min="10505" max="10505" width="15.5703125" style="217" customWidth="1"/>
    <col min="10506" max="10506" width="9.140625" style="217"/>
    <col min="10507" max="10507" width="22" style="217" customWidth="1"/>
    <col min="10508" max="10752" width="9.140625" style="217"/>
    <col min="10753" max="10753" width="8" style="217" customWidth="1"/>
    <col min="10754" max="10754" width="17.5703125" style="217" customWidth="1"/>
    <col min="10755" max="10755" width="10.140625" style="217" customWidth="1"/>
    <col min="10756" max="10756" width="13.5703125" style="217" customWidth="1"/>
    <col min="10757" max="10757" width="18.42578125" style="217" customWidth="1"/>
    <col min="10758" max="10758" width="12.140625" style="217" customWidth="1"/>
    <col min="10759" max="10759" width="11.85546875" style="217" customWidth="1"/>
    <col min="10760" max="10760" width="9.140625" style="217"/>
    <col min="10761" max="10761" width="15.5703125" style="217" customWidth="1"/>
    <col min="10762" max="10762" width="9.140625" style="217"/>
    <col min="10763" max="10763" width="22" style="217" customWidth="1"/>
    <col min="10764" max="11008" width="9.140625" style="217"/>
    <col min="11009" max="11009" width="8" style="217" customWidth="1"/>
    <col min="11010" max="11010" width="17.5703125" style="217" customWidth="1"/>
    <col min="11011" max="11011" width="10.140625" style="217" customWidth="1"/>
    <col min="11012" max="11012" width="13.5703125" style="217" customWidth="1"/>
    <col min="11013" max="11013" width="18.42578125" style="217" customWidth="1"/>
    <col min="11014" max="11014" width="12.140625" style="217" customWidth="1"/>
    <col min="11015" max="11015" width="11.85546875" style="217" customWidth="1"/>
    <col min="11016" max="11016" width="9.140625" style="217"/>
    <col min="11017" max="11017" width="15.5703125" style="217" customWidth="1"/>
    <col min="11018" max="11018" width="9.140625" style="217"/>
    <col min="11019" max="11019" width="22" style="217" customWidth="1"/>
    <col min="11020" max="11264" width="9.140625" style="217"/>
    <col min="11265" max="11265" width="8" style="217" customWidth="1"/>
    <col min="11266" max="11266" width="17.5703125" style="217" customWidth="1"/>
    <col min="11267" max="11267" width="10.140625" style="217" customWidth="1"/>
    <col min="11268" max="11268" width="13.5703125" style="217" customWidth="1"/>
    <col min="11269" max="11269" width="18.42578125" style="217" customWidth="1"/>
    <col min="11270" max="11270" width="12.140625" style="217" customWidth="1"/>
    <col min="11271" max="11271" width="11.85546875" style="217" customWidth="1"/>
    <col min="11272" max="11272" width="9.140625" style="217"/>
    <col min="11273" max="11273" width="15.5703125" style="217" customWidth="1"/>
    <col min="11274" max="11274" width="9.140625" style="217"/>
    <col min="11275" max="11275" width="22" style="217" customWidth="1"/>
    <col min="11276" max="11520" width="9.140625" style="217"/>
    <col min="11521" max="11521" width="8" style="217" customWidth="1"/>
    <col min="11522" max="11522" width="17.5703125" style="217" customWidth="1"/>
    <col min="11523" max="11523" width="10.140625" style="217" customWidth="1"/>
    <col min="11524" max="11524" width="13.5703125" style="217" customWidth="1"/>
    <col min="11525" max="11525" width="18.42578125" style="217" customWidth="1"/>
    <col min="11526" max="11526" width="12.140625" style="217" customWidth="1"/>
    <col min="11527" max="11527" width="11.85546875" style="217" customWidth="1"/>
    <col min="11528" max="11528" width="9.140625" style="217"/>
    <col min="11529" max="11529" width="15.5703125" style="217" customWidth="1"/>
    <col min="11530" max="11530" width="9.140625" style="217"/>
    <col min="11531" max="11531" width="22" style="217" customWidth="1"/>
    <col min="11532" max="11776" width="9.140625" style="217"/>
    <col min="11777" max="11777" width="8" style="217" customWidth="1"/>
    <col min="11778" max="11778" width="17.5703125" style="217" customWidth="1"/>
    <col min="11779" max="11779" width="10.140625" style="217" customWidth="1"/>
    <col min="11780" max="11780" width="13.5703125" style="217" customWidth="1"/>
    <col min="11781" max="11781" width="18.42578125" style="217" customWidth="1"/>
    <col min="11782" max="11782" width="12.140625" style="217" customWidth="1"/>
    <col min="11783" max="11783" width="11.85546875" style="217" customWidth="1"/>
    <col min="11784" max="11784" width="9.140625" style="217"/>
    <col min="11785" max="11785" width="15.5703125" style="217" customWidth="1"/>
    <col min="11786" max="11786" width="9.140625" style="217"/>
    <col min="11787" max="11787" width="22" style="217" customWidth="1"/>
    <col min="11788" max="12032" width="9.140625" style="217"/>
    <col min="12033" max="12033" width="8" style="217" customWidth="1"/>
    <col min="12034" max="12034" width="17.5703125" style="217" customWidth="1"/>
    <col min="12035" max="12035" width="10.140625" style="217" customWidth="1"/>
    <col min="12036" max="12036" width="13.5703125" style="217" customWidth="1"/>
    <col min="12037" max="12037" width="18.42578125" style="217" customWidth="1"/>
    <col min="12038" max="12038" width="12.140625" style="217" customWidth="1"/>
    <col min="12039" max="12039" width="11.85546875" style="217" customWidth="1"/>
    <col min="12040" max="12040" width="9.140625" style="217"/>
    <col min="12041" max="12041" width="15.5703125" style="217" customWidth="1"/>
    <col min="12042" max="12042" width="9.140625" style="217"/>
    <col min="12043" max="12043" width="22" style="217" customWidth="1"/>
    <col min="12044" max="12288" width="9.140625" style="217"/>
    <col min="12289" max="12289" width="8" style="217" customWidth="1"/>
    <col min="12290" max="12290" width="17.5703125" style="217" customWidth="1"/>
    <col min="12291" max="12291" width="10.140625" style="217" customWidth="1"/>
    <col min="12292" max="12292" width="13.5703125" style="217" customWidth="1"/>
    <col min="12293" max="12293" width="18.42578125" style="217" customWidth="1"/>
    <col min="12294" max="12294" width="12.140625" style="217" customWidth="1"/>
    <col min="12295" max="12295" width="11.85546875" style="217" customWidth="1"/>
    <col min="12296" max="12296" width="9.140625" style="217"/>
    <col min="12297" max="12297" width="15.5703125" style="217" customWidth="1"/>
    <col min="12298" max="12298" width="9.140625" style="217"/>
    <col min="12299" max="12299" width="22" style="217" customWidth="1"/>
    <col min="12300" max="12544" width="9.140625" style="217"/>
    <col min="12545" max="12545" width="8" style="217" customWidth="1"/>
    <col min="12546" max="12546" width="17.5703125" style="217" customWidth="1"/>
    <col min="12547" max="12547" width="10.140625" style="217" customWidth="1"/>
    <col min="12548" max="12548" width="13.5703125" style="217" customWidth="1"/>
    <col min="12549" max="12549" width="18.42578125" style="217" customWidth="1"/>
    <col min="12550" max="12550" width="12.140625" style="217" customWidth="1"/>
    <col min="12551" max="12551" width="11.85546875" style="217" customWidth="1"/>
    <col min="12552" max="12552" width="9.140625" style="217"/>
    <col min="12553" max="12553" width="15.5703125" style="217" customWidth="1"/>
    <col min="12554" max="12554" width="9.140625" style="217"/>
    <col min="12555" max="12555" width="22" style="217" customWidth="1"/>
    <col min="12556" max="12800" width="9.140625" style="217"/>
    <col min="12801" max="12801" width="8" style="217" customWidth="1"/>
    <col min="12802" max="12802" width="17.5703125" style="217" customWidth="1"/>
    <col min="12803" max="12803" width="10.140625" style="217" customWidth="1"/>
    <col min="12804" max="12804" width="13.5703125" style="217" customWidth="1"/>
    <col min="12805" max="12805" width="18.42578125" style="217" customWidth="1"/>
    <col min="12806" max="12806" width="12.140625" style="217" customWidth="1"/>
    <col min="12807" max="12807" width="11.85546875" style="217" customWidth="1"/>
    <col min="12808" max="12808" width="9.140625" style="217"/>
    <col min="12809" max="12809" width="15.5703125" style="217" customWidth="1"/>
    <col min="12810" max="12810" width="9.140625" style="217"/>
    <col min="12811" max="12811" width="22" style="217" customWidth="1"/>
    <col min="12812" max="13056" width="9.140625" style="217"/>
    <col min="13057" max="13057" width="8" style="217" customWidth="1"/>
    <col min="13058" max="13058" width="17.5703125" style="217" customWidth="1"/>
    <col min="13059" max="13059" width="10.140625" style="217" customWidth="1"/>
    <col min="13060" max="13060" width="13.5703125" style="217" customWidth="1"/>
    <col min="13061" max="13061" width="18.42578125" style="217" customWidth="1"/>
    <col min="13062" max="13062" width="12.140625" style="217" customWidth="1"/>
    <col min="13063" max="13063" width="11.85546875" style="217" customWidth="1"/>
    <col min="13064" max="13064" width="9.140625" style="217"/>
    <col min="13065" max="13065" width="15.5703125" style="217" customWidth="1"/>
    <col min="13066" max="13066" width="9.140625" style="217"/>
    <col min="13067" max="13067" width="22" style="217" customWidth="1"/>
    <col min="13068" max="13312" width="9.140625" style="217"/>
    <col min="13313" max="13313" width="8" style="217" customWidth="1"/>
    <col min="13314" max="13314" width="17.5703125" style="217" customWidth="1"/>
    <col min="13315" max="13315" width="10.140625" style="217" customWidth="1"/>
    <col min="13316" max="13316" width="13.5703125" style="217" customWidth="1"/>
    <col min="13317" max="13317" width="18.42578125" style="217" customWidth="1"/>
    <col min="13318" max="13318" width="12.140625" style="217" customWidth="1"/>
    <col min="13319" max="13319" width="11.85546875" style="217" customWidth="1"/>
    <col min="13320" max="13320" width="9.140625" style="217"/>
    <col min="13321" max="13321" width="15.5703125" style="217" customWidth="1"/>
    <col min="13322" max="13322" width="9.140625" style="217"/>
    <col min="13323" max="13323" width="22" style="217" customWidth="1"/>
    <col min="13324" max="13568" width="9.140625" style="217"/>
    <col min="13569" max="13569" width="8" style="217" customWidth="1"/>
    <col min="13570" max="13570" width="17.5703125" style="217" customWidth="1"/>
    <col min="13571" max="13571" width="10.140625" style="217" customWidth="1"/>
    <col min="13572" max="13572" width="13.5703125" style="217" customWidth="1"/>
    <col min="13573" max="13573" width="18.42578125" style="217" customWidth="1"/>
    <col min="13574" max="13574" width="12.140625" style="217" customWidth="1"/>
    <col min="13575" max="13575" width="11.85546875" style="217" customWidth="1"/>
    <col min="13576" max="13576" width="9.140625" style="217"/>
    <col min="13577" max="13577" width="15.5703125" style="217" customWidth="1"/>
    <col min="13578" max="13578" width="9.140625" style="217"/>
    <col min="13579" max="13579" width="22" style="217" customWidth="1"/>
    <col min="13580" max="13824" width="9.140625" style="217"/>
    <col min="13825" max="13825" width="8" style="217" customWidth="1"/>
    <col min="13826" max="13826" width="17.5703125" style="217" customWidth="1"/>
    <col min="13827" max="13827" width="10.140625" style="217" customWidth="1"/>
    <col min="13828" max="13828" width="13.5703125" style="217" customWidth="1"/>
    <col min="13829" max="13829" width="18.42578125" style="217" customWidth="1"/>
    <col min="13830" max="13830" width="12.140625" style="217" customWidth="1"/>
    <col min="13831" max="13831" width="11.85546875" style="217" customWidth="1"/>
    <col min="13832" max="13832" width="9.140625" style="217"/>
    <col min="13833" max="13833" width="15.5703125" style="217" customWidth="1"/>
    <col min="13834" max="13834" width="9.140625" style="217"/>
    <col min="13835" max="13835" width="22" style="217" customWidth="1"/>
    <col min="13836" max="14080" width="9.140625" style="217"/>
    <col min="14081" max="14081" width="8" style="217" customWidth="1"/>
    <col min="14082" max="14082" width="17.5703125" style="217" customWidth="1"/>
    <col min="14083" max="14083" width="10.140625" style="217" customWidth="1"/>
    <col min="14084" max="14084" width="13.5703125" style="217" customWidth="1"/>
    <col min="14085" max="14085" width="18.42578125" style="217" customWidth="1"/>
    <col min="14086" max="14086" width="12.140625" style="217" customWidth="1"/>
    <col min="14087" max="14087" width="11.85546875" style="217" customWidth="1"/>
    <col min="14088" max="14088" width="9.140625" style="217"/>
    <col min="14089" max="14089" width="15.5703125" style="217" customWidth="1"/>
    <col min="14090" max="14090" width="9.140625" style="217"/>
    <col min="14091" max="14091" width="22" style="217" customWidth="1"/>
    <col min="14092" max="14336" width="9.140625" style="217"/>
    <col min="14337" max="14337" width="8" style="217" customWidth="1"/>
    <col min="14338" max="14338" width="17.5703125" style="217" customWidth="1"/>
    <col min="14339" max="14339" width="10.140625" style="217" customWidth="1"/>
    <col min="14340" max="14340" width="13.5703125" style="217" customWidth="1"/>
    <col min="14341" max="14341" width="18.42578125" style="217" customWidth="1"/>
    <col min="14342" max="14342" width="12.140625" style="217" customWidth="1"/>
    <col min="14343" max="14343" width="11.85546875" style="217" customWidth="1"/>
    <col min="14344" max="14344" width="9.140625" style="217"/>
    <col min="14345" max="14345" width="15.5703125" style="217" customWidth="1"/>
    <col min="14346" max="14346" width="9.140625" style="217"/>
    <col min="14347" max="14347" width="22" style="217" customWidth="1"/>
    <col min="14348" max="14592" width="9.140625" style="217"/>
    <col min="14593" max="14593" width="8" style="217" customWidth="1"/>
    <col min="14594" max="14594" width="17.5703125" style="217" customWidth="1"/>
    <col min="14595" max="14595" width="10.140625" style="217" customWidth="1"/>
    <col min="14596" max="14596" width="13.5703125" style="217" customWidth="1"/>
    <col min="14597" max="14597" width="18.42578125" style="217" customWidth="1"/>
    <col min="14598" max="14598" width="12.140625" style="217" customWidth="1"/>
    <col min="14599" max="14599" width="11.85546875" style="217" customWidth="1"/>
    <col min="14600" max="14600" width="9.140625" style="217"/>
    <col min="14601" max="14601" width="15.5703125" style="217" customWidth="1"/>
    <col min="14602" max="14602" width="9.140625" style="217"/>
    <col min="14603" max="14603" width="22" style="217" customWidth="1"/>
    <col min="14604" max="14848" width="9.140625" style="217"/>
    <col min="14849" max="14849" width="8" style="217" customWidth="1"/>
    <col min="14850" max="14850" width="17.5703125" style="217" customWidth="1"/>
    <col min="14851" max="14851" width="10.140625" style="217" customWidth="1"/>
    <col min="14852" max="14852" width="13.5703125" style="217" customWidth="1"/>
    <col min="14853" max="14853" width="18.42578125" style="217" customWidth="1"/>
    <col min="14854" max="14854" width="12.140625" style="217" customWidth="1"/>
    <col min="14855" max="14855" width="11.85546875" style="217" customWidth="1"/>
    <col min="14856" max="14856" width="9.140625" style="217"/>
    <col min="14857" max="14857" width="15.5703125" style="217" customWidth="1"/>
    <col min="14858" max="14858" width="9.140625" style="217"/>
    <col min="14859" max="14859" width="22" style="217" customWidth="1"/>
    <col min="14860" max="15104" width="9.140625" style="217"/>
    <col min="15105" max="15105" width="8" style="217" customWidth="1"/>
    <col min="15106" max="15106" width="17.5703125" style="217" customWidth="1"/>
    <col min="15107" max="15107" width="10.140625" style="217" customWidth="1"/>
    <col min="15108" max="15108" width="13.5703125" style="217" customWidth="1"/>
    <col min="15109" max="15109" width="18.42578125" style="217" customWidth="1"/>
    <col min="15110" max="15110" width="12.140625" style="217" customWidth="1"/>
    <col min="15111" max="15111" width="11.85546875" style="217" customWidth="1"/>
    <col min="15112" max="15112" width="9.140625" style="217"/>
    <col min="15113" max="15113" width="15.5703125" style="217" customWidth="1"/>
    <col min="15114" max="15114" width="9.140625" style="217"/>
    <col min="15115" max="15115" width="22" style="217" customWidth="1"/>
    <col min="15116" max="15360" width="9.140625" style="217"/>
    <col min="15361" max="15361" width="8" style="217" customWidth="1"/>
    <col min="15362" max="15362" width="17.5703125" style="217" customWidth="1"/>
    <col min="15363" max="15363" width="10.140625" style="217" customWidth="1"/>
    <col min="15364" max="15364" width="13.5703125" style="217" customWidth="1"/>
    <col min="15365" max="15365" width="18.42578125" style="217" customWidth="1"/>
    <col min="15366" max="15366" width="12.140625" style="217" customWidth="1"/>
    <col min="15367" max="15367" width="11.85546875" style="217" customWidth="1"/>
    <col min="15368" max="15368" width="9.140625" style="217"/>
    <col min="15369" max="15369" width="15.5703125" style="217" customWidth="1"/>
    <col min="15370" max="15370" width="9.140625" style="217"/>
    <col min="15371" max="15371" width="22" style="217" customWidth="1"/>
    <col min="15372" max="15616" width="9.140625" style="217"/>
    <col min="15617" max="15617" width="8" style="217" customWidth="1"/>
    <col min="15618" max="15618" width="17.5703125" style="217" customWidth="1"/>
    <col min="15619" max="15619" width="10.140625" style="217" customWidth="1"/>
    <col min="15620" max="15620" width="13.5703125" style="217" customWidth="1"/>
    <col min="15621" max="15621" width="18.42578125" style="217" customWidth="1"/>
    <col min="15622" max="15622" width="12.140625" style="217" customWidth="1"/>
    <col min="15623" max="15623" width="11.85546875" style="217" customWidth="1"/>
    <col min="15624" max="15624" width="9.140625" style="217"/>
    <col min="15625" max="15625" width="15.5703125" style="217" customWidth="1"/>
    <col min="15626" max="15626" width="9.140625" style="217"/>
    <col min="15627" max="15627" width="22" style="217" customWidth="1"/>
    <col min="15628" max="15872" width="9.140625" style="217"/>
    <col min="15873" max="15873" width="8" style="217" customWidth="1"/>
    <col min="15874" max="15874" width="17.5703125" style="217" customWidth="1"/>
    <col min="15875" max="15875" width="10.140625" style="217" customWidth="1"/>
    <col min="15876" max="15876" width="13.5703125" style="217" customWidth="1"/>
    <col min="15877" max="15877" width="18.42578125" style="217" customWidth="1"/>
    <col min="15878" max="15878" width="12.140625" style="217" customWidth="1"/>
    <col min="15879" max="15879" width="11.85546875" style="217" customWidth="1"/>
    <col min="15880" max="15880" width="9.140625" style="217"/>
    <col min="15881" max="15881" width="15.5703125" style="217" customWidth="1"/>
    <col min="15882" max="15882" width="9.140625" style="217"/>
    <col min="15883" max="15883" width="22" style="217" customWidth="1"/>
    <col min="15884" max="16128" width="9.140625" style="217"/>
    <col min="16129" max="16129" width="8" style="217" customWidth="1"/>
    <col min="16130" max="16130" width="17.5703125" style="217" customWidth="1"/>
    <col min="16131" max="16131" width="10.140625" style="217" customWidth="1"/>
    <col min="16132" max="16132" width="13.5703125" style="217" customWidth="1"/>
    <col min="16133" max="16133" width="18.42578125" style="217" customWidth="1"/>
    <col min="16134" max="16134" width="12.140625" style="217" customWidth="1"/>
    <col min="16135" max="16135" width="11.85546875" style="217" customWidth="1"/>
    <col min="16136" max="16136" width="9.140625" style="217"/>
    <col min="16137" max="16137" width="15.5703125" style="217" customWidth="1"/>
    <col min="16138" max="16138" width="9.140625" style="217"/>
    <col min="16139" max="16139" width="22" style="217" customWidth="1"/>
    <col min="16140" max="16384" width="9.140625" style="217"/>
  </cols>
  <sheetData>
    <row r="1" spans="1:11" ht="15">
      <c r="K1" s="219"/>
    </row>
    <row r="2" spans="1:11">
      <c r="A2" s="220"/>
      <c r="B2" s="220"/>
      <c r="C2" s="220"/>
      <c r="D2" s="220"/>
      <c r="E2" s="220"/>
      <c r="F2" s="220"/>
      <c r="G2" s="220"/>
      <c r="H2" s="255"/>
      <c r="I2" s="255"/>
      <c r="K2" s="221"/>
    </row>
    <row r="3" spans="1:11" ht="18.75">
      <c r="A3" s="220"/>
      <c r="B3" s="223" t="s">
        <v>315</v>
      </c>
      <c r="C3" s="256"/>
      <c r="D3" s="256"/>
      <c r="E3" s="256"/>
      <c r="F3" s="256"/>
      <c r="G3" s="256"/>
      <c r="H3" s="256"/>
      <c r="I3" s="256"/>
      <c r="J3" s="256"/>
      <c r="K3" s="220"/>
    </row>
    <row r="4" spans="1:11">
      <c r="A4" s="257" t="s">
        <v>324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</row>
    <row r="5" spans="1:11">
      <c r="A5" s="258" t="s">
        <v>2</v>
      </c>
      <c r="B5" s="258" t="s">
        <v>3</v>
      </c>
      <c r="C5" s="259" t="s">
        <v>4</v>
      </c>
      <c r="D5" s="259"/>
      <c r="E5" s="259"/>
      <c r="F5" s="259" t="s">
        <v>5</v>
      </c>
      <c r="G5" s="259" t="s">
        <v>6</v>
      </c>
      <c r="H5" s="259"/>
      <c r="I5" s="259"/>
      <c r="J5" s="259"/>
      <c r="K5" s="260" t="s">
        <v>7</v>
      </c>
    </row>
    <row r="6" spans="1:11" ht="145.5" customHeight="1">
      <c r="A6" s="258"/>
      <c r="B6" s="258"/>
      <c r="C6" s="261" t="s">
        <v>8</v>
      </c>
      <c r="D6" s="261" t="s">
        <v>9</v>
      </c>
      <c r="E6" s="261" t="s">
        <v>10</v>
      </c>
      <c r="F6" s="259"/>
      <c r="G6" s="262" t="s">
        <v>11</v>
      </c>
      <c r="H6" s="261" t="s">
        <v>12</v>
      </c>
      <c r="I6" s="261" t="s">
        <v>13</v>
      </c>
      <c r="J6" s="261" t="s">
        <v>12</v>
      </c>
      <c r="K6" s="260"/>
    </row>
    <row r="7" spans="1:11" ht="31.5">
      <c r="A7" s="264" t="s">
        <v>273</v>
      </c>
      <c r="B7" s="265" t="s">
        <v>30</v>
      </c>
      <c r="C7" s="266">
        <v>7.43</v>
      </c>
      <c r="D7" s="266"/>
      <c r="E7" s="267"/>
      <c r="F7" s="268">
        <v>7.43</v>
      </c>
      <c r="G7" s="265">
        <v>2210</v>
      </c>
      <c r="H7" s="266">
        <v>20.8</v>
      </c>
      <c r="I7" s="269" t="s">
        <v>256</v>
      </c>
      <c r="J7" s="266">
        <v>20.8</v>
      </c>
      <c r="K7" s="270">
        <v>16.22</v>
      </c>
    </row>
    <row r="8" spans="1:11" ht="33" customHeight="1">
      <c r="A8" s="264"/>
      <c r="B8" s="267"/>
      <c r="C8" s="266"/>
      <c r="D8" s="266"/>
      <c r="E8" s="267"/>
      <c r="F8" s="268">
        <v>0</v>
      </c>
      <c r="G8" s="265">
        <v>2240</v>
      </c>
      <c r="H8" s="266">
        <v>0.6</v>
      </c>
      <c r="I8" s="267" t="s">
        <v>325</v>
      </c>
      <c r="J8" s="266">
        <v>0.6</v>
      </c>
      <c r="K8" s="270"/>
    </row>
    <row r="9" spans="1:11" ht="15.75">
      <c r="A9" s="264"/>
      <c r="B9" s="265"/>
      <c r="C9" s="266"/>
      <c r="D9" s="266"/>
      <c r="E9" s="267"/>
      <c r="F9" s="268">
        <f t="shared" ref="F9:F50" si="0">SUM(C9,D9)</f>
        <v>0</v>
      </c>
      <c r="G9" s="265"/>
      <c r="H9" s="266"/>
      <c r="I9" s="269"/>
      <c r="J9" s="266"/>
      <c r="K9" s="270"/>
    </row>
    <row r="10" spans="1:11" ht="15.75">
      <c r="A10" s="264"/>
      <c r="B10" s="265"/>
      <c r="C10" s="266"/>
      <c r="D10" s="266"/>
      <c r="E10" s="267"/>
      <c r="F10" s="268">
        <f t="shared" si="0"/>
        <v>0</v>
      </c>
      <c r="G10" s="265"/>
      <c r="H10" s="266"/>
      <c r="I10" s="269"/>
      <c r="J10" s="266"/>
      <c r="K10" s="270"/>
    </row>
    <row r="11" spans="1:11" ht="15.75">
      <c r="A11" s="264"/>
      <c r="B11" s="265"/>
      <c r="C11" s="266"/>
      <c r="D11" s="266"/>
      <c r="E11" s="267"/>
      <c r="F11" s="268">
        <f t="shared" si="0"/>
        <v>0</v>
      </c>
      <c r="G11" s="265"/>
      <c r="H11" s="266"/>
      <c r="I11" s="269"/>
      <c r="J11" s="266"/>
      <c r="K11" s="270"/>
    </row>
    <row r="12" spans="1:11" ht="15.75">
      <c r="A12" s="264"/>
      <c r="B12" s="265"/>
      <c r="C12" s="266"/>
      <c r="D12" s="266"/>
      <c r="E12" s="267"/>
      <c r="F12" s="268">
        <f t="shared" si="0"/>
        <v>0</v>
      </c>
      <c r="G12" s="271"/>
      <c r="H12" s="266"/>
      <c r="I12" s="267"/>
      <c r="J12" s="266"/>
      <c r="K12" s="270"/>
    </row>
    <row r="13" spans="1:11" ht="15.75">
      <c r="A13" s="264"/>
      <c r="B13" s="265"/>
      <c r="C13" s="266"/>
      <c r="D13" s="266"/>
      <c r="E13" s="267"/>
      <c r="F13" s="268">
        <f t="shared" si="0"/>
        <v>0</v>
      </c>
      <c r="G13" s="271"/>
      <c r="H13" s="266"/>
      <c r="I13" s="267"/>
      <c r="J13" s="266"/>
      <c r="K13" s="270"/>
    </row>
    <row r="14" spans="1:11" ht="15.75">
      <c r="A14" s="264"/>
      <c r="B14" s="265"/>
      <c r="C14" s="266"/>
      <c r="D14" s="266"/>
      <c r="E14" s="267"/>
      <c r="F14" s="268">
        <f t="shared" si="0"/>
        <v>0</v>
      </c>
      <c r="G14" s="265"/>
      <c r="H14" s="266"/>
      <c r="I14" s="267"/>
      <c r="J14" s="266"/>
      <c r="K14" s="270"/>
    </row>
    <row r="15" spans="1:11" ht="15.75">
      <c r="A15" s="271"/>
      <c r="B15" s="265"/>
      <c r="C15" s="266"/>
      <c r="D15" s="266"/>
      <c r="E15" s="267"/>
      <c r="F15" s="268">
        <f t="shared" si="0"/>
        <v>0</v>
      </c>
      <c r="G15" s="265"/>
      <c r="H15" s="266"/>
      <c r="I15" s="267"/>
      <c r="J15" s="266"/>
      <c r="K15" s="270"/>
    </row>
    <row r="16" spans="1:11" ht="15.75">
      <c r="A16" s="271"/>
      <c r="B16" s="265"/>
      <c r="C16" s="266"/>
      <c r="D16" s="266"/>
      <c r="E16" s="267"/>
      <c r="F16" s="268">
        <f t="shared" si="0"/>
        <v>0</v>
      </c>
      <c r="G16" s="265"/>
      <c r="H16" s="266"/>
      <c r="I16" s="267"/>
      <c r="J16" s="266"/>
      <c r="K16" s="270"/>
    </row>
    <row r="17" spans="1:11" ht="15.75">
      <c r="A17" s="264"/>
      <c r="B17" s="265"/>
      <c r="C17" s="266"/>
      <c r="D17" s="266"/>
      <c r="E17" s="267"/>
      <c r="F17" s="268">
        <f t="shared" si="0"/>
        <v>0</v>
      </c>
      <c r="G17" s="265"/>
      <c r="H17" s="266"/>
      <c r="I17" s="267"/>
      <c r="J17" s="266"/>
      <c r="K17" s="270"/>
    </row>
    <row r="18" spans="1:11" ht="15.75">
      <c r="A18" s="264"/>
      <c r="B18" s="265"/>
      <c r="C18" s="266"/>
      <c r="D18" s="266"/>
      <c r="E18" s="267"/>
      <c r="F18" s="268">
        <f t="shared" si="0"/>
        <v>0</v>
      </c>
      <c r="G18" s="265"/>
      <c r="H18" s="266"/>
      <c r="I18" s="267"/>
      <c r="J18" s="266"/>
      <c r="K18" s="270"/>
    </row>
    <row r="19" spans="1:11" ht="15.75">
      <c r="A19" s="264"/>
      <c r="B19" s="265"/>
      <c r="C19" s="266"/>
      <c r="D19" s="266"/>
      <c r="E19" s="267"/>
      <c r="F19" s="268">
        <f t="shared" si="0"/>
        <v>0</v>
      </c>
      <c r="G19" s="265"/>
      <c r="H19" s="266"/>
      <c r="I19" s="267"/>
      <c r="J19" s="266"/>
      <c r="K19" s="270"/>
    </row>
    <row r="20" spans="1:11" ht="15.75">
      <c r="A20" s="264"/>
      <c r="B20" s="265"/>
      <c r="C20" s="266"/>
      <c r="D20" s="266"/>
      <c r="E20" s="267"/>
      <c r="F20" s="268">
        <f t="shared" si="0"/>
        <v>0</v>
      </c>
      <c r="G20" s="265"/>
      <c r="H20" s="266"/>
      <c r="I20" s="267"/>
      <c r="J20" s="266"/>
      <c r="K20" s="270"/>
    </row>
    <row r="21" spans="1:11" ht="15.75">
      <c r="A21" s="264"/>
      <c r="B21" s="265"/>
      <c r="C21" s="266"/>
      <c r="D21" s="266"/>
      <c r="E21" s="267"/>
      <c r="F21" s="268">
        <f t="shared" si="0"/>
        <v>0</v>
      </c>
      <c r="G21" s="265"/>
      <c r="H21" s="266"/>
      <c r="I21" s="267"/>
      <c r="J21" s="266"/>
      <c r="K21" s="270"/>
    </row>
    <row r="22" spans="1:11" ht="15.75">
      <c r="A22" s="264"/>
      <c r="B22" s="265"/>
      <c r="C22" s="266"/>
      <c r="D22" s="266"/>
      <c r="E22" s="267"/>
      <c r="F22" s="268">
        <f t="shared" si="0"/>
        <v>0</v>
      </c>
      <c r="G22" s="265"/>
      <c r="H22" s="266"/>
      <c r="I22" s="267"/>
      <c r="J22" s="266"/>
      <c r="K22" s="270"/>
    </row>
    <row r="23" spans="1:11" ht="15.75">
      <c r="A23" s="264"/>
      <c r="B23" s="265"/>
      <c r="C23" s="266"/>
      <c r="D23" s="266"/>
      <c r="E23" s="267"/>
      <c r="F23" s="268">
        <f t="shared" si="0"/>
        <v>0</v>
      </c>
      <c r="G23" s="265"/>
      <c r="H23" s="266"/>
      <c r="I23" s="267"/>
      <c r="J23" s="266"/>
      <c r="K23" s="270"/>
    </row>
    <row r="24" spans="1:11" ht="15.75">
      <c r="A24" s="264"/>
      <c r="B24" s="265"/>
      <c r="C24" s="266"/>
      <c r="D24" s="266"/>
      <c r="E24" s="267"/>
      <c r="F24" s="268">
        <f t="shared" si="0"/>
        <v>0</v>
      </c>
      <c r="G24" s="265"/>
      <c r="H24" s="266"/>
      <c r="I24" s="267"/>
      <c r="J24" s="266"/>
      <c r="K24" s="270"/>
    </row>
    <row r="25" spans="1:11" ht="15.75">
      <c r="A25" s="271"/>
      <c r="B25" s="265"/>
      <c r="C25" s="266"/>
      <c r="D25" s="266"/>
      <c r="E25" s="267"/>
      <c r="F25" s="268">
        <f t="shared" si="0"/>
        <v>0</v>
      </c>
      <c r="G25" s="265"/>
      <c r="H25" s="266"/>
      <c r="I25" s="267"/>
      <c r="J25" s="266"/>
      <c r="K25" s="270"/>
    </row>
    <row r="26" spans="1:11" ht="15.75">
      <c r="A26" s="271"/>
      <c r="B26" s="265"/>
      <c r="C26" s="266"/>
      <c r="D26" s="266"/>
      <c r="E26" s="267"/>
      <c r="F26" s="268">
        <f t="shared" si="0"/>
        <v>0</v>
      </c>
      <c r="G26" s="265"/>
      <c r="H26" s="266"/>
      <c r="I26" s="267"/>
      <c r="J26" s="266"/>
      <c r="K26" s="270"/>
    </row>
    <row r="27" spans="1:11" ht="15.75">
      <c r="A27" s="264"/>
      <c r="B27" s="265"/>
      <c r="C27" s="266"/>
      <c r="D27" s="266"/>
      <c r="E27" s="267"/>
      <c r="F27" s="268">
        <f t="shared" si="0"/>
        <v>0</v>
      </c>
      <c r="G27" s="265"/>
      <c r="H27" s="266"/>
      <c r="I27" s="267"/>
      <c r="J27" s="266"/>
      <c r="K27" s="270"/>
    </row>
    <row r="28" spans="1:11" ht="15.75">
      <c r="A28" s="264"/>
      <c r="B28" s="265"/>
      <c r="C28" s="266"/>
      <c r="D28" s="266"/>
      <c r="E28" s="267"/>
      <c r="F28" s="268">
        <f t="shared" si="0"/>
        <v>0</v>
      </c>
      <c r="G28" s="265"/>
      <c r="H28" s="266"/>
      <c r="I28" s="267"/>
      <c r="J28" s="266"/>
      <c r="K28" s="270"/>
    </row>
    <row r="29" spans="1:11" ht="15.75">
      <c r="A29" s="264"/>
      <c r="B29" s="265"/>
      <c r="C29" s="266"/>
      <c r="D29" s="266"/>
      <c r="E29" s="267"/>
      <c r="F29" s="268">
        <f t="shared" si="0"/>
        <v>0</v>
      </c>
      <c r="G29" s="265"/>
      <c r="H29" s="266"/>
      <c r="I29" s="267"/>
      <c r="J29" s="266"/>
      <c r="K29" s="270"/>
    </row>
    <row r="30" spans="1:11" ht="15.75">
      <c r="A30" s="264"/>
      <c r="B30" s="265"/>
      <c r="C30" s="266"/>
      <c r="D30" s="266"/>
      <c r="E30" s="267"/>
      <c r="F30" s="268">
        <f t="shared" si="0"/>
        <v>0</v>
      </c>
      <c r="G30" s="265"/>
      <c r="H30" s="266"/>
      <c r="I30" s="267"/>
      <c r="J30" s="266"/>
      <c r="K30" s="270"/>
    </row>
    <row r="31" spans="1:11" ht="15.75">
      <c r="A31" s="264"/>
      <c r="B31" s="265"/>
      <c r="C31" s="266"/>
      <c r="D31" s="266"/>
      <c r="E31" s="267"/>
      <c r="F31" s="268">
        <f t="shared" si="0"/>
        <v>0</v>
      </c>
      <c r="G31" s="265"/>
      <c r="H31" s="266"/>
      <c r="I31" s="267"/>
      <c r="J31" s="266"/>
      <c r="K31" s="270"/>
    </row>
    <row r="32" spans="1:11" ht="15.75">
      <c r="A32" s="264"/>
      <c r="B32" s="265"/>
      <c r="C32" s="266"/>
      <c r="D32" s="266"/>
      <c r="E32" s="267"/>
      <c r="F32" s="268">
        <f t="shared" si="0"/>
        <v>0</v>
      </c>
      <c r="G32" s="265"/>
      <c r="H32" s="266"/>
      <c r="I32" s="267"/>
      <c r="J32" s="266"/>
      <c r="K32" s="270"/>
    </row>
    <row r="33" spans="1:11" ht="15.75">
      <c r="A33" s="264"/>
      <c r="B33" s="265"/>
      <c r="C33" s="266"/>
      <c r="D33" s="266"/>
      <c r="E33" s="267"/>
      <c r="F33" s="268">
        <f t="shared" si="0"/>
        <v>0</v>
      </c>
      <c r="G33" s="265"/>
      <c r="H33" s="266"/>
      <c r="I33" s="267"/>
      <c r="J33" s="266"/>
      <c r="K33" s="270"/>
    </row>
    <row r="34" spans="1:11" ht="15.75">
      <c r="A34" s="264"/>
      <c r="B34" s="265"/>
      <c r="C34" s="266"/>
      <c r="D34" s="266"/>
      <c r="E34" s="267"/>
      <c r="F34" s="268">
        <f t="shared" si="0"/>
        <v>0</v>
      </c>
      <c r="G34" s="265"/>
      <c r="H34" s="266"/>
      <c r="I34" s="267"/>
      <c r="J34" s="266"/>
      <c r="K34" s="270"/>
    </row>
    <row r="35" spans="1:11" ht="15.75">
      <c r="A35" s="271"/>
      <c r="B35" s="265"/>
      <c r="C35" s="266"/>
      <c r="D35" s="266"/>
      <c r="E35" s="267"/>
      <c r="F35" s="268">
        <f t="shared" si="0"/>
        <v>0</v>
      </c>
      <c r="G35" s="265"/>
      <c r="H35" s="266"/>
      <c r="I35" s="267"/>
      <c r="J35" s="266"/>
      <c r="K35" s="270"/>
    </row>
    <row r="36" spans="1:11" ht="15.75">
      <c r="A36" s="271"/>
      <c r="B36" s="265"/>
      <c r="C36" s="266"/>
      <c r="D36" s="266"/>
      <c r="E36" s="267"/>
      <c r="F36" s="268">
        <f t="shared" si="0"/>
        <v>0</v>
      </c>
      <c r="G36" s="265"/>
      <c r="H36" s="266"/>
      <c r="I36" s="267"/>
      <c r="J36" s="266"/>
      <c r="K36" s="270"/>
    </row>
    <row r="37" spans="1:11" ht="15.75">
      <c r="A37" s="264"/>
      <c r="B37" s="265"/>
      <c r="C37" s="266"/>
      <c r="D37" s="266"/>
      <c r="E37" s="267"/>
      <c r="F37" s="268">
        <f t="shared" si="0"/>
        <v>0</v>
      </c>
      <c r="G37" s="265"/>
      <c r="H37" s="266"/>
      <c r="I37" s="267"/>
      <c r="J37" s="266"/>
      <c r="K37" s="270"/>
    </row>
    <row r="38" spans="1:11" ht="15.75">
      <c r="A38" s="264"/>
      <c r="B38" s="265"/>
      <c r="C38" s="266"/>
      <c r="D38" s="266"/>
      <c r="E38" s="267"/>
      <c r="F38" s="268">
        <f t="shared" si="0"/>
        <v>0</v>
      </c>
      <c r="G38" s="265"/>
      <c r="H38" s="266"/>
      <c r="I38" s="267"/>
      <c r="J38" s="266"/>
      <c r="K38" s="270"/>
    </row>
    <row r="39" spans="1:11" ht="15.75">
      <c r="A39" s="264"/>
      <c r="B39" s="265"/>
      <c r="C39" s="266"/>
      <c r="D39" s="266"/>
      <c r="E39" s="267"/>
      <c r="F39" s="268">
        <f t="shared" si="0"/>
        <v>0</v>
      </c>
      <c r="G39" s="265"/>
      <c r="H39" s="266"/>
      <c r="I39" s="267"/>
      <c r="J39" s="266"/>
      <c r="K39" s="270"/>
    </row>
    <row r="40" spans="1:11" ht="15.75">
      <c r="A40" s="264"/>
      <c r="B40" s="265"/>
      <c r="C40" s="266"/>
      <c r="D40" s="266"/>
      <c r="E40" s="267"/>
      <c r="F40" s="268">
        <f t="shared" si="0"/>
        <v>0</v>
      </c>
      <c r="G40" s="265"/>
      <c r="H40" s="266"/>
      <c r="I40" s="267"/>
      <c r="J40" s="266"/>
      <c r="K40" s="270"/>
    </row>
    <row r="41" spans="1:11" ht="15.75">
      <c r="A41" s="264"/>
      <c r="B41" s="265"/>
      <c r="C41" s="266"/>
      <c r="D41" s="266"/>
      <c r="E41" s="267"/>
      <c r="F41" s="268">
        <f t="shared" si="0"/>
        <v>0</v>
      </c>
      <c r="G41" s="265"/>
      <c r="H41" s="266"/>
      <c r="I41" s="267"/>
      <c r="J41" s="266"/>
      <c r="K41" s="270"/>
    </row>
    <row r="42" spans="1:11" ht="15.75">
      <c r="A42" s="264"/>
      <c r="B42" s="265"/>
      <c r="C42" s="266"/>
      <c r="D42" s="266"/>
      <c r="E42" s="267"/>
      <c r="F42" s="268">
        <f t="shared" si="0"/>
        <v>0</v>
      </c>
      <c r="G42" s="265"/>
      <c r="H42" s="266"/>
      <c r="I42" s="267"/>
      <c r="J42" s="266"/>
      <c r="K42" s="270"/>
    </row>
    <row r="43" spans="1:11" ht="15.75">
      <c r="A43" s="264"/>
      <c r="B43" s="265"/>
      <c r="C43" s="266"/>
      <c r="D43" s="266"/>
      <c r="E43" s="267"/>
      <c r="F43" s="268">
        <f t="shared" si="0"/>
        <v>0</v>
      </c>
      <c r="G43" s="265"/>
      <c r="H43" s="266"/>
      <c r="I43" s="267"/>
      <c r="J43" s="266"/>
      <c r="K43" s="270"/>
    </row>
    <row r="44" spans="1:11" ht="15.75">
      <c r="A44" s="264"/>
      <c r="B44" s="265"/>
      <c r="C44" s="266"/>
      <c r="D44" s="266"/>
      <c r="E44" s="267"/>
      <c r="F44" s="268">
        <f t="shared" si="0"/>
        <v>0</v>
      </c>
      <c r="G44" s="265"/>
      <c r="H44" s="266"/>
      <c r="I44" s="267"/>
      <c r="J44" s="266"/>
      <c r="K44" s="270"/>
    </row>
    <row r="45" spans="1:11" ht="15.75">
      <c r="A45" s="271"/>
      <c r="B45" s="265"/>
      <c r="C45" s="266"/>
      <c r="D45" s="266"/>
      <c r="E45" s="267"/>
      <c r="F45" s="268">
        <f t="shared" si="0"/>
        <v>0</v>
      </c>
      <c r="G45" s="265"/>
      <c r="H45" s="266"/>
      <c r="I45" s="267"/>
      <c r="J45" s="266"/>
      <c r="K45" s="270"/>
    </row>
    <row r="46" spans="1:11" ht="15.75">
      <c r="A46" s="271"/>
      <c r="B46" s="265"/>
      <c r="C46" s="266"/>
      <c r="D46" s="266"/>
      <c r="E46" s="267"/>
      <c r="F46" s="268">
        <f t="shared" si="0"/>
        <v>0</v>
      </c>
      <c r="G46" s="265"/>
      <c r="H46" s="266"/>
      <c r="I46" s="267"/>
      <c r="J46" s="266"/>
      <c r="K46" s="270"/>
    </row>
    <row r="47" spans="1:11" ht="15.75">
      <c r="A47" s="272"/>
      <c r="B47" s="273"/>
      <c r="C47" s="274"/>
      <c r="D47" s="274"/>
      <c r="E47" s="275"/>
      <c r="F47" s="268">
        <f t="shared" si="0"/>
        <v>0</v>
      </c>
      <c r="G47" s="273"/>
      <c r="H47" s="274"/>
      <c r="I47" s="275"/>
      <c r="J47" s="274"/>
      <c r="K47" s="270"/>
    </row>
    <row r="48" spans="1:11" ht="15.75">
      <c r="A48" s="272"/>
      <c r="B48" s="273"/>
      <c r="C48" s="274"/>
      <c r="D48" s="274"/>
      <c r="E48" s="275"/>
      <c r="F48" s="268">
        <f t="shared" si="0"/>
        <v>0</v>
      </c>
      <c r="G48" s="273"/>
      <c r="H48" s="274"/>
      <c r="I48" s="275"/>
      <c r="J48" s="274"/>
      <c r="K48" s="270"/>
    </row>
    <row r="49" spans="1:11" ht="15.75">
      <c r="A49" s="272"/>
      <c r="B49" s="273"/>
      <c r="C49" s="274"/>
      <c r="D49" s="274"/>
      <c r="E49" s="275"/>
      <c r="F49" s="268">
        <f t="shared" si="0"/>
        <v>0</v>
      </c>
      <c r="G49" s="273"/>
      <c r="H49" s="274"/>
      <c r="I49" s="275"/>
      <c r="J49" s="274"/>
      <c r="K49" s="270"/>
    </row>
    <row r="50" spans="1:11" ht="15.75">
      <c r="A50" s="273"/>
      <c r="B50" s="276" t="s">
        <v>17</v>
      </c>
      <c r="C50" s="277">
        <f>SUM(C7:C49)</f>
        <v>7.43</v>
      </c>
      <c r="D50" s="277">
        <f>SUM(D7:D49)</f>
        <v>0</v>
      </c>
      <c r="E50" s="278"/>
      <c r="F50" s="279">
        <f t="shared" si="0"/>
        <v>7.43</v>
      </c>
      <c r="G50" s="280"/>
      <c r="H50" s="277">
        <f>SUM(H7:H49)</f>
        <v>21.400000000000002</v>
      </c>
      <c r="I50" s="278"/>
      <c r="J50" s="277">
        <f>SUM(J7:J49)</f>
        <v>21.400000000000002</v>
      </c>
      <c r="K50" s="281">
        <f>C50-H50</f>
        <v>-13.970000000000002</v>
      </c>
    </row>
    <row r="53" spans="1:11" ht="15.75">
      <c r="B53" s="251" t="s">
        <v>321</v>
      </c>
      <c r="F53" s="31"/>
      <c r="G53" s="32" t="s">
        <v>326</v>
      </c>
      <c r="H53" s="282"/>
    </row>
    <row r="54" spans="1:11" ht="15">
      <c r="B54" s="251"/>
      <c r="F54" s="34" t="s">
        <v>20</v>
      </c>
      <c r="G54" s="35"/>
      <c r="H54" s="35"/>
    </row>
    <row r="55" spans="1:11" ht="15.75">
      <c r="B55" s="251" t="s">
        <v>21</v>
      </c>
      <c r="F55" s="31"/>
      <c r="G55" s="32" t="s">
        <v>327</v>
      </c>
      <c r="H55" s="282"/>
    </row>
    <row r="56" spans="1:11">
      <c r="F56" s="34" t="s">
        <v>20</v>
      </c>
      <c r="G56" s="35"/>
      <c r="H56" s="35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ageMargins left="0.7" right="0.7" top="0.75" bottom="0.75" header="0.3" footer="0.3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L56"/>
  <sheetViews>
    <sheetView workbookViewId="0">
      <selection activeCell="B20" sqref="B20"/>
    </sheetView>
  </sheetViews>
  <sheetFormatPr defaultRowHeight="12.75"/>
  <cols>
    <col min="1" max="1" width="9.140625" style="217"/>
    <col min="2" max="2" width="85.28515625" style="217" customWidth="1"/>
    <col min="3" max="3" width="11.28515625" style="217" customWidth="1"/>
    <col min="4" max="4" width="9.140625" style="217"/>
    <col min="5" max="5" width="12.85546875" style="217" customWidth="1"/>
    <col min="6" max="6" width="13.140625" style="217" customWidth="1"/>
    <col min="7" max="7" width="11.85546875" style="217" customWidth="1"/>
    <col min="8" max="8" width="14.42578125" style="217" customWidth="1"/>
    <col min="9" max="9" width="24.7109375" style="217" customWidth="1"/>
    <col min="10" max="10" width="13.28515625" style="217" customWidth="1"/>
    <col min="11" max="11" width="17" style="217" customWidth="1"/>
    <col min="12" max="257" width="9.140625" style="217"/>
    <col min="258" max="258" width="85.28515625" style="217" customWidth="1"/>
    <col min="259" max="259" width="11.28515625" style="217" customWidth="1"/>
    <col min="260" max="260" width="9.140625" style="217"/>
    <col min="261" max="261" width="12.85546875" style="217" customWidth="1"/>
    <col min="262" max="262" width="13.140625" style="217" customWidth="1"/>
    <col min="263" max="263" width="11.85546875" style="217" customWidth="1"/>
    <col min="264" max="264" width="14.42578125" style="217" customWidth="1"/>
    <col min="265" max="265" width="24.7109375" style="217" customWidth="1"/>
    <col min="266" max="266" width="13.28515625" style="217" customWidth="1"/>
    <col min="267" max="267" width="17" style="217" customWidth="1"/>
    <col min="268" max="513" width="9.140625" style="217"/>
    <col min="514" max="514" width="85.28515625" style="217" customWidth="1"/>
    <col min="515" max="515" width="11.28515625" style="217" customWidth="1"/>
    <col min="516" max="516" width="9.140625" style="217"/>
    <col min="517" max="517" width="12.85546875" style="217" customWidth="1"/>
    <col min="518" max="518" width="13.140625" style="217" customWidth="1"/>
    <col min="519" max="519" width="11.85546875" style="217" customWidth="1"/>
    <col min="520" max="520" width="14.42578125" style="217" customWidth="1"/>
    <col min="521" max="521" width="24.7109375" style="217" customWidth="1"/>
    <col min="522" max="522" width="13.28515625" style="217" customWidth="1"/>
    <col min="523" max="523" width="17" style="217" customWidth="1"/>
    <col min="524" max="769" width="9.140625" style="217"/>
    <col min="770" max="770" width="85.28515625" style="217" customWidth="1"/>
    <col min="771" max="771" width="11.28515625" style="217" customWidth="1"/>
    <col min="772" max="772" width="9.140625" style="217"/>
    <col min="773" max="773" width="12.85546875" style="217" customWidth="1"/>
    <col min="774" max="774" width="13.140625" style="217" customWidth="1"/>
    <col min="775" max="775" width="11.85546875" style="217" customWidth="1"/>
    <col min="776" max="776" width="14.42578125" style="217" customWidth="1"/>
    <col min="777" max="777" width="24.7109375" style="217" customWidth="1"/>
    <col min="778" max="778" width="13.28515625" style="217" customWidth="1"/>
    <col min="779" max="779" width="17" style="217" customWidth="1"/>
    <col min="780" max="1025" width="9.140625" style="217"/>
    <col min="1026" max="1026" width="85.28515625" style="217" customWidth="1"/>
    <col min="1027" max="1027" width="11.28515625" style="217" customWidth="1"/>
    <col min="1028" max="1028" width="9.140625" style="217"/>
    <col min="1029" max="1029" width="12.85546875" style="217" customWidth="1"/>
    <col min="1030" max="1030" width="13.140625" style="217" customWidth="1"/>
    <col min="1031" max="1031" width="11.85546875" style="217" customWidth="1"/>
    <col min="1032" max="1032" width="14.42578125" style="217" customWidth="1"/>
    <col min="1033" max="1033" width="24.7109375" style="217" customWidth="1"/>
    <col min="1034" max="1034" width="13.28515625" style="217" customWidth="1"/>
    <col min="1035" max="1035" width="17" style="217" customWidth="1"/>
    <col min="1036" max="1281" width="9.140625" style="217"/>
    <col min="1282" max="1282" width="85.28515625" style="217" customWidth="1"/>
    <col min="1283" max="1283" width="11.28515625" style="217" customWidth="1"/>
    <col min="1284" max="1284" width="9.140625" style="217"/>
    <col min="1285" max="1285" width="12.85546875" style="217" customWidth="1"/>
    <col min="1286" max="1286" width="13.140625" style="217" customWidth="1"/>
    <col min="1287" max="1287" width="11.85546875" style="217" customWidth="1"/>
    <col min="1288" max="1288" width="14.42578125" style="217" customWidth="1"/>
    <col min="1289" max="1289" width="24.7109375" style="217" customWidth="1"/>
    <col min="1290" max="1290" width="13.28515625" style="217" customWidth="1"/>
    <col min="1291" max="1291" width="17" style="217" customWidth="1"/>
    <col min="1292" max="1537" width="9.140625" style="217"/>
    <col min="1538" max="1538" width="85.28515625" style="217" customWidth="1"/>
    <col min="1539" max="1539" width="11.28515625" style="217" customWidth="1"/>
    <col min="1540" max="1540" width="9.140625" style="217"/>
    <col min="1541" max="1541" width="12.85546875" style="217" customWidth="1"/>
    <col min="1542" max="1542" width="13.140625" style="217" customWidth="1"/>
    <col min="1543" max="1543" width="11.85546875" style="217" customWidth="1"/>
    <col min="1544" max="1544" width="14.42578125" style="217" customWidth="1"/>
    <col min="1545" max="1545" width="24.7109375" style="217" customWidth="1"/>
    <col min="1546" max="1546" width="13.28515625" style="217" customWidth="1"/>
    <col min="1547" max="1547" width="17" style="217" customWidth="1"/>
    <col min="1548" max="1793" width="9.140625" style="217"/>
    <col min="1794" max="1794" width="85.28515625" style="217" customWidth="1"/>
    <col min="1795" max="1795" width="11.28515625" style="217" customWidth="1"/>
    <col min="1796" max="1796" width="9.140625" style="217"/>
    <col min="1797" max="1797" width="12.85546875" style="217" customWidth="1"/>
    <col min="1798" max="1798" width="13.140625" style="217" customWidth="1"/>
    <col min="1799" max="1799" width="11.85546875" style="217" customWidth="1"/>
    <col min="1800" max="1800" width="14.42578125" style="217" customWidth="1"/>
    <col min="1801" max="1801" width="24.7109375" style="217" customWidth="1"/>
    <col min="1802" max="1802" width="13.28515625" style="217" customWidth="1"/>
    <col min="1803" max="1803" width="17" style="217" customWidth="1"/>
    <col min="1804" max="2049" width="9.140625" style="217"/>
    <col min="2050" max="2050" width="85.28515625" style="217" customWidth="1"/>
    <col min="2051" max="2051" width="11.28515625" style="217" customWidth="1"/>
    <col min="2052" max="2052" width="9.140625" style="217"/>
    <col min="2053" max="2053" width="12.85546875" style="217" customWidth="1"/>
    <col min="2054" max="2054" width="13.140625" style="217" customWidth="1"/>
    <col min="2055" max="2055" width="11.85546875" style="217" customWidth="1"/>
    <col min="2056" max="2056" width="14.42578125" style="217" customWidth="1"/>
    <col min="2057" max="2057" width="24.7109375" style="217" customWidth="1"/>
    <col min="2058" max="2058" width="13.28515625" style="217" customWidth="1"/>
    <col min="2059" max="2059" width="17" style="217" customWidth="1"/>
    <col min="2060" max="2305" width="9.140625" style="217"/>
    <col min="2306" max="2306" width="85.28515625" style="217" customWidth="1"/>
    <col min="2307" max="2307" width="11.28515625" style="217" customWidth="1"/>
    <col min="2308" max="2308" width="9.140625" style="217"/>
    <col min="2309" max="2309" width="12.85546875" style="217" customWidth="1"/>
    <col min="2310" max="2310" width="13.140625" style="217" customWidth="1"/>
    <col min="2311" max="2311" width="11.85546875" style="217" customWidth="1"/>
    <col min="2312" max="2312" width="14.42578125" style="217" customWidth="1"/>
    <col min="2313" max="2313" width="24.7109375" style="217" customWidth="1"/>
    <col min="2314" max="2314" width="13.28515625" style="217" customWidth="1"/>
    <col min="2315" max="2315" width="17" style="217" customWidth="1"/>
    <col min="2316" max="2561" width="9.140625" style="217"/>
    <col min="2562" max="2562" width="85.28515625" style="217" customWidth="1"/>
    <col min="2563" max="2563" width="11.28515625" style="217" customWidth="1"/>
    <col min="2564" max="2564" width="9.140625" style="217"/>
    <col min="2565" max="2565" width="12.85546875" style="217" customWidth="1"/>
    <col min="2566" max="2566" width="13.140625" style="217" customWidth="1"/>
    <col min="2567" max="2567" width="11.85546875" style="217" customWidth="1"/>
    <col min="2568" max="2568" width="14.42578125" style="217" customWidth="1"/>
    <col min="2569" max="2569" width="24.7109375" style="217" customWidth="1"/>
    <col min="2570" max="2570" width="13.28515625" style="217" customWidth="1"/>
    <col min="2571" max="2571" width="17" style="217" customWidth="1"/>
    <col min="2572" max="2817" width="9.140625" style="217"/>
    <col min="2818" max="2818" width="85.28515625" style="217" customWidth="1"/>
    <col min="2819" max="2819" width="11.28515625" style="217" customWidth="1"/>
    <col min="2820" max="2820" width="9.140625" style="217"/>
    <col min="2821" max="2821" width="12.85546875" style="217" customWidth="1"/>
    <col min="2822" max="2822" width="13.140625" style="217" customWidth="1"/>
    <col min="2823" max="2823" width="11.85546875" style="217" customWidth="1"/>
    <col min="2824" max="2824" width="14.42578125" style="217" customWidth="1"/>
    <col min="2825" max="2825" width="24.7109375" style="217" customWidth="1"/>
    <col min="2826" max="2826" width="13.28515625" style="217" customWidth="1"/>
    <col min="2827" max="2827" width="17" style="217" customWidth="1"/>
    <col min="2828" max="3073" width="9.140625" style="217"/>
    <col min="3074" max="3074" width="85.28515625" style="217" customWidth="1"/>
    <col min="3075" max="3075" width="11.28515625" style="217" customWidth="1"/>
    <col min="3076" max="3076" width="9.140625" style="217"/>
    <col min="3077" max="3077" width="12.85546875" style="217" customWidth="1"/>
    <col min="3078" max="3078" width="13.140625" style="217" customWidth="1"/>
    <col min="3079" max="3079" width="11.85546875" style="217" customWidth="1"/>
    <col min="3080" max="3080" width="14.42578125" style="217" customWidth="1"/>
    <col min="3081" max="3081" width="24.7109375" style="217" customWidth="1"/>
    <col min="3082" max="3082" width="13.28515625" style="217" customWidth="1"/>
    <col min="3083" max="3083" width="17" style="217" customWidth="1"/>
    <col min="3084" max="3329" width="9.140625" style="217"/>
    <col min="3330" max="3330" width="85.28515625" style="217" customWidth="1"/>
    <col min="3331" max="3331" width="11.28515625" style="217" customWidth="1"/>
    <col min="3332" max="3332" width="9.140625" style="217"/>
    <col min="3333" max="3333" width="12.85546875" style="217" customWidth="1"/>
    <col min="3334" max="3334" width="13.140625" style="217" customWidth="1"/>
    <col min="3335" max="3335" width="11.85546875" style="217" customWidth="1"/>
    <col min="3336" max="3336" width="14.42578125" style="217" customWidth="1"/>
    <col min="3337" max="3337" width="24.7109375" style="217" customWidth="1"/>
    <col min="3338" max="3338" width="13.28515625" style="217" customWidth="1"/>
    <col min="3339" max="3339" width="17" style="217" customWidth="1"/>
    <col min="3340" max="3585" width="9.140625" style="217"/>
    <col min="3586" max="3586" width="85.28515625" style="217" customWidth="1"/>
    <col min="3587" max="3587" width="11.28515625" style="217" customWidth="1"/>
    <col min="3588" max="3588" width="9.140625" style="217"/>
    <col min="3589" max="3589" width="12.85546875" style="217" customWidth="1"/>
    <col min="3590" max="3590" width="13.140625" style="217" customWidth="1"/>
    <col min="3591" max="3591" width="11.85546875" style="217" customWidth="1"/>
    <col min="3592" max="3592" width="14.42578125" style="217" customWidth="1"/>
    <col min="3593" max="3593" width="24.7109375" style="217" customWidth="1"/>
    <col min="3594" max="3594" width="13.28515625" style="217" customWidth="1"/>
    <col min="3595" max="3595" width="17" style="217" customWidth="1"/>
    <col min="3596" max="3841" width="9.140625" style="217"/>
    <col min="3842" max="3842" width="85.28515625" style="217" customWidth="1"/>
    <col min="3843" max="3843" width="11.28515625" style="217" customWidth="1"/>
    <col min="3844" max="3844" width="9.140625" style="217"/>
    <col min="3845" max="3845" width="12.85546875" style="217" customWidth="1"/>
    <col min="3846" max="3846" width="13.140625" style="217" customWidth="1"/>
    <col min="3847" max="3847" width="11.85546875" style="217" customWidth="1"/>
    <col min="3848" max="3848" width="14.42578125" style="217" customWidth="1"/>
    <col min="3849" max="3849" width="24.7109375" style="217" customWidth="1"/>
    <col min="3850" max="3850" width="13.28515625" style="217" customWidth="1"/>
    <col min="3851" max="3851" width="17" style="217" customWidth="1"/>
    <col min="3852" max="4097" width="9.140625" style="217"/>
    <col min="4098" max="4098" width="85.28515625" style="217" customWidth="1"/>
    <col min="4099" max="4099" width="11.28515625" style="217" customWidth="1"/>
    <col min="4100" max="4100" width="9.140625" style="217"/>
    <col min="4101" max="4101" width="12.85546875" style="217" customWidth="1"/>
    <col min="4102" max="4102" width="13.140625" style="217" customWidth="1"/>
    <col min="4103" max="4103" width="11.85546875" style="217" customWidth="1"/>
    <col min="4104" max="4104" width="14.42578125" style="217" customWidth="1"/>
    <col min="4105" max="4105" width="24.7109375" style="217" customWidth="1"/>
    <col min="4106" max="4106" width="13.28515625" style="217" customWidth="1"/>
    <col min="4107" max="4107" width="17" style="217" customWidth="1"/>
    <col min="4108" max="4353" width="9.140625" style="217"/>
    <col min="4354" max="4354" width="85.28515625" style="217" customWidth="1"/>
    <col min="4355" max="4355" width="11.28515625" style="217" customWidth="1"/>
    <col min="4356" max="4356" width="9.140625" style="217"/>
    <col min="4357" max="4357" width="12.85546875" style="217" customWidth="1"/>
    <col min="4358" max="4358" width="13.140625" style="217" customWidth="1"/>
    <col min="4359" max="4359" width="11.85546875" style="217" customWidth="1"/>
    <col min="4360" max="4360" width="14.42578125" style="217" customWidth="1"/>
    <col min="4361" max="4361" width="24.7109375" style="217" customWidth="1"/>
    <col min="4362" max="4362" width="13.28515625" style="217" customWidth="1"/>
    <col min="4363" max="4363" width="17" style="217" customWidth="1"/>
    <col min="4364" max="4609" width="9.140625" style="217"/>
    <col min="4610" max="4610" width="85.28515625" style="217" customWidth="1"/>
    <col min="4611" max="4611" width="11.28515625" style="217" customWidth="1"/>
    <col min="4612" max="4612" width="9.140625" style="217"/>
    <col min="4613" max="4613" width="12.85546875" style="217" customWidth="1"/>
    <col min="4614" max="4614" width="13.140625" style="217" customWidth="1"/>
    <col min="4615" max="4615" width="11.85546875" style="217" customWidth="1"/>
    <col min="4616" max="4616" width="14.42578125" style="217" customWidth="1"/>
    <col min="4617" max="4617" width="24.7109375" style="217" customWidth="1"/>
    <col min="4618" max="4618" width="13.28515625" style="217" customWidth="1"/>
    <col min="4619" max="4619" width="17" style="217" customWidth="1"/>
    <col min="4620" max="4865" width="9.140625" style="217"/>
    <col min="4866" max="4866" width="85.28515625" style="217" customWidth="1"/>
    <col min="4867" max="4867" width="11.28515625" style="217" customWidth="1"/>
    <col min="4868" max="4868" width="9.140625" style="217"/>
    <col min="4869" max="4869" width="12.85546875" style="217" customWidth="1"/>
    <col min="4870" max="4870" width="13.140625" style="217" customWidth="1"/>
    <col min="4871" max="4871" width="11.85546875" style="217" customWidth="1"/>
    <col min="4872" max="4872" width="14.42578125" style="217" customWidth="1"/>
    <col min="4873" max="4873" width="24.7109375" style="217" customWidth="1"/>
    <col min="4874" max="4874" width="13.28515625" style="217" customWidth="1"/>
    <col min="4875" max="4875" width="17" style="217" customWidth="1"/>
    <col min="4876" max="5121" width="9.140625" style="217"/>
    <col min="5122" max="5122" width="85.28515625" style="217" customWidth="1"/>
    <col min="5123" max="5123" width="11.28515625" style="217" customWidth="1"/>
    <col min="5124" max="5124" width="9.140625" style="217"/>
    <col min="5125" max="5125" width="12.85546875" style="217" customWidth="1"/>
    <col min="5126" max="5126" width="13.140625" style="217" customWidth="1"/>
    <col min="5127" max="5127" width="11.85546875" style="217" customWidth="1"/>
    <col min="5128" max="5128" width="14.42578125" style="217" customWidth="1"/>
    <col min="5129" max="5129" width="24.7109375" style="217" customWidth="1"/>
    <col min="5130" max="5130" width="13.28515625" style="217" customWidth="1"/>
    <col min="5131" max="5131" width="17" style="217" customWidth="1"/>
    <col min="5132" max="5377" width="9.140625" style="217"/>
    <col min="5378" max="5378" width="85.28515625" style="217" customWidth="1"/>
    <col min="5379" max="5379" width="11.28515625" style="217" customWidth="1"/>
    <col min="5380" max="5380" width="9.140625" style="217"/>
    <col min="5381" max="5381" width="12.85546875" style="217" customWidth="1"/>
    <col min="5382" max="5382" width="13.140625" style="217" customWidth="1"/>
    <col min="5383" max="5383" width="11.85546875" style="217" customWidth="1"/>
    <col min="5384" max="5384" width="14.42578125" style="217" customWidth="1"/>
    <col min="5385" max="5385" width="24.7109375" style="217" customWidth="1"/>
    <col min="5386" max="5386" width="13.28515625" style="217" customWidth="1"/>
    <col min="5387" max="5387" width="17" style="217" customWidth="1"/>
    <col min="5388" max="5633" width="9.140625" style="217"/>
    <col min="5634" max="5634" width="85.28515625" style="217" customWidth="1"/>
    <col min="5635" max="5635" width="11.28515625" style="217" customWidth="1"/>
    <col min="5636" max="5636" width="9.140625" style="217"/>
    <col min="5637" max="5637" width="12.85546875" style="217" customWidth="1"/>
    <col min="5638" max="5638" width="13.140625" style="217" customWidth="1"/>
    <col min="5639" max="5639" width="11.85546875" style="217" customWidth="1"/>
    <col min="5640" max="5640" width="14.42578125" style="217" customWidth="1"/>
    <col min="5641" max="5641" width="24.7109375" style="217" customWidth="1"/>
    <col min="5642" max="5642" width="13.28515625" style="217" customWidth="1"/>
    <col min="5643" max="5643" width="17" style="217" customWidth="1"/>
    <col min="5644" max="5889" width="9.140625" style="217"/>
    <col min="5890" max="5890" width="85.28515625" style="217" customWidth="1"/>
    <col min="5891" max="5891" width="11.28515625" style="217" customWidth="1"/>
    <col min="5892" max="5892" width="9.140625" style="217"/>
    <col min="5893" max="5893" width="12.85546875" style="217" customWidth="1"/>
    <col min="5894" max="5894" width="13.140625" style="217" customWidth="1"/>
    <col min="5895" max="5895" width="11.85546875" style="217" customWidth="1"/>
    <col min="5896" max="5896" width="14.42578125" style="217" customWidth="1"/>
    <col min="5897" max="5897" width="24.7109375" style="217" customWidth="1"/>
    <col min="5898" max="5898" width="13.28515625" style="217" customWidth="1"/>
    <col min="5899" max="5899" width="17" style="217" customWidth="1"/>
    <col min="5900" max="6145" width="9.140625" style="217"/>
    <col min="6146" max="6146" width="85.28515625" style="217" customWidth="1"/>
    <col min="6147" max="6147" width="11.28515625" style="217" customWidth="1"/>
    <col min="6148" max="6148" width="9.140625" style="217"/>
    <col min="6149" max="6149" width="12.85546875" style="217" customWidth="1"/>
    <col min="6150" max="6150" width="13.140625" style="217" customWidth="1"/>
    <col min="6151" max="6151" width="11.85546875" style="217" customWidth="1"/>
    <col min="6152" max="6152" width="14.42578125" style="217" customWidth="1"/>
    <col min="6153" max="6153" width="24.7109375" style="217" customWidth="1"/>
    <col min="6154" max="6154" width="13.28515625" style="217" customWidth="1"/>
    <col min="6155" max="6155" width="17" style="217" customWidth="1"/>
    <col min="6156" max="6401" width="9.140625" style="217"/>
    <col min="6402" max="6402" width="85.28515625" style="217" customWidth="1"/>
    <col min="6403" max="6403" width="11.28515625" style="217" customWidth="1"/>
    <col min="6404" max="6404" width="9.140625" style="217"/>
    <col min="6405" max="6405" width="12.85546875" style="217" customWidth="1"/>
    <col min="6406" max="6406" width="13.140625" style="217" customWidth="1"/>
    <col min="6407" max="6407" width="11.85546875" style="217" customWidth="1"/>
    <col min="6408" max="6408" width="14.42578125" style="217" customWidth="1"/>
    <col min="6409" max="6409" width="24.7109375" style="217" customWidth="1"/>
    <col min="6410" max="6410" width="13.28515625" style="217" customWidth="1"/>
    <col min="6411" max="6411" width="17" style="217" customWidth="1"/>
    <col min="6412" max="6657" width="9.140625" style="217"/>
    <col min="6658" max="6658" width="85.28515625" style="217" customWidth="1"/>
    <col min="6659" max="6659" width="11.28515625" style="217" customWidth="1"/>
    <col min="6660" max="6660" width="9.140625" style="217"/>
    <col min="6661" max="6661" width="12.85546875" style="217" customWidth="1"/>
    <col min="6662" max="6662" width="13.140625" style="217" customWidth="1"/>
    <col min="6663" max="6663" width="11.85546875" style="217" customWidth="1"/>
    <col min="6664" max="6664" width="14.42578125" style="217" customWidth="1"/>
    <col min="6665" max="6665" width="24.7109375" style="217" customWidth="1"/>
    <col min="6666" max="6666" width="13.28515625" style="217" customWidth="1"/>
    <col min="6667" max="6667" width="17" style="217" customWidth="1"/>
    <col min="6668" max="6913" width="9.140625" style="217"/>
    <col min="6914" max="6914" width="85.28515625" style="217" customWidth="1"/>
    <col min="6915" max="6915" width="11.28515625" style="217" customWidth="1"/>
    <col min="6916" max="6916" width="9.140625" style="217"/>
    <col min="6917" max="6917" width="12.85546875" style="217" customWidth="1"/>
    <col min="6918" max="6918" width="13.140625" style="217" customWidth="1"/>
    <col min="6919" max="6919" width="11.85546875" style="217" customWidth="1"/>
    <col min="6920" max="6920" width="14.42578125" style="217" customWidth="1"/>
    <col min="6921" max="6921" width="24.7109375" style="217" customWidth="1"/>
    <col min="6922" max="6922" width="13.28515625" style="217" customWidth="1"/>
    <col min="6923" max="6923" width="17" style="217" customWidth="1"/>
    <col min="6924" max="7169" width="9.140625" style="217"/>
    <col min="7170" max="7170" width="85.28515625" style="217" customWidth="1"/>
    <col min="7171" max="7171" width="11.28515625" style="217" customWidth="1"/>
    <col min="7172" max="7172" width="9.140625" style="217"/>
    <col min="7173" max="7173" width="12.85546875" style="217" customWidth="1"/>
    <col min="7174" max="7174" width="13.140625" style="217" customWidth="1"/>
    <col min="7175" max="7175" width="11.85546875" style="217" customWidth="1"/>
    <col min="7176" max="7176" width="14.42578125" style="217" customWidth="1"/>
    <col min="7177" max="7177" width="24.7109375" style="217" customWidth="1"/>
    <col min="7178" max="7178" width="13.28515625" style="217" customWidth="1"/>
    <col min="7179" max="7179" width="17" style="217" customWidth="1"/>
    <col min="7180" max="7425" width="9.140625" style="217"/>
    <col min="7426" max="7426" width="85.28515625" style="217" customWidth="1"/>
    <col min="7427" max="7427" width="11.28515625" style="217" customWidth="1"/>
    <col min="7428" max="7428" width="9.140625" style="217"/>
    <col min="7429" max="7429" width="12.85546875" style="217" customWidth="1"/>
    <col min="7430" max="7430" width="13.140625" style="217" customWidth="1"/>
    <col min="7431" max="7431" width="11.85546875" style="217" customWidth="1"/>
    <col min="7432" max="7432" width="14.42578125" style="217" customWidth="1"/>
    <col min="7433" max="7433" width="24.7109375" style="217" customWidth="1"/>
    <col min="7434" max="7434" width="13.28515625" style="217" customWidth="1"/>
    <col min="7435" max="7435" width="17" style="217" customWidth="1"/>
    <col min="7436" max="7681" width="9.140625" style="217"/>
    <col min="7682" max="7682" width="85.28515625" style="217" customWidth="1"/>
    <col min="7683" max="7683" width="11.28515625" style="217" customWidth="1"/>
    <col min="7684" max="7684" width="9.140625" style="217"/>
    <col min="7685" max="7685" width="12.85546875" style="217" customWidth="1"/>
    <col min="7686" max="7686" width="13.140625" style="217" customWidth="1"/>
    <col min="7687" max="7687" width="11.85546875" style="217" customWidth="1"/>
    <col min="7688" max="7688" width="14.42578125" style="217" customWidth="1"/>
    <col min="7689" max="7689" width="24.7109375" style="217" customWidth="1"/>
    <col min="7690" max="7690" width="13.28515625" style="217" customWidth="1"/>
    <col min="7691" max="7691" width="17" style="217" customWidth="1"/>
    <col min="7692" max="7937" width="9.140625" style="217"/>
    <col min="7938" max="7938" width="85.28515625" style="217" customWidth="1"/>
    <col min="7939" max="7939" width="11.28515625" style="217" customWidth="1"/>
    <col min="7940" max="7940" width="9.140625" style="217"/>
    <col min="7941" max="7941" width="12.85546875" style="217" customWidth="1"/>
    <col min="7942" max="7942" width="13.140625" style="217" customWidth="1"/>
    <col min="7943" max="7943" width="11.85546875" style="217" customWidth="1"/>
    <col min="7944" max="7944" width="14.42578125" style="217" customWidth="1"/>
    <col min="7945" max="7945" width="24.7109375" style="217" customWidth="1"/>
    <col min="7946" max="7946" width="13.28515625" style="217" customWidth="1"/>
    <col min="7947" max="7947" width="17" style="217" customWidth="1"/>
    <col min="7948" max="8193" width="9.140625" style="217"/>
    <col min="8194" max="8194" width="85.28515625" style="217" customWidth="1"/>
    <col min="8195" max="8195" width="11.28515625" style="217" customWidth="1"/>
    <col min="8196" max="8196" width="9.140625" style="217"/>
    <col min="8197" max="8197" width="12.85546875" style="217" customWidth="1"/>
    <col min="8198" max="8198" width="13.140625" style="217" customWidth="1"/>
    <col min="8199" max="8199" width="11.85546875" style="217" customWidth="1"/>
    <col min="8200" max="8200" width="14.42578125" style="217" customWidth="1"/>
    <col min="8201" max="8201" width="24.7109375" style="217" customWidth="1"/>
    <col min="8202" max="8202" width="13.28515625" style="217" customWidth="1"/>
    <col min="8203" max="8203" width="17" style="217" customWidth="1"/>
    <col min="8204" max="8449" width="9.140625" style="217"/>
    <col min="8450" max="8450" width="85.28515625" style="217" customWidth="1"/>
    <col min="8451" max="8451" width="11.28515625" style="217" customWidth="1"/>
    <col min="8452" max="8452" width="9.140625" style="217"/>
    <col min="8453" max="8453" width="12.85546875" style="217" customWidth="1"/>
    <col min="8454" max="8454" width="13.140625" style="217" customWidth="1"/>
    <col min="8455" max="8455" width="11.85546875" style="217" customWidth="1"/>
    <col min="8456" max="8456" width="14.42578125" style="217" customWidth="1"/>
    <col min="8457" max="8457" width="24.7109375" style="217" customWidth="1"/>
    <col min="8458" max="8458" width="13.28515625" style="217" customWidth="1"/>
    <col min="8459" max="8459" width="17" style="217" customWidth="1"/>
    <col min="8460" max="8705" width="9.140625" style="217"/>
    <col min="8706" max="8706" width="85.28515625" style="217" customWidth="1"/>
    <col min="8707" max="8707" width="11.28515625" style="217" customWidth="1"/>
    <col min="8708" max="8708" width="9.140625" style="217"/>
    <col min="8709" max="8709" width="12.85546875" style="217" customWidth="1"/>
    <col min="8710" max="8710" width="13.140625" style="217" customWidth="1"/>
    <col min="8711" max="8711" width="11.85546875" style="217" customWidth="1"/>
    <col min="8712" max="8712" width="14.42578125" style="217" customWidth="1"/>
    <col min="8713" max="8713" width="24.7109375" style="217" customWidth="1"/>
    <col min="8714" max="8714" width="13.28515625" style="217" customWidth="1"/>
    <col min="8715" max="8715" width="17" style="217" customWidth="1"/>
    <col min="8716" max="8961" width="9.140625" style="217"/>
    <col min="8962" max="8962" width="85.28515625" style="217" customWidth="1"/>
    <col min="8963" max="8963" width="11.28515625" style="217" customWidth="1"/>
    <col min="8964" max="8964" width="9.140625" style="217"/>
    <col min="8965" max="8965" width="12.85546875" style="217" customWidth="1"/>
    <col min="8966" max="8966" width="13.140625" style="217" customWidth="1"/>
    <col min="8967" max="8967" width="11.85546875" style="217" customWidth="1"/>
    <col min="8968" max="8968" width="14.42578125" style="217" customWidth="1"/>
    <col min="8969" max="8969" width="24.7109375" style="217" customWidth="1"/>
    <col min="8970" max="8970" width="13.28515625" style="217" customWidth="1"/>
    <col min="8971" max="8971" width="17" style="217" customWidth="1"/>
    <col min="8972" max="9217" width="9.140625" style="217"/>
    <col min="9218" max="9218" width="85.28515625" style="217" customWidth="1"/>
    <col min="9219" max="9219" width="11.28515625" style="217" customWidth="1"/>
    <col min="9220" max="9220" width="9.140625" style="217"/>
    <col min="9221" max="9221" width="12.85546875" style="217" customWidth="1"/>
    <col min="9222" max="9222" width="13.140625" style="217" customWidth="1"/>
    <col min="9223" max="9223" width="11.85546875" style="217" customWidth="1"/>
    <col min="9224" max="9224" width="14.42578125" style="217" customWidth="1"/>
    <col min="9225" max="9225" width="24.7109375" style="217" customWidth="1"/>
    <col min="9226" max="9226" width="13.28515625" style="217" customWidth="1"/>
    <col min="9227" max="9227" width="17" style="217" customWidth="1"/>
    <col min="9228" max="9473" width="9.140625" style="217"/>
    <col min="9474" max="9474" width="85.28515625" style="217" customWidth="1"/>
    <col min="9475" max="9475" width="11.28515625" style="217" customWidth="1"/>
    <col min="9476" max="9476" width="9.140625" style="217"/>
    <col min="9477" max="9477" width="12.85546875" style="217" customWidth="1"/>
    <col min="9478" max="9478" width="13.140625" style="217" customWidth="1"/>
    <col min="9479" max="9479" width="11.85546875" style="217" customWidth="1"/>
    <col min="9480" max="9480" width="14.42578125" style="217" customWidth="1"/>
    <col min="9481" max="9481" width="24.7109375" style="217" customWidth="1"/>
    <col min="9482" max="9482" width="13.28515625" style="217" customWidth="1"/>
    <col min="9483" max="9483" width="17" style="217" customWidth="1"/>
    <col min="9484" max="9729" width="9.140625" style="217"/>
    <col min="9730" max="9730" width="85.28515625" style="217" customWidth="1"/>
    <col min="9731" max="9731" width="11.28515625" style="217" customWidth="1"/>
    <col min="9732" max="9732" width="9.140625" style="217"/>
    <col min="9733" max="9733" width="12.85546875" style="217" customWidth="1"/>
    <col min="9734" max="9734" width="13.140625" style="217" customWidth="1"/>
    <col min="9735" max="9735" width="11.85546875" style="217" customWidth="1"/>
    <col min="9736" max="9736" width="14.42578125" style="217" customWidth="1"/>
    <col min="9737" max="9737" width="24.7109375" style="217" customWidth="1"/>
    <col min="9738" max="9738" width="13.28515625" style="217" customWidth="1"/>
    <col min="9739" max="9739" width="17" style="217" customWidth="1"/>
    <col min="9740" max="9985" width="9.140625" style="217"/>
    <col min="9986" max="9986" width="85.28515625" style="217" customWidth="1"/>
    <col min="9987" max="9987" width="11.28515625" style="217" customWidth="1"/>
    <col min="9988" max="9988" width="9.140625" style="217"/>
    <col min="9989" max="9989" width="12.85546875" style="217" customWidth="1"/>
    <col min="9990" max="9990" width="13.140625" style="217" customWidth="1"/>
    <col min="9991" max="9991" width="11.85546875" style="217" customWidth="1"/>
    <col min="9992" max="9992" width="14.42578125" style="217" customWidth="1"/>
    <col min="9993" max="9993" width="24.7109375" style="217" customWidth="1"/>
    <col min="9994" max="9994" width="13.28515625" style="217" customWidth="1"/>
    <col min="9995" max="9995" width="17" style="217" customWidth="1"/>
    <col min="9996" max="10241" width="9.140625" style="217"/>
    <col min="10242" max="10242" width="85.28515625" style="217" customWidth="1"/>
    <col min="10243" max="10243" width="11.28515625" style="217" customWidth="1"/>
    <col min="10244" max="10244" width="9.140625" style="217"/>
    <col min="10245" max="10245" width="12.85546875" style="217" customWidth="1"/>
    <col min="10246" max="10246" width="13.140625" style="217" customWidth="1"/>
    <col min="10247" max="10247" width="11.85546875" style="217" customWidth="1"/>
    <col min="10248" max="10248" width="14.42578125" style="217" customWidth="1"/>
    <col min="10249" max="10249" width="24.7109375" style="217" customWidth="1"/>
    <col min="10250" max="10250" width="13.28515625" style="217" customWidth="1"/>
    <col min="10251" max="10251" width="17" style="217" customWidth="1"/>
    <col min="10252" max="10497" width="9.140625" style="217"/>
    <col min="10498" max="10498" width="85.28515625" style="217" customWidth="1"/>
    <col min="10499" max="10499" width="11.28515625" style="217" customWidth="1"/>
    <col min="10500" max="10500" width="9.140625" style="217"/>
    <col min="10501" max="10501" width="12.85546875" style="217" customWidth="1"/>
    <col min="10502" max="10502" width="13.140625" style="217" customWidth="1"/>
    <col min="10503" max="10503" width="11.85546875" style="217" customWidth="1"/>
    <col min="10504" max="10504" width="14.42578125" style="217" customWidth="1"/>
    <col min="10505" max="10505" width="24.7109375" style="217" customWidth="1"/>
    <col min="10506" max="10506" width="13.28515625" style="217" customWidth="1"/>
    <col min="10507" max="10507" width="17" style="217" customWidth="1"/>
    <col min="10508" max="10753" width="9.140625" style="217"/>
    <col min="10754" max="10754" width="85.28515625" style="217" customWidth="1"/>
    <col min="10755" max="10755" width="11.28515625" style="217" customWidth="1"/>
    <col min="10756" max="10756" width="9.140625" style="217"/>
    <col min="10757" max="10757" width="12.85546875" style="217" customWidth="1"/>
    <col min="10758" max="10758" width="13.140625" style="217" customWidth="1"/>
    <col min="10759" max="10759" width="11.85546875" style="217" customWidth="1"/>
    <col min="10760" max="10760" width="14.42578125" style="217" customWidth="1"/>
    <col min="10761" max="10761" width="24.7109375" style="217" customWidth="1"/>
    <col min="10762" max="10762" width="13.28515625" style="217" customWidth="1"/>
    <col min="10763" max="10763" width="17" style="217" customWidth="1"/>
    <col min="10764" max="11009" width="9.140625" style="217"/>
    <col min="11010" max="11010" width="85.28515625" style="217" customWidth="1"/>
    <col min="11011" max="11011" width="11.28515625" style="217" customWidth="1"/>
    <col min="11012" max="11012" width="9.140625" style="217"/>
    <col min="11013" max="11013" width="12.85546875" style="217" customWidth="1"/>
    <col min="11014" max="11014" width="13.140625" style="217" customWidth="1"/>
    <col min="11015" max="11015" width="11.85546875" style="217" customWidth="1"/>
    <col min="11016" max="11016" width="14.42578125" style="217" customWidth="1"/>
    <col min="11017" max="11017" width="24.7109375" style="217" customWidth="1"/>
    <col min="11018" max="11018" width="13.28515625" style="217" customWidth="1"/>
    <col min="11019" max="11019" width="17" style="217" customWidth="1"/>
    <col min="11020" max="11265" width="9.140625" style="217"/>
    <col min="11266" max="11266" width="85.28515625" style="217" customWidth="1"/>
    <col min="11267" max="11267" width="11.28515625" style="217" customWidth="1"/>
    <col min="11268" max="11268" width="9.140625" style="217"/>
    <col min="11269" max="11269" width="12.85546875" style="217" customWidth="1"/>
    <col min="11270" max="11270" width="13.140625" style="217" customWidth="1"/>
    <col min="11271" max="11271" width="11.85546875" style="217" customWidth="1"/>
    <col min="11272" max="11272" width="14.42578125" style="217" customWidth="1"/>
    <col min="11273" max="11273" width="24.7109375" style="217" customWidth="1"/>
    <col min="11274" max="11274" width="13.28515625" style="217" customWidth="1"/>
    <col min="11275" max="11275" width="17" style="217" customWidth="1"/>
    <col min="11276" max="11521" width="9.140625" style="217"/>
    <col min="11522" max="11522" width="85.28515625" style="217" customWidth="1"/>
    <col min="11523" max="11523" width="11.28515625" style="217" customWidth="1"/>
    <col min="11524" max="11524" width="9.140625" style="217"/>
    <col min="11525" max="11525" width="12.85546875" style="217" customWidth="1"/>
    <col min="11526" max="11526" width="13.140625" style="217" customWidth="1"/>
    <col min="11527" max="11527" width="11.85546875" style="217" customWidth="1"/>
    <col min="11528" max="11528" width="14.42578125" style="217" customWidth="1"/>
    <col min="11529" max="11529" width="24.7109375" style="217" customWidth="1"/>
    <col min="11530" max="11530" width="13.28515625" style="217" customWidth="1"/>
    <col min="11531" max="11531" width="17" style="217" customWidth="1"/>
    <col min="11532" max="11777" width="9.140625" style="217"/>
    <col min="11778" max="11778" width="85.28515625" style="217" customWidth="1"/>
    <col min="11779" max="11779" width="11.28515625" style="217" customWidth="1"/>
    <col min="11780" max="11780" width="9.140625" style="217"/>
    <col min="11781" max="11781" width="12.85546875" style="217" customWidth="1"/>
    <col min="11782" max="11782" width="13.140625" style="217" customWidth="1"/>
    <col min="11783" max="11783" width="11.85546875" style="217" customWidth="1"/>
    <col min="11784" max="11784" width="14.42578125" style="217" customWidth="1"/>
    <col min="11785" max="11785" width="24.7109375" style="217" customWidth="1"/>
    <col min="11786" max="11786" width="13.28515625" style="217" customWidth="1"/>
    <col min="11787" max="11787" width="17" style="217" customWidth="1"/>
    <col min="11788" max="12033" width="9.140625" style="217"/>
    <col min="12034" max="12034" width="85.28515625" style="217" customWidth="1"/>
    <col min="12035" max="12035" width="11.28515625" style="217" customWidth="1"/>
    <col min="12036" max="12036" width="9.140625" style="217"/>
    <col min="12037" max="12037" width="12.85546875" style="217" customWidth="1"/>
    <col min="12038" max="12038" width="13.140625" style="217" customWidth="1"/>
    <col min="12039" max="12039" width="11.85546875" style="217" customWidth="1"/>
    <col min="12040" max="12040" width="14.42578125" style="217" customWidth="1"/>
    <col min="12041" max="12041" width="24.7109375" style="217" customWidth="1"/>
    <col min="12042" max="12042" width="13.28515625" style="217" customWidth="1"/>
    <col min="12043" max="12043" width="17" style="217" customWidth="1"/>
    <col min="12044" max="12289" width="9.140625" style="217"/>
    <col min="12290" max="12290" width="85.28515625" style="217" customWidth="1"/>
    <col min="12291" max="12291" width="11.28515625" style="217" customWidth="1"/>
    <col min="12292" max="12292" width="9.140625" style="217"/>
    <col min="12293" max="12293" width="12.85546875" style="217" customWidth="1"/>
    <col min="12294" max="12294" width="13.140625" style="217" customWidth="1"/>
    <col min="12295" max="12295" width="11.85546875" style="217" customWidth="1"/>
    <col min="12296" max="12296" width="14.42578125" style="217" customWidth="1"/>
    <col min="12297" max="12297" width="24.7109375" style="217" customWidth="1"/>
    <col min="12298" max="12298" width="13.28515625" style="217" customWidth="1"/>
    <col min="12299" max="12299" width="17" style="217" customWidth="1"/>
    <col min="12300" max="12545" width="9.140625" style="217"/>
    <col min="12546" max="12546" width="85.28515625" style="217" customWidth="1"/>
    <col min="12547" max="12547" width="11.28515625" style="217" customWidth="1"/>
    <col min="12548" max="12548" width="9.140625" style="217"/>
    <col min="12549" max="12549" width="12.85546875" style="217" customWidth="1"/>
    <col min="12550" max="12550" width="13.140625" style="217" customWidth="1"/>
    <col min="12551" max="12551" width="11.85546875" style="217" customWidth="1"/>
    <col min="12552" max="12552" width="14.42578125" style="217" customWidth="1"/>
    <col min="12553" max="12553" width="24.7109375" style="217" customWidth="1"/>
    <col min="12554" max="12554" width="13.28515625" style="217" customWidth="1"/>
    <col min="12555" max="12555" width="17" style="217" customWidth="1"/>
    <col min="12556" max="12801" width="9.140625" style="217"/>
    <col min="12802" max="12802" width="85.28515625" style="217" customWidth="1"/>
    <col min="12803" max="12803" width="11.28515625" style="217" customWidth="1"/>
    <col min="12804" max="12804" width="9.140625" style="217"/>
    <col min="12805" max="12805" width="12.85546875" style="217" customWidth="1"/>
    <col min="12806" max="12806" width="13.140625" style="217" customWidth="1"/>
    <col min="12807" max="12807" width="11.85546875" style="217" customWidth="1"/>
    <col min="12808" max="12808" width="14.42578125" style="217" customWidth="1"/>
    <col min="12809" max="12809" width="24.7109375" style="217" customWidth="1"/>
    <col min="12810" max="12810" width="13.28515625" style="217" customWidth="1"/>
    <col min="12811" max="12811" width="17" style="217" customWidth="1"/>
    <col min="12812" max="13057" width="9.140625" style="217"/>
    <col min="13058" max="13058" width="85.28515625" style="217" customWidth="1"/>
    <col min="13059" max="13059" width="11.28515625" style="217" customWidth="1"/>
    <col min="13060" max="13060" width="9.140625" style="217"/>
    <col min="13061" max="13061" width="12.85546875" style="217" customWidth="1"/>
    <col min="13062" max="13062" width="13.140625" style="217" customWidth="1"/>
    <col min="13063" max="13063" width="11.85546875" style="217" customWidth="1"/>
    <col min="13064" max="13064" width="14.42578125" style="217" customWidth="1"/>
    <col min="13065" max="13065" width="24.7109375" style="217" customWidth="1"/>
    <col min="13066" max="13066" width="13.28515625" style="217" customWidth="1"/>
    <col min="13067" max="13067" width="17" style="217" customWidth="1"/>
    <col min="13068" max="13313" width="9.140625" style="217"/>
    <col min="13314" max="13314" width="85.28515625" style="217" customWidth="1"/>
    <col min="13315" max="13315" width="11.28515625" style="217" customWidth="1"/>
    <col min="13316" max="13316" width="9.140625" style="217"/>
    <col min="13317" max="13317" width="12.85546875" style="217" customWidth="1"/>
    <col min="13318" max="13318" width="13.140625" style="217" customWidth="1"/>
    <col min="13319" max="13319" width="11.85546875" style="217" customWidth="1"/>
    <col min="13320" max="13320" width="14.42578125" style="217" customWidth="1"/>
    <col min="13321" max="13321" width="24.7109375" style="217" customWidth="1"/>
    <col min="13322" max="13322" width="13.28515625" style="217" customWidth="1"/>
    <col min="13323" max="13323" width="17" style="217" customWidth="1"/>
    <col min="13324" max="13569" width="9.140625" style="217"/>
    <col min="13570" max="13570" width="85.28515625" style="217" customWidth="1"/>
    <col min="13571" max="13571" width="11.28515625" style="217" customWidth="1"/>
    <col min="13572" max="13572" width="9.140625" style="217"/>
    <col min="13573" max="13573" width="12.85546875" style="217" customWidth="1"/>
    <col min="13574" max="13574" width="13.140625" style="217" customWidth="1"/>
    <col min="13575" max="13575" width="11.85546875" style="217" customWidth="1"/>
    <col min="13576" max="13576" width="14.42578125" style="217" customWidth="1"/>
    <col min="13577" max="13577" width="24.7109375" style="217" customWidth="1"/>
    <col min="13578" max="13578" width="13.28515625" style="217" customWidth="1"/>
    <col min="13579" max="13579" width="17" style="217" customWidth="1"/>
    <col min="13580" max="13825" width="9.140625" style="217"/>
    <col min="13826" max="13826" width="85.28515625" style="217" customWidth="1"/>
    <col min="13827" max="13827" width="11.28515625" style="217" customWidth="1"/>
    <col min="13828" max="13828" width="9.140625" style="217"/>
    <col min="13829" max="13829" width="12.85546875" style="217" customWidth="1"/>
    <col min="13830" max="13830" width="13.140625" style="217" customWidth="1"/>
    <col min="13831" max="13831" width="11.85546875" style="217" customWidth="1"/>
    <col min="13832" max="13832" width="14.42578125" style="217" customWidth="1"/>
    <col min="13833" max="13833" width="24.7109375" style="217" customWidth="1"/>
    <col min="13834" max="13834" width="13.28515625" style="217" customWidth="1"/>
    <col min="13835" max="13835" width="17" style="217" customWidth="1"/>
    <col min="13836" max="14081" width="9.140625" style="217"/>
    <col min="14082" max="14082" width="85.28515625" style="217" customWidth="1"/>
    <col min="14083" max="14083" width="11.28515625" style="217" customWidth="1"/>
    <col min="14084" max="14084" width="9.140625" style="217"/>
    <col min="14085" max="14085" width="12.85546875" style="217" customWidth="1"/>
    <col min="14086" max="14086" width="13.140625" style="217" customWidth="1"/>
    <col min="14087" max="14087" width="11.85546875" style="217" customWidth="1"/>
    <col min="14088" max="14088" width="14.42578125" style="217" customWidth="1"/>
    <col min="14089" max="14089" width="24.7109375" style="217" customWidth="1"/>
    <col min="14090" max="14090" width="13.28515625" style="217" customWidth="1"/>
    <col min="14091" max="14091" width="17" style="217" customWidth="1"/>
    <col min="14092" max="14337" width="9.140625" style="217"/>
    <col min="14338" max="14338" width="85.28515625" style="217" customWidth="1"/>
    <col min="14339" max="14339" width="11.28515625" style="217" customWidth="1"/>
    <col min="14340" max="14340" width="9.140625" style="217"/>
    <col min="14341" max="14341" width="12.85546875" style="217" customWidth="1"/>
    <col min="14342" max="14342" width="13.140625" style="217" customWidth="1"/>
    <col min="14343" max="14343" width="11.85546875" style="217" customWidth="1"/>
    <col min="14344" max="14344" width="14.42578125" style="217" customWidth="1"/>
    <col min="14345" max="14345" width="24.7109375" style="217" customWidth="1"/>
    <col min="14346" max="14346" width="13.28515625" style="217" customWidth="1"/>
    <col min="14347" max="14347" width="17" style="217" customWidth="1"/>
    <col min="14348" max="14593" width="9.140625" style="217"/>
    <col min="14594" max="14594" width="85.28515625" style="217" customWidth="1"/>
    <col min="14595" max="14595" width="11.28515625" style="217" customWidth="1"/>
    <col min="14596" max="14596" width="9.140625" style="217"/>
    <col min="14597" max="14597" width="12.85546875" style="217" customWidth="1"/>
    <col min="14598" max="14598" width="13.140625" style="217" customWidth="1"/>
    <col min="14599" max="14599" width="11.85546875" style="217" customWidth="1"/>
    <col min="14600" max="14600" width="14.42578125" style="217" customWidth="1"/>
    <col min="14601" max="14601" width="24.7109375" style="217" customWidth="1"/>
    <col min="14602" max="14602" width="13.28515625" style="217" customWidth="1"/>
    <col min="14603" max="14603" width="17" style="217" customWidth="1"/>
    <col min="14604" max="14849" width="9.140625" style="217"/>
    <col min="14850" max="14850" width="85.28515625" style="217" customWidth="1"/>
    <col min="14851" max="14851" width="11.28515625" style="217" customWidth="1"/>
    <col min="14852" max="14852" width="9.140625" style="217"/>
    <col min="14853" max="14853" width="12.85546875" style="217" customWidth="1"/>
    <col min="14854" max="14854" width="13.140625" style="217" customWidth="1"/>
    <col min="14855" max="14855" width="11.85546875" style="217" customWidth="1"/>
    <col min="14856" max="14856" width="14.42578125" style="217" customWidth="1"/>
    <col min="14857" max="14857" width="24.7109375" style="217" customWidth="1"/>
    <col min="14858" max="14858" width="13.28515625" style="217" customWidth="1"/>
    <col min="14859" max="14859" width="17" style="217" customWidth="1"/>
    <col min="14860" max="15105" width="9.140625" style="217"/>
    <col min="15106" max="15106" width="85.28515625" style="217" customWidth="1"/>
    <col min="15107" max="15107" width="11.28515625" style="217" customWidth="1"/>
    <col min="15108" max="15108" width="9.140625" style="217"/>
    <col min="15109" max="15109" width="12.85546875" style="217" customWidth="1"/>
    <col min="15110" max="15110" width="13.140625" style="217" customWidth="1"/>
    <col min="15111" max="15111" width="11.85546875" style="217" customWidth="1"/>
    <col min="15112" max="15112" width="14.42578125" style="217" customWidth="1"/>
    <col min="15113" max="15113" width="24.7109375" style="217" customWidth="1"/>
    <col min="15114" max="15114" width="13.28515625" style="217" customWidth="1"/>
    <col min="15115" max="15115" width="17" style="217" customWidth="1"/>
    <col min="15116" max="15361" width="9.140625" style="217"/>
    <col min="15362" max="15362" width="85.28515625" style="217" customWidth="1"/>
    <col min="15363" max="15363" width="11.28515625" style="217" customWidth="1"/>
    <col min="15364" max="15364" width="9.140625" style="217"/>
    <col min="15365" max="15365" width="12.85546875" style="217" customWidth="1"/>
    <col min="15366" max="15366" width="13.140625" style="217" customWidth="1"/>
    <col min="15367" max="15367" width="11.85546875" style="217" customWidth="1"/>
    <col min="15368" max="15368" width="14.42578125" style="217" customWidth="1"/>
    <col min="15369" max="15369" width="24.7109375" style="217" customWidth="1"/>
    <col min="15370" max="15370" width="13.28515625" style="217" customWidth="1"/>
    <col min="15371" max="15371" width="17" style="217" customWidth="1"/>
    <col min="15372" max="15617" width="9.140625" style="217"/>
    <col min="15618" max="15618" width="85.28515625" style="217" customWidth="1"/>
    <col min="15619" max="15619" width="11.28515625" style="217" customWidth="1"/>
    <col min="15620" max="15620" width="9.140625" style="217"/>
    <col min="15621" max="15621" width="12.85546875" style="217" customWidth="1"/>
    <col min="15622" max="15622" width="13.140625" style="217" customWidth="1"/>
    <col min="15623" max="15623" width="11.85546875" style="217" customWidth="1"/>
    <col min="15624" max="15624" width="14.42578125" style="217" customWidth="1"/>
    <col min="15625" max="15625" width="24.7109375" style="217" customWidth="1"/>
    <col min="15626" max="15626" width="13.28515625" style="217" customWidth="1"/>
    <col min="15627" max="15627" width="17" style="217" customWidth="1"/>
    <col min="15628" max="15873" width="9.140625" style="217"/>
    <col min="15874" max="15874" width="85.28515625" style="217" customWidth="1"/>
    <col min="15875" max="15875" width="11.28515625" style="217" customWidth="1"/>
    <col min="15876" max="15876" width="9.140625" style="217"/>
    <col min="15877" max="15877" width="12.85546875" style="217" customWidth="1"/>
    <col min="15878" max="15878" width="13.140625" style="217" customWidth="1"/>
    <col min="15879" max="15879" width="11.85546875" style="217" customWidth="1"/>
    <col min="15880" max="15880" width="14.42578125" style="217" customWidth="1"/>
    <col min="15881" max="15881" width="24.7109375" style="217" customWidth="1"/>
    <col min="15882" max="15882" width="13.28515625" style="217" customWidth="1"/>
    <col min="15883" max="15883" width="17" style="217" customWidth="1"/>
    <col min="15884" max="16129" width="9.140625" style="217"/>
    <col min="16130" max="16130" width="85.28515625" style="217" customWidth="1"/>
    <col min="16131" max="16131" width="11.28515625" style="217" customWidth="1"/>
    <col min="16132" max="16132" width="9.140625" style="217"/>
    <col min="16133" max="16133" width="12.85546875" style="217" customWidth="1"/>
    <col min="16134" max="16134" width="13.140625" style="217" customWidth="1"/>
    <col min="16135" max="16135" width="11.85546875" style="217" customWidth="1"/>
    <col min="16136" max="16136" width="14.42578125" style="217" customWidth="1"/>
    <col min="16137" max="16137" width="24.7109375" style="217" customWidth="1"/>
    <col min="16138" max="16138" width="13.28515625" style="217" customWidth="1"/>
    <col min="16139" max="16139" width="17" style="217" customWidth="1"/>
    <col min="16140" max="16384" width="9.140625" style="217"/>
  </cols>
  <sheetData>
    <row r="1" spans="1:12" ht="15">
      <c r="K1" s="219"/>
      <c r="L1" s="219"/>
    </row>
    <row r="2" spans="1:12">
      <c r="A2" s="220"/>
      <c r="B2" s="220"/>
      <c r="C2" s="220"/>
      <c r="D2" s="220"/>
      <c r="E2" s="220"/>
      <c r="F2" s="220"/>
      <c r="G2" s="220"/>
      <c r="H2" s="255"/>
      <c r="I2" s="255"/>
      <c r="K2" s="221"/>
      <c r="L2" s="221"/>
    </row>
    <row r="3" spans="1:12" ht="18.75">
      <c r="A3" s="220"/>
      <c r="B3" s="223" t="s">
        <v>315</v>
      </c>
      <c r="C3" s="256"/>
      <c r="D3" s="256"/>
      <c r="E3" s="256"/>
      <c r="F3" s="256"/>
      <c r="G3" s="256"/>
      <c r="H3" s="256"/>
      <c r="I3" s="256"/>
      <c r="J3" s="256"/>
      <c r="K3" s="220"/>
    </row>
    <row r="4" spans="1:12">
      <c r="A4" s="257" t="s">
        <v>328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</row>
    <row r="5" spans="1:12">
      <c r="A5" s="258" t="s">
        <v>2</v>
      </c>
      <c r="B5" s="258" t="s">
        <v>3</v>
      </c>
      <c r="C5" s="259" t="s">
        <v>4</v>
      </c>
      <c r="D5" s="259"/>
      <c r="E5" s="259"/>
      <c r="F5" s="259" t="s">
        <v>5</v>
      </c>
      <c r="G5" s="259" t="s">
        <v>6</v>
      </c>
      <c r="H5" s="259"/>
      <c r="I5" s="259"/>
      <c r="J5" s="259"/>
      <c r="K5" s="260" t="s">
        <v>7</v>
      </c>
    </row>
    <row r="6" spans="1:12" ht="177.75" customHeight="1">
      <c r="A6" s="258"/>
      <c r="B6" s="258"/>
      <c r="C6" s="261" t="s">
        <v>8</v>
      </c>
      <c r="D6" s="261" t="s">
        <v>9</v>
      </c>
      <c r="E6" s="261" t="s">
        <v>10</v>
      </c>
      <c r="F6" s="259"/>
      <c r="G6" s="262" t="s">
        <v>11</v>
      </c>
      <c r="H6" s="261" t="s">
        <v>12</v>
      </c>
      <c r="I6" s="261" t="s">
        <v>13</v>
      </c>
      <c r="J6" s="261" t="s">
        <v>12</v>
      </c>
      <c r="K6" s="260"/>
    </row>
    <row r="7" spans="1:12" ht="63">
      <c r="A7" s="264">
        <v>1</v>
      </c>
      <c r="B7" s="265" t="s">
        <v>329</v>
      </c>
      <c r="C7" s="266"/>
      <c r="D7" s="266">
        <v>2.6</v>
      </c>
      <c r="E7" s="267" t="s">
        <v>330</v>
      </c>
      <c r="F7" s="268">
        <v>2.6</v>
      </c>
      <c r="G7" s="265">
        <v>2220</v>
      </c>
      <c r="H7" s="266">
        <v>2.6</v>
      </c>
      <c r="I7" s="269" t="s">
        <v>330</v>
      </c>
      <c r="J7" s="266">
        <v>2.6</v>
      </c>
      <c r="K7" s="270">
        <v>0</v>
      </c>
    </row>
    <row r="8" spans="1:12" ht="15.75">
      <c r="A8" s="264"/>
      <c r="B8" s="265"/>
      <c r="C8" s="266"/>
      <c r="D8" s="266"/>
      <c r="E8" s="267"/>
      <c r="F8" s="268">
        <f t="shared" ref="F8:F50" si="0">SUM(C8,D8)</f>
        <v>0</v>
      </c>
      <c r="G8" s="265"/>
      <c r="H8" s="266"/>
      <c r="I8" s="269"/>
      <c r="J8" s="266"/>
      <c r="K8" s="270"/>
    </row>
    <row r="9" spans="1:12" ht="15.75">
      <c r="A9" s="264"/>
      <c r="B9" s="265"/>
      <c r="C9" s="266"/>
      <c r="D9" s="266"/>
      <c r="E9" s="267"/>
      <c r="F9" s="268">
        <f t="shared" si="0"/>
        <v>0</v>
      </c>
      <c r="G9" s="265"/>
      <c r="H9" s="266"/>
      <c r="I9" s="269"/>
      <c r="J9" s="266"/>
      <c r="K9" s="270"/>
    </row>
    <row r="10" spans="1:12" ht="15.75">
      <c r="A10" s="264"/>
      <c r="B10" s="265"/>
      <c r="C10" s="266"/>
      <c r="D10" s="266"/>
      <c r="E10" s="267"/>
      <c r="F10" s="268">
        <f t="shared" si="0"/>
        <v>0</v>
      </c>
      <c r="G10" s="265"/>
      <c r="H10" s="266"/>
      <c r="I10" s="269"/>
      <c r="J10" s="266"/>
      <c r="K10" s="270"/>
    </row>
    <row r="11" spans="1:12" ht="15.75">
      <c r="A11" s="264"/>
      <c r="B11" s="265"/>
      <c r="C11" s="266"/>
      <c r="D11" s="266"/>
      <c r="E11" s="267"/>
      <c r="F11" s="268">
        <f t="shared" si="0"/>
        <v>0</v>
      </c>
      <c r="G11" s="265"/>
      <c r="H11" s="266"/>
      <c r="I11" s="269"/>
      <c r="J11" s="266"/>
      <c r="K11" s="270"/>
    </row>
    <row r="12" spans="1:12" ht="15.75">
      <c r="A12" s="264"/>
      <c r="B12" s="265"/>
      <c r="C12" s="266"/>
      <c r="D12" s="266"/>
      <c r="E12" s="267"/>
      <c r="F12" s="268">
        <f t="shared" si="0"/>
        <v>0</v>
      </c>
      <c r="G12" s="271"/>
      <c r="H12" s="266"/>
      <c r="I12" s="267"/>
      <c r="J12" s="266"/>
      <c r="K12" s="270"/>
    </row>
    <row r="13" spans="1:12" ht="15.75">
      <c r="A13" s="264"/>
      <c r="B13" s="265"/>
      <c r="C13" s="266"/>
      <c r="D13" s="266"/>
      <c r="E13" s="267"/>
      <c r="F13" s="268">
        <f t="shared" si="0"/>
        <v>0</v>
      </c>
      <c r="G13" s="271"/>
      <c r="H13" s="266"/>
      <c r="I13" s="267"/>
      <c r="J13" s="266"/>
      <c r="K13" s="270"/>
    </row>
    <row r="14" spans="1:12" ht="15.75">
      <c r="A14" s="264"/>
      <c r="B14" s="265"/>
      <c r="C14" s="266"/>
      <c r="D14" s="266"/>
      <c r="E14" s="267"/>
      <c r="F14" s="268">
        <f t="shared" si="0"/>
        <v>0</v>
      </c>
      <c r="G14" s="265"/>
      <c r="H14" s="266"/>
      <c r="I14" s="267"/>
      <c r="J14" s="266"/>
      <c r="K14" s="270"/>
    </row>
    <row r="15" spans="1:12" ht="15.75">
      <c r="A15" s="271"/>
      <c r="B15" s="265"/>
      <c r="C15" s="266"/>
      <c r="D15" s="266"/>
      <c r="E15" s="267"/>
      <c r="F15" s="268">
        <f t="shared" si="0"/>
        <v>0</v>
      </c>
      <c r="G15" s="265"/>
      <c r="H15" s="266"/>
      <c r="I15" s="267"/>
      <c r="J15" s="266"/>
      <c r="K15" s="270"/>
    </row>
    <row r="16" spans="1:12" ht="15.75">
      <c r="A16" s="271"/>
      <c r="B16" s="265"/>
      <c r="C16" s="266"/>
      <c r="D16" s="266"/>
      <c r="E16" s="267"/>
      <c r="F16" s="268">
        <f t="shared" si="0"/>
        <v>0</v>
      </c>
      <c r="G16" s="265"/>
      <c r="H16" s="266"/>
      <c r="I16" s="267"/>
      <c r="J16" s="266"/>
      <c r="K16" s="270"/>
    </row>
    <row r="17" spans="1:11" ht="15.75">
      <c r="A17" s="264"/>
      <c r="B17" s="265"/>
      <c r="C17" s="266"/>
      <c r="D17" s="266"/>
      <c r="E17" s="267"/>
      <c r="F17" s="268">
        <f t="shared" si="0"/>
        <v>0</v>
      </c>
      <c r="G17" s="265"/>
      <c r="H17" s="266"/>
      <c r="I17" s="267"/>
      <c r="J17" s="266"/>
      <c r="K17" s="270"/>
    </row>
    <row r="18" spans="1:11" ht="15.75">
      <c r="A18" s="264"/>
      <c r="B18" s="265"/>
      <c r="C18" s="266"/>
      <c r="D18" s="266"/>
      <c r="E18" s="267"/>
      <c r="F18" s="268">
        <f t="shared" si="0"/>
        <v>0</v>
      </c>
      <c r="G18" s="265"/>
      <c r="H18" s="266"/>
      <c r="I18" s="267"/>
      <c r="J18" s="266"/>
      <c r="K18" s="270"/>
    </row>
    <row r="19" spans="1:11" ht="15.75">
      <c r="A19" s="264"/>
      <c r="B19" s="265"/>
      <c r="C19" s="266"/>
      <c r="D19" s="266"/>
      <c r="E19" s="267"/>
      <c r="F19" s="268">
        <f t="shared" si="0"/>
        <v>0</v>
      </c>
      <c r="G19" s="265"/>
      <c r="H19" s="266"/>
      <c r="I19" s="267"/>
      <c r="J19" s="266"/>
      <c r="K19" s="270"/>
    </row>
    <row r="20" spans="1:11" ht="15.75">
      <c r="A20" s="264"/>
      <c r="B20" s="265"/>
      <c r="C20" s="266"/>
      <c r="D20" s="266"/>
      <c r="E20" s="267"/>
      <c r="F20" s="268">
        <f t="shared" si="0"/>
        <v>0</v>
      </c>
      <c r="G20" s="265"/>
      <c r="H20" s="266"/>
      <c r="I20" s="267"/>
      <c r="J20" s="266"/>
      <c r="K20" s="270"/>
    </row>
    <row r="21" spans="1:11" ht="15.75">
      <c r="A21" s="264"/>
      <c r="B21" s="265"/>
      <c r="C21" s="266"/>
      <c r="D21" s="266"/>
      <c r="E21" s="267"/>
      <c r="F21" s="268">
        <f t="shared" si="0"/>
        <v>0</v>
      </c>
      <c r="G21" s="265"/>
      <c r="H21" s="266"/>
      <c r="I21" s="267"/>
      <c r="J21" s="266"/>
      <c r="K21" s="270"/>
    </row>
    <row r="22" spans="1:11" ht="15.75">
      <c r="A22" s="264"/>
      <c r="B22" s="265"/>
      <c r="C22" s="266"/>
      <c r="D22" s="266"/>
      <c r="E22" s="267"/>
      <c r="F22" s="268">
        <f t="shared" si="0"/>
        <v>0</v>
      </c>
      <c r="G22" s="265"/>
      <c r="H22" s="266"/>
      <c r="I22" s="267"/>
      <c r="J22" s="266"/>
      <c r="K22" s="270"/>
    </row>
    <row r="23" spans="1:11" ht="15.75">
      <c r="A23" s="264"/>
      <c r="B23" s="265"/>
      <c r="C23" s="266"/>
      <c r="D23" s="266"/>
      <c r="E23" s="267"/>
      <c r="F23" s="268">
        <f t="shared" si="0"/>
        <v>0</v>
      </c>
      <c r="G23" s="265"/>
      <c r="H23" s="266"/>
      <c r="I23" s="267"/>
      <c r="J23" s="266"/>
      <c r="K23" s="270"/>
    </row>
    <row r="24" spans="1:11" ht="15.75">
      <c r="A24" s="264"/>
      <c r="B24" s="265"/>
      <c r="C24" s="266"/>
      <c r="D24" s="266"/>
      <c r="E24" s="267"/>
      <c r="F24" s="268">
        <f t="shared" si="0"/>
        <v>0</v>
      </c>
      <c r="G24" s="265"/>
      <c r="H24" s="266"/>
      <c r="I24" s="267"/>
      <c r="J24" s="266"/>
      <c r="K24" s="270"/>
    </row>
    <row r="25" spans="1:11" ht="15.75">
      <c r="A25" s="271"/>
      <c r="B25" s="265"/>
      <c r="C25" s="266"/>
      <c r="D25" s="266"/>
      <c r="E25" s="267"/>
      <c r="F25" s="268">
        <f t="shared" si="0"/>
        <v>0</v>
      </c>
      <c r="G25" s="265"/>
      <c r="H25" s="266"/>
      <c r="I25" s="267"/>
      <c r="J25" s="266"/>
      <c r="K25" s="270"/>
    </row>
    <row r="26" spans="1:11" ht="15.75">
      <c r="A26" s="271"/>
      <c r="B26" s="265"/>
      <c r="C26" s="266"/>
      <c r="D26" s="266"/>
      <c r="E26" s="267"/>
      <c r="F26" s="268">
        <f t="shared" si="0"/>
        <v>0</v>
      </c>
      <c r="G26" s="265"/>
      <c r="H26" s="266"/>
      <c r="I26" s="267"/>
      <c r="J26" s="266"/>
      <c r="K26" s="270"/>
    </row>
    <row r="27" spans="1:11" ht="15.75">
      <c r="A27" s="264"/>
      <c r="B27" s="265"/>
      <c r="C27" s="266"/>
      <c r="D27" s="266"/>
      <c r="E27" s="267"/>
      <c r="F27" s="268">
        <f t="shared" si="0"/>
        <v>0</v>
      </c>
      <c r="G27" s="265"/>
      <c r="H27" s="266"/>
      <c r="I27" s="267"/>
      <c r="J27" s="266"/>
      <c r="K27" s="270"/>
    </row>
    <row r="28" spans="1:11" ht="15.75">
      <c r="A28" s="264"/>
      <c r="B28" s="265"/>
      <c r="C28" s="266"/>
      <c r="D28" s="266"/>
      <c r="E28" s="267"/>
      <c r="F28" s="268">
        <f t="shared" si="0"/>
        <v>0</v>
      </c>
      <c r="G28" s="265"/>
      <c r="H28" s="266"/>
      <c r="I28" s="267"/>
      <c r="J28" s="266"/>
      <c r="K28" s="270"/>
    </row>
    <row r="29" spans="1:11" ht="15.75">
      <c r="A29" s="264"/>
      <c r="B29" s="265"/>
      <c r="C29" s="266"/>
      <c r="D29" s="266"/>
      <c r="E29" s="267"/>
      <c r="F29" s="268">
        <f t="shared" si="0"/>
        <v>0</v>
      </c>
      <c r="G29" s="265"/>
      <c r="H29" s="266"/>
      <c r="I29" s="267"/>
      <c r="J29" s="266"/>
      <c r="K29" s="270"/>
    </row>
    <row r="30" spans="1:11" ht="15.75">
      <c r="A30" s="264"/>
      <c r="B30" s="265"/>
      <c r="C30" s="266"/>
      <c r="D30" s="266"/>
      <c r="E30" s="267"/>
      <c r="F30" s="268">
        <f t="shared" si="0"/>
        <v>0</v>
      </c>
      <c r="G30" s="265"/>
      <c r="H30" s="266"/>
      <c r="I30" s="267"/>
      <c r="J30" s="266"/>
      <c r="K30" s="270"/>
    </row>
    <row r="31" spans="1:11" ht="15.75">
      <c r="A31" s="264"/>
      <c r="B31" s="265"/>
      <c r="C31" s="266"/>
      <c r="D31" s="266"/>
      <c r="E31" s="267"/>
      <c r="F31" s="268">
        <f t="shared" si="0"/>
        <v>0</v>
      </c>
      <c r="G31" s="265"/>
      <c r="H31" s="266"/>
      <c r="I31" s="267"/>
      <c r="J31" s="266"/>
      <c r="K31" s="270"/>
    </row>
    <row r="32" spans="1:11" ht="15.75">
      <c r="A32" s="264"/>
      <c r="B32" s="265"/>
      <c r="C32" s="266"/>
      <c r="D32" s="266"/>
      <c r="E32" s="267"/>
      <c r="F32" s="268">
        <f t="shared" si="0"/>
        <v>0</v>
      </c>
      <c r="G32" s="265"/>
      <c r="H32" s="266"/>
      <c r="I32" s="267"/>
      <c r="J32" s="266"/>
      <c r="K32" s="270"/>
    </row>
    <row r="33" spans="1:11" ht="15.75">
      <c r="A33" s="264"/>
      <c r="B33" s="265"/>
      <c r="C33" s="266"/>
      <c r="D33" s="266"/>
      <c r="E33" s="267"/>
      <c r="F33" s="268">
        <f t="shared" si="0"/>
        <v>0</v>
      </c>
      <c r="G33" s="265"/>
      <c r="H33" s="266"/>
      <c r="I33" s="267"/>
      <c r="J33" s="266"/>
      <c r="K33" s="270"/>
    </row>
    <row r="34" spans="1:11" ht="15.75">
      <c r="A34" s="264"/>
      <c r="B34" s="265"/>
      <c r="C34" s="266"/>
      <c r="D34" s="266"/>
      <c r="E34" s="267"/>
      <c r="F34" s="268">
        <f t="shared" si="0"/>
        <v>0</v>
      </c>
      <c r="G34" s="265"/>
      <c r="H34" s="266"/>
      <c r="I34" s="267"/>
      <c r="J34" s="266"/>
      <c r="K34" s="270"/>
    </row>
    <row r="35" spans="1:11" ht="15.75">
      <c r="A35" s="271"/>
      <c r="B35" s="265"/>
      <c r="C35" s="266"/>
      <c r="D35" s="266"/>
      <c r="E35" s="267"/>
      <c r="F35" s="268">
        <f t="shared" si="0"/>
        <v>0</v>
      </c>
      <c r="G35" s="265"/>
      <c r="H35" s="266"/>
      <c r="I35" s="267"/>
      <c r="J35" s="266"/>
      <c r="K35" s="270"/>
    </row>
    <row r="36" spans="1:11" ht="15.75">
      <c r="A36" s="271"/>
      <c r="B36" s="265"/>
      <c r="C36" s="266"/>
      <c r="D36" s="266"/>
      <c r="E36" s="267"/>
      <c r="F36" s="268">
        <f t="shared" si="0"/>
        <v>0</v>
      </c>
      <c r="G36" s="265"/>
      <c r="H36" s="266"/>
      <c r="I36" s="267"/>
      <c r="J36" s="266"/>
      <c r="K36" s="270"/>
    </row>
    <row r="37" spans="1:11" ht="15.75">
      <c r="A37" s="264"/>
      <c r="B37" s="265"/>
      <c r="C37" s="266"/>
      <c r="D37" s="266"/>
      <c r="E37" s="267"/>
      <c r="F37" s="268">
        <f t="shared" si="0"/>
        <v>0</v>
      </c>
      <c r="G37" s="265"/>
      <c r="H37" s="266"/>
      <c r="I37" s="267"/>
      <c r="J37" s="266"/>
      <c r="K37" s="270"/>
    </row>
    <row r="38" spans="1:11" ht="15.75">
      <c r="A38" s="264"/>
      <c r="B38" s="265"/>
      <c r="C38" s="266"/>
      <c r="D38" s="266"/>
      <c r="E38" s="267"/>
      <c r="F38" s="268">
        <f t="shared" si="0"/>
        <v>0</v>
      </c>
      <c r="G38" s="265"/>
      <c r="H38" s="266"/>
      <c r="I38" s="267"/>
      <c r="J38" s="266"/>
      <c r="K38" s="270"/>
    </row>
    <row r="39" spans="1:11" ht="15.75">
      <c r="A39" s="264"/>
      <c r="B39" s="265"/>
      <c r="C39" s="266"/>
      <c r="D39" s="266"/>
      <c r="E39" s="267"/>
      <c r="F39" s="268">
        <f t="shared" si="0"/>
        <v>0</v>
      </c>
      <c r="G39" s="265"/>
      <c r="H39" s="266"/>
      <c r="I39" s="267"/>
      <c r="J39" s="266"/>
      <c r="K39" s="270"/>
    </row>
    <row r="40" spans="1:11" ht="15.75">
      <c r="A40" s="264"/>
      <c r="B40" s="265"/>
      <c r="C40" s="266"/>
      <c r="D40" s="266"/>
      <c r="E40" s="267"/>
      <c r="F40" s="268">
        <f t="shared" si="0"/>
        <v>0</v>
      </c>
      <c r="G40" s="265"/>
      <c r="H40" s="266"/>
      <c r="I40" s="267"/>
      <c r="J40" s="266"/>
      <c r="K40" s="270"/>
    </row>
    <row r="41" spans="1:11" ht="15.75">
      <c r="A41" s="264"/>
      <c r="B41" s="265"/>
      <c r="C41" s="266"/>
      <c r="D41" s="266"/>
      <c r="E41" s="267"/>
      <c r="F41" s="268">
        <f t="shared" si="0"/>
        <v>0</v>
      </c>
      <c r="G41" s="265"/>
      <c r="H41" s="266"/>
      <c r="I41" s="267"/>
      <c r="J41" s="266"/>
      <c r="K41" s="270"/>
    </row>
    <row r="42" spans="1:11" ht="15.75">
      <c r="A42" s="264"/>
      <c r="B42" s="265"/>
      <c r="C42" s="266"/>
      <c r="D42" s="266"/>
      <c r="E42" s="267"/>
      <c r="F42" s="268">
        <f t="shared" si="0"/>
        <v>0</v>
      </c>
      <c r="G42" s="265"/>
      <c r="H42" s="266"/>
      <c r="I42" s="267"/>
      <c r="J42" s="266"/>
      <c r="K42" s="270"/>
    </row>
    <row r="43" spans="1:11" ht="15.75">
      <c r="A43" s="264"/>
      <c r="B43" s="265"/>
      <c r="C43" s="266"/>
      <c r="D43" s="266"/>
      <c r="E43" s="267"/>
      <c r="F43" s="268">
        <f t="shared" si="0"/>
        <v>0</v>
      </c>
      <c r="G43" s="265"/>
      <c r="H43" s="266"/>
      <c r="I43" s="267"/>
      <c r="J43" s="266"/>
      <c r="K43" s="270"/>
    </row>
    <row r="44" spans="1:11" ht="15.75">
      <c r="A44" s="264"/>
      <c r="B44" s="265"/>
      <c r="C44" s="266"/>
      <c r="D44" s="266"/>
      <c r="E44" s="267"/>
      <c r="F44" s="268">
        <f t="shared" si="0"/>
        <v>0</v>
      </c>
      <c r="G44" s="265"/>
      <c r="H44" s="266"/>
      <c r="I44" s="267"/>
      <c r="J44" s="266"/>
      <c r="K44" s="270"/>
    </row>
    <row r="45" spans="1:11" ht="15.75">
      <c r="A45" s="271"/>
      <c r="B45" s="265"/>
      <c r="C45" s="266"/>
      <c r="D45" s="266"/>
      <c r="E45" s="267"/>
      <c r="F45" s="268">
        <f t="shared" si="0"/>
        <v>0</v>
      </c>
      <c r="G45" s="265"/>
      <c r="H45" s="266"/>
      <c r="I45" s="267"/>
      <c r="J45" s="266"/>
      <c r="K45" s="270"/>
    </row>
    <row r="46" spans="1:11" ht="15.75">
      <c r="A46" s="271"/>
      <c r="B46" s="265"/>
      <c r="C46" s="266"/>
      <c r="D46" s="266"/>
      <c r="E46" s="267"/>
      <c r="F46" s="268">
        <f t="shared" si="0"/>
        <v>0</v>
      </c>
      <c r="G46" s="265"/>
      <c r="H46" s="266"/>
      <c r="I46" s="267"/>
      <c r="J46" s="266"/>
      <c r="K46" s="270"/>
    </row>
    <row r="47" spans="1:11" ht="15.75">
      <c r="A47" s="272"/>
      <c r="B47" s="273"/>
      <c r="C47" s="274"/>
      <c r="D47" s="274"/>
      <c r="E47" s="275"/>
      <c r="F47" s="268">
        <f t="shared" si="0"/>
        <v>0</v>
      </c>
      <c r="G47" s="273"/>
      <c r="H47" s="274"/>
      <c r="I47" s="275"/>
      <c r="J47" s="274"/>
      <c r="K47" s="270"/>
    </row>
    <row r="48" spans="1:11" ht="15.75">
      <c r="A48" s="272"/>
      <c r="B48" s="273"/>
      <c r="C48" s="274"/>
      <c r="D48" s="274"/>
      <c r="E48" s="275"/>
      <c r="F48" s="268">
        <f t="shared" si="0"/>
        <v>0</v>
      </c>
      <c r="G48" s="273"/>
      <c r="H48" s="274"/>
      <c r="I48" s="275"/>
      <c r="J48" s="274"/>
      <c r="K48" s="270"/>
    </row>
    <row r="49" spans="1:11" ht="15.75">
      <c r="A49" s="272"/>
      <c r="B49" s="273"/>
      <c r="C49" s="274"/>
      <c r="D49" s="274"/>
      <c r="E49" s="275"/>
      <c r="F49" s="268">
        <f t="shared" si="0"/>
        <v>0</v>
      </c>
      <c r="G49" s="273"/>
      <c r="H49" s="274"/>
      <c r="I49" s="275"/>
      <c r="J49" s="274"/>
      <c r="K49" s="270"/>
    </row>
    <row r="50" spans="1:11" ht="15.75">
      <c r="A50" s="273"/>
      <c r="B50" s="276" t="s">
        <v>17</v>
      </c>
      <c r="C50" s="277">
        <f>SUM(C7:C49)</f>
        <v>0</v>
      </c>
      <c r="D50" s="277">
        <f>SUM(D7:D49)</f>
        <v>2.6</v>
      </c>
      <c r="E50" s="278"/>
      <c r="F50" s="279">
        <f t="shared" si="0"/>
        <v>2.6</v>
      </c>
      <c r="G50" s="280"/>
      <c r="H50" s="277">
        <f>SUM(H7:H49)</f>
        <v>2.6</v>
      </c>
      <c r="I50" s="278"/>
      <c r="J50" s="277">
        <f>SUM(J7:J49)</f>
        <v>2.6</v>
      </c>
      <c r="K50" s="281">
        <f>C50-H50</f>
        <v>-2.6</v>
      </c>
    </row>
    <row r="53" spans="1:11" ht="15.75">
      <c r="B53" s="251" t="s">
        <v>31</v>
      </c>
      <c r="F53" s="31"/>
      <c r="G53" s="32" t="s">
        <v>331</v>
      </c>
      <c r="H53" s="282"/>
    </row>
    <row r="54" spans="1:11" ht="15">
      <c r="B54" s="251"/>
      <c r="F54" s="34" t="s">
        <v>20</v>
      </c>
      <c r="G54" s="35"/>
      <c r="H54" s="35"/>
    </row>
    <row r="55" spans="1:11" ht="15.75">
      <c r="B55" s="251" t="s">
        <v>21</v>
      </c>
      <c r="F55" s="31"/>
      <c r="G55" s="32" t="s">
        <v>332</v>
      </c>
      <c r="H55" s="282"/>
    </row>
    <row r="56" spans="1:11">
      <c r="F56" s="34" t="s">
        <v>20</v>
      </c>
      <c r="G56" s="35"/>
      <c r="H56" s="35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ageMargins left="0.7" right="0.7" top="0.75" bottom="0.75" header="0.3" footer="0.3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K56"/>
  <sheetViews>
    <sheetView workbookViewId="0">
      <selection activeCell="D21" sqref="D21"/>
    </sheetView>
  </sheetViews>
  <sheetFormatPr defaultRowHeight="12.75"/>
  <cols>
    <col min="1" max="1" width="9.140625" style="217"/>
    <col min="2" max="2" width="23.85546875" style="217" customWidth="1"/>
    <col min="3" max="3" width="11.42578125" style="217" customWidth="1"/>
    <col min="4" max="4" width="15.140625" style="217" customWidth="1"/>
    <col min="5" max="5" width="19.140625" style="217" customWidth="1"/>
    <col min="6" max="6" width="9.140625" style="217"/>
    <col min="7" max="7" width="21.7109375" style="217" customWidth="1"/>
    <col min="8" max="8" width="14.140625" style="217" customWidth="1"/>
    <col min="9" max="9" width="23.5703125" style="217" customWidth="1"/>
    <col min="10" max="10" width="9.42578125" style="217" customWidth="1"/>
    <col min="11" max="11" width="17.28515625" style="217" customWidth="1"/>
    <col min="12" max="257" width="9.140625" style="217"/>
    <col min="258" max="258" width="23.85546875" style="217" customWidth="1"/>
    <col min="259" max="259" width="11.42578125" style="217" customWidth="1"/>
    <col min="260" max="260" width="15.140625" style="217" customWidth="1"/>
    <col min="261" max="261" width="19.140625" style="217" customWidth="1"/>
    <col min="262" max="262" width="9.140625" style="217"/>
    <col min="263" max="263" width="21.7109375" style="217" customWidth="1"/>
    <col min="264" max="264" width="14.140625" style="217" customWidth="1"/>
    <col min="265" max="265" width="23.5703125" style="217" customWidth="1"/>
    <col min="266" max="266" width="9.42578125" style="217" customWidth="1"/>
    <col min="267" max="267" width="17.28515625" style="217" customWidth="1"/>
    <col min="268" max="513" width="9.140625" style="217"/>
    <col min="514" max="514" width="23.85546875" style="217" customWidth="1"/>
    <col min="515" max="515" width="11.42578125" style="217" customWidth="1"/>
    <col min="516" max="516" width="15.140625" style="217" customWidth="1"/>
    <col min="517" max="517" width="19.140625" style="217" customWidth="1"/>
    <col min="518" max="518" width="9.140625" style="217"/>
    <col min="519" max="519" width="21.7109375" style="217" customWidth="1"/>
    <col min="520" max="520" width="14.140625" style="217" customWidth="1"/>
    <col min="521" max="521" width="23.5703125" style="217" customWidth="1"/>
    <col min="522" max="522" width="9.42578125" style="217" customWidth="1"/>
    <col min="523" max="523" width="17.28515625" style="217" customWidth="1"/>
    <col min="524" max="769" width="9.140625" style="217"/>
    <col min="770" max="770" width="23.85546875" style="217" customWidth="1"/>
    <col min="771" max="771" width="11.42578125" style="217" customWidth="1"/>
    <col min="772" max="772" width="15.140625" style="217" customWidth="1"/>
    <col min="773" max="773" width="19.140625" style="217" customWidth="1"/>
    <col min="774" max="774" width="9.140625" style="217"/>
    <col min="775" max="775" width="21.7109375" style="217" customWidth="1"/>
    <col min="776" max="776" width="14.140625" style="217" customWidth="1"/>
    <col min="777" max="777" width="23.5703125" style="217" customWidth="1"/>
    <col min="778" max="778" width="9.42578125" style="217" customWidth="1"/>
    <col min="779" max="779" width="17.28515625" style="217" customWidth="1"/>
    <col min="780" max="1025" width="9.140625" style="217"/>
    <col min="1026" max="1026" width="23.85546875" style="217" customWidth="1"/>
    <col min="1027" max="1027" width="11.42578125" style="217" customWidth="1"/>
    <col min="1028" max="1028" width="15.140625" style="217" customWidth="1"/>
    <col min="1029" max="1029" width="19.140625" style="217" customWidth="1"/>
    <col min="1030" max="1030" width="9.140625" style="217"/>
    <col min="1031" max="1031" width="21.7109375" style="217" customWidth="1"/>
    <col min="1032" max="1032" width="14.140625" style="217" customWidth="1"/>
    <col min="1033" max="1033" width="23.5703125" style="217" customWidth="1"/>
    <col min="1034" max="1034" width="9.42578125" style="217" customWidth="1"/>
    <col min="1035" max="1035" width="17.28515625" style="217" customWidth="1"/>
    <col min="1036" max="1281" width="9.140625" style="217"/>
    <col min="1282" max="1282" width="23.85546875" style="217" customWidth="1"/>
    <col min="1283" max="1283" width="11.42578125" style="217" customWidth="1"/>
    <col min="1284" max="1284" width="15.140625" style="217" customWidth="1"/>
    <col min="1285" max="1285" width="19.140625" style="217" customWidth="1"/>
    <col min="1286" max="1286" width="9.140625" style="217"/>
    <col min="1287" max="1287" width="21.7109375" style="217" customWidth="1"/>
    <col min="1288" max="1288" width="14.140625" style="217" customWidth="1"/>
    <col min="1289" max="1289" width="23.5703125" style="217" customWidth="1"/>
    <col min="1290" max="1290" width="9.42578125" style="217" customWidth="1"/>
    <col min="1291" max="1291" width="17.28515625" style="217" customWidth="1"/>
    <col min="1292" max="1537" width="9.140625" style="217"/>
    <col min="1538" max="1538" width="23.85546875" style="217" customWidth="1"/>
    <col min="1539" max="1539" width="11.42578125" style="217" customWidth="1"/>
    <col min="1540" max="1540" width="15.140625" style="217" customWidth="1"/>
    <col min="1541" max="1541" width="19.140625" style="217" customWidth="1"/>
    <col min="1542" max="1542" width="9.140625" style="217"/>
    <col min="1543" max="1543" width="21.7109375" style="217" customWidth="1"/>
    <col min="1544" max="1544" width="14.140625" style="217" customWidth="1"/>
    <col min="1545" max="1545" width="23.5703125" style="217" customWidth="1"/>
    <col min="1546" max="1546" width="9.42578125" style="217" customWidth="1"/>
    <col min="1547" max="1547" width="17.28515625" style="217" customWidth="1"/>
    <col min="1548" max="1793" width="9.140625" style="217"/>
    <col min="1794" max="1794" width="23.85546875" style="217" customWidth="1"/>
    <col min="1795" max="1795" width="11.42578125" style="217" customWidth="1"/>
    <col min="1796" max="1796" width="15.140625" style="217" customWidth="1"/>
    <col min="1797" max="1797" width="19.140625" style="217" customWidth="1"/>
    <col min="1798" max="1798" width="9.140625" style="217"/>
    <col min="1799" max="1799" width="21.7109375" style="217" customWidth="1"/>
    <col min="1800" max="1800" width="14.140625" style="217" customWidth="1"/>
    <col min="1801" max="1801" width="23.5703125" style="217" customWidth="1"/>
    <col min="1802" max="1802" width="9.42578125" style="217" customWidth="1"/>
    <col min="1803" max="1803" width="17.28515625" style="217" customWidth="1"/>
    <col min="1804" max="2049" width="9.140625" style="217"/>
    <col min="2050" max="2050" width="23.85546875" style="217" customWidth="1"/>
    <col min="2051" max="2051" width="11.42578125" style="217" customWidth="1"/>
    <col min="2052" max="2052" width="15.140625" style="217" customWidth="1"/>
    <col min="2053" max="2053" width="19.140625" style="217" customWidth="1"/>
    <col min="2054" max="2054" width="9.140625" style="217"/>
    <col min="2055" max="2055" width="21.7109375" style="217" customWidth="1"/>
    <col min="2056" max="2056" width="14.140625" style="217" customWidth="1"/>
    <col min="2057" max="2057" width="23.5703125" style="217" customWidth="1"/>
    <col min="2058" max="2058" width="9.42578125" style="217" customWidth="1"/>
    <col min="2059" max="2059" width="17.28515625" style="217" customWidth="1"/>
    <col min="2060" max="2305" width="9.140625" style="217"/>
    <col min="2306" max="2306" width="23.85546875" style="217" customWidth="1"/>
    <col min="2307" max="2307" width="11.42578125" style="217" customWidth="1"/>
    <col min="2308" max="2308" width="15.140625" style="217" customWidth="1"/>
    <col min="2309" max="2309" width="19.140625" style="217" customWidth="1"/>
    <col min="2310" max="2310" width="9.140625" style="217"/>
    <col min="2311" max="2311" width="21.7109375" style="217" customWidth="1"/>
    <col min="2312" max="2312" width="14.140625" style="217" customWidth="1"/>
    <col min="2313" max="2313" width="23.5703125" style="217" customWidth="1"/>
    <col min="2314" max="2314" width="9.42578125" style="217" customWidth="1"/>
    <col min="2315" max="2315" width="17.28515625" style="217" customWidth="1"/>
    <col min="2316" max="2561" width="9.140625" style="217"/>
    <col min="2562" max="2562" width="23.85546875" style="217" customWidth="1"/>
    <col min="2563" max="2563" width="11.42578125" style="217" customWidth="1"/>
    <col min="2564" max="2564" width="15.140625" style="217" customWidth="1"/>
    <col min="2565" max="2565" width="19.140625" style="217" customWidth="1"/>
    <col min="2566" max="2566" width="9.140625" style="217"/>
    <col min="2567" max="2567" width="21.7109375" style="217" customWidth="1"/>
    <col min="2568" max="2568" width="14.140625" style="217" customWidth="1"/>
    <col min="2569" max="2569" width="23.5703125" style="217" customWidth="1"/>
    <col min="2570" max="2570" width="9.42578125" style="217" customWidth="1"/>
    <col min="2571" max="2571" width="17.28515625" style="217" customWidth="1"/>
    <col min="2572" max="2817" width="9.140625" style="217"/>
    <col min="2818" max="2818" width="23.85546875" style="217" customWidth="1"/>
    <col min="2819" max="2819" width="11.42578125" style="217" customWidth="1"/>
    <col min="2820" max="2820" width="15.140625" style="217" customWidth="1"/>
    <col min="2821" max="2821" width="19.140625" style="217" customWidth="1"/>
    <col min="2822" max="2822" width="9.140625" style="217"/>
    <col min="2823" max="2823" width="21.7109375" style="217" customWidth="1"/>
    <col min="2824" max="2824" width="14.140625" style="217" customWidth="1"/>
    <col min="2825" max="2825" width="23.5703125" style="217" customWidth="1"/>
    <col min="2826" max="2826" width="9.42578125" style="217" customWidth="1"/>
    <col min="2827" max="2827" width="17.28515625" style="217" customWidth="1"/>
    <col min="2828" max="3073" width="9.140625" style="217"/>
    <col min="3074" max="3074" width="23.85546875" style="217" customWidth="1"/>
    <col min="3075" max="3075" width="11.42578125" style="217" customWidth="1"/>
    <col min="3076" max="3076" width="15.140625" style="217" customWidth="1"/>
    <col min="3077" max="3077" width="19.140625" style="217" customWidth="1"/>
    <col min="3078" max="3078" width="9.140625" style="217"/>
    <col min="3079" max="3079" width="21.7109375" style="217" customWidth="1"/>
    <col min="3080" max="3080" width="14.140625" style="217" customWidth="1"/>
    <col min="3081" max="3081" width="23.5703125" style="217" customWidth="1"/>
    <col min="3082" max="3082" width="9.42578125" style="217" customWidth="1"/>
    <col min="3083" max="3083" width="17.28515625" style="217" customWidth="1"/>
    <col min="3084" max="3329" width="9.140625" style="217"/>
    <col min="3330" max="3330" width="23.85546875" style="217" customWidth="1"/>
    <col min="3331" max="3331" width="11.42578125" style="217" customWidth="1"/>
    <col min="3332" max="3332" width="15.140625" style="217" customWidth="1"/>
    <col min="3333" max="3333" width="19.140625" style="217" customWidth="1"/>
    <col min="3334" max="3334" width="9.140625" style="217"/>
    <col min="3335" max="3335" width="21.7109375" style="217" customWidth="1"/>
    <col min="3336" max="3336" width="14.140625" style="217" customWidth="1"/>
    <col min="3337" max="3337" width="23.5703125" style="217" customWidth="1"/>
    <col min="3338" max="3338" width="9.42578125" style="217" customWidth="1"/>
    <col min="3339" max="3339" width="17.28515625" style="217" customWidth="1"/>
    <col min="3340" max="3585" width="9.140625" style="217"/>
    <col min="3586" max="3586" width="23.85546875" style="217" customWidth="1"/>
    <col min="3587" max="3587" width="11.42578125" style="217" customWidth="1"/>
    <col min="3588" max="3588" width="15.140625" style="217" customWidth="1"/>
    <col min="3589" max="3589" width="19.140625" style="217" customWidth="1"/>
    <col min="3590" max="3590" width="9.140625" style="217"/>
    <col min="3591" max="3591" width="21.7109375" style="217" customWidth="1"/>
    <col min="3592" max="3592" width="14.140625" style="217" customWidth="1"/>
    <col min="3593" max="3593" width="23.5703125" style="217" customWidth="1"/>
    <col min="3594" max="3594" width="9.42578125" style="217" customWidth="1"/>
    <col min="3595" max="3595" width="17.28515625" style="217" customWidth="1"/>
    <col min="3596" max="3841" width="9.140625" style="217"/>
    <col min="3842" max="3842" width="23.85546875" style="217" customWidth="1"/>
    <col min="3843" max="3843" width="11.42578125" style="217" customWidth="1"/>
    <col min="3844" max="3844" width="15.140625" style="217" customWidth="1"/>
    <col min="3845" max="3845" width="19.140625" style="217" customWidth="1"/>
    <col min="3846" max="3846" width="9.140625" style="217"/>
    <col min="3847" max="3847" width="21.7109375" style="217" customWidth="1"/>
    <col min="3848" max="3848" width="14.140625" style="217" customWidth="1"/>
    <col min="3849" max="3849" width="23.5703125" style="217" customWidth="1"/>
    <col min="3850" max="3850" width="9.42578125" style="217" customWidth="1"/>
    <col min="3851" max="3851" width="17.28515625" style="217" customWidth="1"/>
    <col min="3852" max="4097" width="9.140625" style="217"/>
    <col min="4098" max="4098" width="23.85546875" style="217" customWidth="1"/>
    <col min="4099" max="4099" width="11.42578125" style="217" customWidth="1"/>
    <col min="4100" max="4100" width="15.140625" style="217" customWidth="1"/>
    <col min="4101" max="4101" width="19.140625" style="217" customWidth="1"/>
    <col min="4102" max="4102" width="9.140625" style="217"/>
    <col min="4103" max="4103" width="21.7109375" style="217" customWidth="1"/>
    <col min="4104" max="4104" width="14.140625" style="217" customWidth="1"/>
    <col min="4105" max="4105" width="23.5703125" style="217" customWidth="1"/>
    <col min="4106" max="4106" width="9.42578125" style="217" customWidth="1"/>
    <col min="4107" max="4107" width="17.28515625" style="217" customWidth="1"/>
    <col min="4108" max="4353" width="9.140625" style="217"/>
    <col min="4354" max="4354" width="23.85546875" style="217" customWidth="1"/>
    <col min="4355" max="4355" width="11.42578125" style="217" customWidth="1"/>
    <col min="4356" max="4356" width="15.140625" style="217" customWidth="1"/>
    <col min="4357" max="4357" width="19.140625" style="217" customWidth="1"/>
    <col min="4358" max="4358" width="9.140625" style="217"/>
    <col min="4359" max="4359" width="21.7109375" style="217" customWidth="1"/>
    <col min="4360" max="4360" width="14.140625" style="217" customWidth="1"/>
    <col min="4361" max="4361" width="23.5703125" style="217" customWidth="1"/>
    <col min="4362" max="4362" width="9.42578125" style="217" customWidth="1"/>
    <col min="4363" max="4363" width="17.28515625" style="217" customWidth="1"/>
    <col min="4364" max="4609" width="9.140625" style="217"/>
    <col min="4610" max="4610" width="23.85546875" style="217" customWidth="1"/>
    <col min="4611" max="4611" width="11.42578125" style="217" customWidth="1"/>
    <col min="4612" max="4612" width="15.140625" style="217" customWidth="1"/>
    <col min="4613" max="4613" width="19.140625" style="217" customWidth="1"/>
    <col min="4614" max="4614" width="9.140625" style="217"/>
    <col min="4615" max="4615" width="21.7109375" style="217" customWidth="1"/>
    <col min="4616" max="4616" width="14.140625" style="217" customWidth="1"/>
    <col min="4617" max="4617" width="23.5703125" style="217" customWidth="1"/>
    <col min="4618" max="4618" width="9.42578125" style="217" customWidth="1"/>
    <col min="4619" max="4619" width="17.28515625" style="217" customWidth="1"/>
    <col min="4620" max="4865" width="9.140625" style="217"/>
    <col min="4866" max="4866" width="23.85546875" style="217" customWidth="1"/>
    <col min="4867" max="4867" width="11.42578125" style="217" customWidth="1"/>
    <col min="4868" max="4868" width="15.140625" style="217" customWidth="1"/>
    <col min="4869" max="4869" width="19.140625" style="217" customWidth="1"/>
    <col min="4870" max="4870" width="9.140625" style="217"/>
    <col min="4871" max="4871" width="21.7109375" style="217" customWidth="1"/>
    <col min="4872" max="4872" width="14.140625" style="217" customWidth="1"/>
    <col min="4873" max="4873" width="23.5703125" style="217" customWidth="1"/>
    <col min="4874" max="4874" width="9.42578125" style="217" customWidth="1"/>
    <col min="4875" max="4875" width="17.28515625" style="217" customWidth="1"/>
    <col min="4876" max="5121" width="9.140625" style="217"/>
    <col min="5122" max="5122" width="23.85546875" style="217" customWidth="1"/>
    <col min="5123" max="5123" width="11.42578125" style="217" customWidth="1"/>
    <col min="5124" max="5124" width="15.140625" style="217" customWidth="1"/>
    <col min="5125" max="5125" width="19.140625" style="217" customWidth="1"/>
    <col min="5126" max="5126" width="9.140625" style="217"/>
    <col min="5127" max="5127" width="21.7109375" style="217" customWidth="1"/>
    <col min="5128" max="5128" width="14.140625" style="217" customWidth="1"/>
    <col min="5129" max="5129" width="23.5703125" style="217" customWidth="1"/>
    <col min="5130" max="5130" width="9.42578125" style="217" customWidth="1"/>
    <col min="5131" max="5131" width="17.28515625" style="217" customWidth="1"/>
    <col min="5132" max="5377" width="9.140625" style="217"/>
    <col min="5378" max="5378" width="23.85546875" style="217" customWidth="1"/>
    <col min="5379" max="5379" width="11.42578125" style="217" customWidth="1"/>
    <col min="5380" max="5380" width="15.140625" style="217" customWidth="1"/>
    <col min="5381" max="5381" width="19.140625" style="217" customWidth="1"/>
    <col min="5382" max="5382" width="9.140625" style="217"/>
    <col min="5383" max="5383" width="21.7109375" style="217" customWidth="1"/>
    <col min="5384" max="5384" width="14.140625" style="217" customWidth="1"/>
    <col min="5385" max="5385" width="23.5703125" style="217" customWidth="1"/>
    <col min="5386" max="5386" width="9.42578125" style="217" customWidth="1"/>
    <col min="5387" max="5387" width="17.28515625" style="217" customWidth="1"/>
    <col min="5388" max="5633" width="9.140625" style="217"/>
    <col min="5634" max="5634" width="23.85546875" style="217" customWidth="1"/>
    <col min="5635" max="5635" width="11.42578125" style="217" customWidth="1"/>
    <col min="5636" max="5636" width="15.140625" style="217" customWidth="1"/>
    <col min="5637" max="5637" width="19.140625" style="217" customWidth="1"/>
    <col min="5638" max="5638" width="9.140625" style="217"/>
    <col min="5639" max="5639" width="21.7109375" style="217" customWidth="1"/>
    <col min="5640" max="5640" width="14.140625" style="217" customWidth="1"/>
    <col min="5641" max="5641" width="23.5703125" style="217" customWidth="1"/>
    <col min="5642" max="5642" width="9.42578125" style="217" customWidth="1"/>
    <col min="5643" max="5643" width="17.28515625" style="217" customWidth="1"/>
    <col min="5644" max="5889" width="9.140625" style="217"/>
    <col min="5890" max="5890" width="23.85546875" style="217" customWidth="1"/>
    <col min="5891" max="5891" width="11.42578125" style="217" customWidth="1"/>
    <col min="5892" max="5892" width="15.140625" style="217" customWidth="1"/>
    <col min="5893" max="5893" width="19.140625" style="217" customWidth="1"/>
    <col min="5894" max="5894" width="9.140625" style="217"/>
    <col min="5895" max="5895" width="21.7109375" style="217" customWidth="1"/>
    <col min="5896" max="5896" width="14.140625" style="217" customWidth="1"/>
    <col min="5897" max="5897" width="23.5703125" style="217" customWidth="1"/>
    <col min="5898" max="5898" width="9.42578125" style="217" customWidth="1"/>
    <col min="5899" max="5899" width="17.28515625" style="217" customWidth="1"/>
    <col min="5900" max="6145" width="9.140625" style="217"/>
    <col min="6146" max="6146" width="23.85546875" style="217" customWidth="1"/>
    <col min="6147" max="6147" width="11.42578125" style="217" customWidth="1"/>
    <col min="6148" max="6148" width="15.140625" style="217" customWidth="1"/>
    <col min="6149" max="6149" width="19.140625" style="217" customWidth="1"/>
    <col min="6150" max="6150" width="9.140625" style="217"/>
    <col min="6151" max="6151" width="21.7109375" style="217" customWidth="1"/>
    <col min="6152" max="6152" width="14.140625" style="217" customWidth="1"/>
    <col min="6153" max="6153" width="23.5703125" style="217" customWidth="1"/>
    <col min="6154" max="6154" width="9.42578125" style="217" customWidth="1"/>
    <col min="6155" max="6155" width="17.28515625" style="217" customWidth="1"/>
    <col min="6156" max="6401" width="9.140625" style="217"/>
    <col min="6402" max="6402" width="23.85546875" style="217" customWidth="1"/>
    <col min="6403" max="6403" width="11.42578125" style="217" customWidth="1"/>
    <col min="6404" max="6404" width="15.140625" style="217" customWidth="1"/>
    <col min="6405" max="6405" width="19.140625" style="217" customWidth="1"/>
    <col min="6406" max="6406" width="9.140625" style="217"/>
    <col min="6407" max="6407" width="21.7109375" style="217" customWidth="1"/>
    <col min="6408" max="6408" width="14.140625" style="217" customWidth="1"/>
    <col min="6409" max="6409" width="23.5703125" style="217" customWidth="1"/>
    <col min="6410" max="6410" width="9.42578125" style="217" customWidth="1"/>
    <col min="6411" max="6411" width="17.28515625" style="217" customWidth="1"/>
    <col min="6412" max="6657" width="9.140625" style="217"/>
    <col min="6658" max="6658" width="23.85546875" style="217" customWidth="1"/>
    <col min="6659" max="6659" width="11.42578125" style="217" customWidth="1"/>
    <col min="6660" max="6660" width="15.140625" style="217" customWidth="1"/>
    <col min="6661" max="6661" width="19.140625" style="217" customWidth="1"/>
    <col min="6662" max="6662" width="9.140625" style="217"/>
    <col min="6663" max="6663" width="21.7109375" style="217" customWidth="1"/>
    <col min="6664" max="6664" width="14.140625" style="217" customWidth="1"/>
    <col min="6665" max="6665" width="23.5703125" style="217" customWidth="1"/>
    <col min="6666" max="6666" width="9.42578125" style="217" customWidth="1"/>
    <col min="6667" max="6667" width="17.28515625" style="217" customWidth="1"/>
    <col min="6668" max="6913" width="9.140625" style="217"/>
    <col min="6914" max="6914" width="23.85546875" style="217" customWidth="1"/>
    <col min="6915" max="6915" width="11.42578125" style="217" customWidth="1"/>
    <col min="6916" max="6916" width="15.140625" style="217" customWidth="1"/>
    <col min="6917" max="6917" width="19.140625" style="217" customWidth="1"/>
    <col min="6918" max="6918" width="9.140625" style="217"/>
    <col min="6919" max="6919" width="21.7109375" style="217" customWidth="1"/>
    <col min="6920" max="6920" width="14.140625" style="217" customWidth="1"/>
    <col min="6921" max="6921" width="23.5703125" style="217" customWidth="1"/>
    <col min="6922" max="6922" width="9.42578125" style="217" customWidth="1"/>
    <col min="6923" max="6923" width="17.28515625" style="217" customWidth="1"/>
    <col min="6924" max="7169" width="9.140625" style="217"/>
    <col min="7170" max="7170" width="23.85546875" style="217" customWidth="1"/>
    <col min="7171" max="7171" width="11.42578125" style="217" customWidth="1"/>
    <col min="7172" max="7172" width="15.140625" style="217" customWidth="1"/>
    <col min="7173" max="7173" width="19.140625" style="217" customWidth="1"/>
    <col min="7174" max="7174" width="9.140625" style="217"/>
    <col min="7175" max="7175" width="21.7109375" style="217" customWidth="1"/>
    <col min="7176" max="7176" width="14.140625" style="217" customWidth="1"/>
    <col min="7177" max="7177" width="23.5703125" style="217" customWidth="1"/>
    <col min="7178" max="7178" width="9.42578125" style="217" customWidth="1"/>
    <col min="7179" max="7179" width="17.28515625" style="217" customWidth="1"/>
    <col min="7180" max="7425" width="9.140625" style="217"/>
    <col min="7426" max="7426" width="23.85546875" style="217" customWidth="1"/>
    <col min="7427" max="7427" width="11.42578125" style="217" customWidth="1"/>
    <col min="7428" max="7428" width="15.140625" style="217" customWidth="1"/>
    <col min="7429" max="7429" width="19.140625" style="217" customWidth="1"/>
    <col min="7430" max="7430" width="9.140625" style="217"/>
    <col min="7431" max="7431" width="21.7109375" style="217" customWidth="1"/>
    <col min="7432" max="7432" width="14.140625" style="217" customWidth="1"/>
    <col min="7433" max="7433" width="23.5703125" style="217" customWidth="1"/>
    <col min="7434" max="7434" width="9.42578125" style="217" customWidth="1"/>
    <col min="7435" max="7435" width="17.28515625" style="217" customWidth="1"/>
    <col min="7436" max="7681" width="9.140625" style="217"/>
    <col min="7682" max="7682" width="23.85546875" style="217" customWidth="1"/>
    <col min="7683" max="7683" width="11.42578125" style="217" customWidth="1"/>
    <col min="7684" max="7684" width="15.140625" style="217" customWidth="1"/>
    <col min="7685" max="7685" width="19.140625" style="217" customWidth="1"/>
    <col min="7686" max="7686" width="9.140625" style="217"/>
    <col min="7687" max="7687" width="21.7109375" style="217" customWidth="1"/>
    <col min="7688" max="7688" width="14.140625" style="217" customWidth="1"/>
    <col min="7689" max="7689" width="23.5703125" style="217" customWidth="1"/>
    <col min="7690" max="7690" width="9.42578125" style="217" customWidth="1"/>
    <col min="7691" max="7691" width="17.28515625" style="217" customWidth="1"/>
    <col min="7692" max="7937" width="9.140625" style="217"/>
    <col min="7938" max="7938" width="23.85546875" style="217" customWidth="1"/>
    <col min="7939" max="7939" width="11.42578125" style="217" customWidth="1"/>
    <col min="7940" max="7940" width="15.140625" style="217" customWidth="1"/>
    <col min="7941" max="7941" width="19.140625" style="217" customWidth="1"/>
    <col min="7942" max="7942" width="9.140625" style="217"/>
    <col min="7943" max="7943" width="21.7109375" style="217" customWidth="1"/>
    <col min="7944" max="7944" width="14.140625" style="217" customWidth="1"/>
    <col min="7945" max="7945" width="23.5703125" style="217" customWidth="1"/>
    <col min="7946" max="7946" width="9.42578125" style="217" customWidth="1"/>
    <col min="7947" max="7947" width="17.28515625" style="217" customWidth="1"/>
    <col min="7948" max="8193" width="9.140625" style="217"/>
    <col min="8194" max="8194" width="23.85546875" style="217" customWidth="1"/>
    <col min="8195" max="8195" width="11.42578125" style="217" customWidth="1"/>
    <col min="8196" max="8196" width="15.140625" style="217" customWidth="1"/>
    <col min="8197" max="8197" width="19.140625" style="217" customWidth="1"/>
    <col min="8198" max="8198" width="9.140625" style="217"/>
    <col min="8199" max="8199" width="21.7109375" style="217" customWidth="1"/>
    <col min="8200" max="8200" width="14.140625" style="217" customWidth="1"/>
    <col min="8201" max="8201" width="23.5703125" style="217" customWidth="1"/>
    <col min="8202" max="8202" width="9.42578125" style="217" customWidth="1"/>
    <col min="8203" max="8203" width="17.28515625" style="217" customWidth="1"/>
    <col min="8204" max="8449" width="9.140625" style="217"/>
    <col min="8450" max="8450" width="23.85546875" style="217" customWidth="1"/>
    <col min="8451" max="8451" width="11.42578125" style="217" customWidth="1"/>
    <col min="8452" max="8452" width="15.140625" style="217" customWidth="1"/>
    <col min="8453" max="8453" width="19.140625" style="217" customWidth="1"/>
    <col min="8454" max="8454" width="9.140625" style="217"/>
    <col min="8455" max="8455" width="21.7109375" style="217" customWidth="1"/>
    <col min="8456" max="8456" width="14.140625" style="217" customWidth="1"/>
    <col min="8457" max="8457" width="23.5703125" style="217" customWidth="1"/>
    <col min="8458" max="8458" width="9.42578125" style="217" customWidth="1"/>
    <col min="8459" max="8459" width="17.28515625" style="217" customWidth="1"/>
    <col min="8460" max="8705" width="9.140625" style="217"/>
    <col min="8706" max="8706" width="23.85546875" style="217" customWidth="1"/>
    <col min="8707" max="8707" width="11.42578125" style="217" customWidth="1"/>
    <col min="8708" max="8708" width="15.140625" style="217" customWidth="1"/>
    <col min="8709" max="8709" width="19.140625" style="217" customWidth="1"/>
    <col min="8710" max="8710" width="9.140625" style="217"/>
    <col min="8711" max="8711" width="21.7109375" style="217" customWidth="1"/>
    <col min="8712" max="8712" width="14.140625" style="217" customWidth="1"/>
    <col min="8713" max="8713" width="23.5703125" style="217" customWidth="1"/>
    <col min="8714" max="8714" width="9.42578125" style="217" customWidth="1"/>
    <col min="8715" max="8715" width="17.28515625" style="217" customWidth="1"/>
    <col min="8716" max="8961" width="9.140625" style="217"/>
    <col min="8962" max="8962" width="23.85546875" style="217" customWidth="1"/>
    <col min="8963" max="8963" width="11.42578125" style="217" customWidth="1"/>
    <col min="8964" max="8964" width="15.140625" style="217" customWidth="1"/>
    <col min="8965" max="8965" width="19.140625" style="217" customWidth="1"/>
    <col min="8966" max="8966" width="9.140625" style="217"/>
    <col min="8967" max="8967" width="21.7109375" style="217" customWidth="1"/>
    <col min="8968" max="8968" width="14.140625" style="217" customWidth="1"/>
    <col min="8969" max="8969" width="23.5703125" style="217" customWidth="1"/>
    <col min="8970" max="8970" width="9.42578125" style="217" customWidth="1"/>
    <col min="8971" max="8971" width="17.28515625" style="217" customWidth="1"/>
    <col min="8972" max="9217" width="9.140625" style="217"/>
    <col min="9218" max="9218" width="23.85546875" style="217" customWidth="1"/>
    <col min="9219" max="9219" width="11.42578125" style="217" customWidth="1"/>
    <col min="9220" max="9220" width="15.140625" style="217" customWidth="1"/>
    <col min="9221" max="9221" width="19.140625" style="217" customWidth="1"/>
    <col min="9222" max="9222" width="9.140625" style="217"/>
    <col min="9223" max="9223" width="21.7109375" style="217" customWidth="1"/>
    <col min="9224" max="9224" width="14.140625" style="217" customWidth="1"/>
    <col min="9225" max="9225" width="23.5703125" style="217" customWidth="1"/>
    <col min="9226" max="9226" width="9.42578125" style="217" customWidth="1"/>
    <col min="9227" max="9227" width="17.28515625" style="217" customWidth="1"/>
    <col min="9228" max="9473" width="9.140625" style="217"/>
    <col min="9474" max="9474" width="23.85546875" style="217" customWidth="1"/>
    <col min="9475" max="9475" width="11.42578125" style="217" customWidth="1"/>
    <col min="9476" max="9476" width="15.140625" style="217" customWidth="1"/>
    <col min="9477" max="9477" width="19.140625" style="217" customWidth="1"/>
    <col min="9478" max="9478" width="9.140625" style="217"/>
    <col min="9479" max="9479" width="21.7109375" style="217" customWidth="1"/>
    <col min="9480" max="9480" width="14.140625" style="217" customWidth="1"/>
    <col min="9481" max="9481" width="23.5703125" style="217" customWidth="1"/>
    <col min="9482" max="9482" width="9.42578125" style="217" customWidth="1"/>
    <col min="9483" max="9483" width="17.28515625" style="217" customWidth="1"/>
    <col min="9484" max="9729" width="9.140625" style="217"/>
    <col min="9730" max="9730" width="23.85546875" style="217" customWidth="1"/>
    <col min="9731" max="9731" width="11.42578125" style="217" customWidth="1"/>
    <col min="9732" max="9732" width="15.140625" style="217" customWidth="1"/>
    <col min="9733" max="9733" width="19.140625" style="217" customWidth="1"/>
    <col min="9734" max="9734" width="9.140625" style="217"/>
    <col min="9735" max="9735" width="21.7109375" style="217" customWidth="1"/>
    <col min="9736" max="9736" width="14.140625" style="217" customWidth="1"/>
    <col min="9737" max="9737" width="23.5703125" style="217" customWidth="1"/>
    <col min="9738" max="9738" width="9.42578125" style="217" customWidth="1"/>
    <col min="9739" max="9739" width="17.28515625" style="217" customWidth="1"/>
    <col min="9740" max="9985" width="9.140625" style="217"/>
    <col min="9986" max="9986" width="23.85546875" style="217" customWidth="1"/>
    <col min="9987" max="9987" width="11.42578125" style="217" customWidth="1"/>
    <col min="9988" max="9988" width="15.140625" style="217" customWidth="1"/>
    <col min="9989" max="9989" width="19.140625" style="217" customWidth="1"/>
    <col min="9990" max="9990" width="9.140625" style="217"/>
    <col min="9991" max="9991" width="21.7109375" style="217" customWidth="1"/>
    <col min="9992" max="9992" width="14.140625" style="217" customWidth="1"/>
    <col min="9993" max="9993" width="23.5703125" style="217" customWidth="1"/>
    <col min="9994" max="9994" width="9.42578125" style="217" customWidth="1"/>
    <col min="9995" max="9995" width="17.28515625" style="217" customWidth="1"/>
    <col min="9996" max="10241" width="9.140625" style="217"/>
    <col min="10242" max="10242" width="23.85546875" style="217" customWidth="1"/>
    <col min="10243" max="10243" width="11.42578125" style="217" customWidth="1"/>
    <col min="10244" max="10244" width="15.140625" style="217" customWidth="1"/>
    <col min="10245" max="10245" width="19.140625" style="217" customWidth="1"/>
    <col min="10246" max="10246" width="9.140625" style="217"/>
    <col min="10247" max="10247" width="21.7109375" style="217" customWidth="1"/>
    <col min="10248" max="10248" width="14.140625" style="217" customWidth="1"/>
    <col min="10249" max="10249" width="23.5703125" style="217" customWidth="1"/>
    <col min="10250" max="10250" width="9.42578125" style="217" customWidth="1"/>
    <col min="10251" max="10251" width="17.28515625" style="217" customWidth="1"/>
    <col min="10252" max="10497" width="9.140625" style="217"/>
    <col min="10498" max="10498" width="23.85546875" style="217" customWidth="1"/>
    <col min="10499" max="10499" width="11.42578125" style="217" customWidth="1"/>
    <col min="10500" max="10500" width="15.140625" style="217" customWidth="1"/>
    <col min="10501" max="10501" width="19.140625" style="217" customWidth="1"/>
    <col min="10502" max="10502" width="9.140625" style="217"/>
    <col min="10503" max="10503" width="21.7109375" style="217" customWidth="1"/>
    <col min="10504" max="10504" width="14.140625" style="217" customWidth="1"/>
    <col min="10505" max="10505" width="23.5703125" style="217" customWidth="1"/>
    <col min="10506" max="10506" width="9.42578125" style="217" customWidth="1"/>
    <col min="10507" max="10507" width="17.28515625" style="217" customWidth="1"/>
    <col min="10508" max="10753" width="9.140625" style="217"/>
    <col min="10754" max="10754" width="23.85546875" style="217" customWidth="1"/>
    <col min="10755" max="10755" width="11.42578125" style="217" customWidth="1"/>
    <col min="10756" max="10756" width="15.140625" style="217" customWidth="1"/>
    <col min="10757" max="10757" width="19.140625" style="217" customWidth="1"/>
    <col min="10758" max="10758" width="9.140625" style="217"/>
    <col min="10759" max="10759" width="21.7109375" style="217" customWidth="1"/>
    <col min="10760" max="10760" width="14.140625" style="217" customWidth="1"/>
    <col min="10761" max="10761" width="23.5703125" style="217" customWidth="1"/>
    <col min="10762" max="10762" width="9.42578125" style="217" customWidth="1"/>
    <col min="10763" max="10763" width="17.28515625" style="217" customWidth="1"/>
    <col min="10764" max="11009" width="9.140625" style="217"/>
    <col min="11010" max="11010" width="23.85546875" style="217" customWidth="1"/>
    <col min="11011" max="11011" width="11.42578125" style="217" customWidth="1"/>
    <col min="11012" max="11012" width="15.140625" style="217" customWidth="1"/>
    <col min="11013" max="11013" width="19.140625" style="217" customWidth="1"/>
    <col min="11014" max="11014" width="9.140625" style="217"/>
    <col min="11015" max="11015" width="21.7109375" style="217" customWidth="1"/>
    <col min="11016" max="11016" width="14.140625" style="217" customWidth="1"/>
    <col min="11017" max="11017" width="23.5703125" style="217" customWidth="1"/>
    <col min="11018" max="11018" width="9.42578125" style="217" customWidth="1"/>
    <col min="11019" max="11019" width="17.28515625" style="217" customWidth="1"/>
    <col min="11020" max="11265" width="9.140625" style="217"/>
    <col min="11266" max="11266" width="23.85546875" style="217" customWidth="1"/>
    <col min="11267" max="11267" width="11.42578125" style="217" customWidth="1"/>
    <col min="11268" max="11268" width="15.140625" style="217" customWidth="1"/>
    <col min="11269" max="11269" width="19.140625" style="217" customWidth="1"/>
    <col min="11270" max="11270" width="9.140625" style="217"/>
    <col min="11271" max="11271" width="21.7109375" style="217" customWidth="1"/>
    <col min="11272" max="11272" width="14.140625" style="217" customWidth="1"/>
    <col min="11273" max="11273" width="23.5703125" style="217" customWidth="1"/>
    <col min="11274" max="11274" width="9.42578125" style="217" customWidth="1"/>
    <col min="11275" max="11275" width="17.28515625" style="217" customWidth="1"/>
    <col min="11276" max="11521" width="9.140625" style="217"/>
    <col min="11522" max="11522" width="23.85546875" style="217" customWidth="1"/>
    <col min="11523" max="11523" width="11.42578125" style="217" customWidth="1"/>
    <col min="11524" max="11524" width="15.140625" style="217" customWidth="1"/>
    <col min="11525" max="11525" width="19.140625" style="217" customWidth="1"/>
    <col min="11526" max="11526" width="9.140625" style="217"/>
    <col min="11527" max="11527" width="21.7109375" style="217" customWidth="1"/>
    <col min="11528" max="11528" width="14.140625" style="217" customWidth="1"/>
    <col min="11529" max="11529" width="23.5703125" style="217" customWidth="1"/>
    <col min="11530" max="11530" width="9.42578125" style="217" customWidth="1"/>
    <col min="11531" max="11531" width="17.28515625" style="217" customWidth="1"/>
    <col min="11532" max="11777" width="9.140625" style="217"/>
    <col min="11778" max="11778" width="23.85546875" style="217" customWidth="1"/>
    <col min="11779" max="11779" width="11.42578125" style="217" customWidth="1"/>
    <col min="11780" max="11780" width="15.140625" style="217" customWidth="1"/>
    <col min="11781" max="11781" width="19.140625" style="217" customWidth="1"/>
    <col min="11782" max="11782" width="9.140625" style="217"/>
    <col min="11783" max="11783" width="21.7109375" style="217" customWidth="1"/>
    <col min="11784" max="11784" width="14.140625" style="217" customWidth="1"/>
    <col min="11785" max="11785" width="23.5703125" style="217" customWidth="1"/>
    <col min="11786" max="11786" width="9.42578125" style="217" customWidth="1"/>
    <col min="11787" max="11787" width="17.28515625" style="217" customWidth="1"/>
    <col min="11788" max="12033" width="9.140625" style="217"/>
    <col min="12034" max="12034" width="23.85546875" style="217" customWidth="1"/>
    <col min="12035" max="12035" width="11.42578125" style="217" customWidth="1"/>
    <col min="12036" max="12036" width="15.140625" style="217" customWidth="1"/>
    <col min="12037" max="12037" width="19.140625" style="217" customWidth="1"/>
    <col min="12038" max="12038" width="9.140625" style="217"/>
    <col min="12039" max="12039" width="21.7109375" style="217" customWidth="1"/>
    <col min="12040" max="12040" width="14.140625" style="217" customWidth="1"/>
    <col min="12041" max="12041" width="23.5703125" style="217" customWidth="1"/>
    <col min="12042" max="12042" width="9.42578125" style="217" customWidth="1"/>
    <col min="12043" max="12043" width="17.28515625" style="217" customWidth="1"/>
    <col min="12044" max="12289" width="9.140625" style="217"/>
    <col min="12290" max="12290" width="23.85546875" style="217" customWidth="1"/>
    <col min="12291" max="12291" width="11.42578125" style="217" customWidth="1"/>
    <col min="12292" max="12292" width="15.140625" style="217" customWidth="1"/>
    <col min="12293" max="12293" width="19.140625" style="217" customWidth="1"/>
    <col min="12294" max="12294" width="9.140625" style="217"/>
    <col min="12295" max="12295" width="21.7109375" style="217" customWidth="1"/>
    <col min="12296" max="12296" width="14.140625" style="217" customWidth="1"/>
    <col min="12297" max="12297" width="23.5703125" style="217" customWidth="1"/>
    <col min="12298" max="12298" width="9.42578125" style="217" customWidth="1"/>
    <col min="12299" max="12299" width="17.28515625" style="217" customWidth="1"/>
    <col min="12300" max="12545" width="9.140625" style="217"/>
    <col min="12546" max="12546" width="23.85546875" style="217" customWidth="1"/>
    <col min="12547" max="12547" width="11.42578125" style="217" customWidth="1"/>
    <col min="12548" max="12548" width="15.140625" style="217" customWidth="1"/>
    <col min="12549" max="12549" width="19.140625" style="217" customWidth="1"/>
    <col min="12550" max="12550" width="9.140625" style="217"/>
    <col min="12551" max="12551" width="21.7109375" style="217" customWidth="1"/>
    <col min="12552" max="12552" width="14.140625" style="217" customWidth="1"/>
    <col min="12553" max="12553" width="23.5703125" style="217" customWidth="1"/>
    <col min="12554" max="12554" width="9.42578125" style="217" customWidth="1"/>
    <col min="12555" max="12555" width="17.28515625" style="217" customWidth="1"/>
    <col min="12556" max="12801" width="9.140625" style="217"/>
    <col min="12802" max="12802" width="23.85546875" style="217" customWidth="1"/>
    <col min="12803" max="12803" width="11.42578125" style="217" customWidth="1"/>
    <col min="12804" max="12804" width="15.140625" style="217" customWidth="1"/>
    <col min="12805" max="12805" width="19.140625" style="217" customWidth="1"/>
    <col min="12806" max="12806" width="9.140625" style="217"/>
    <col min="12807" max="12807" width="21.7109375" style="217" customWidth="1"/>
    <col min="12808" max="12808" width="14.140625" style="217" customWidth="1"/>
    <col min="12809" max="12809" width="23.5703125" style="217" customWidth="1"/>
    <col min="12810" max="12810" width="9.42578125" style="217" customWidth="1"/>
    <col min="12811" max="12811" width="17.28515625" style="217" customWidth="1"/>
    <col min="12812" max="13057" width="9.140625" style="217"/>
    <col min="13058" max="13058" width="23.85546875" style="217" customWidth="1"/>
    <col min="13059" max="13059" width="11.42578125" style="217" customWidth="1"/>
    <col min="13060" max="13060" width="15.140625" style="217" customWidth="1"/>
    <col min="13061" max="13061" width="19.140625" style="217" customWidth="1"/>
    <col min="13062" max="13062" width="9.140625" style="217"/>
    <col min="13063" max="13063" width="21.7109375" style="217" customWidth="1"/>
    <col min="13064" max="13064" width="14.140625" style="217" customWidth="1"/>
    <col min="13065" max="13065" width="23.5703125" style="217" customWidth="1"/>
    <col min="13066" max="13066" width="9.42578125" style="217" customWidth="1"/>
    <col min="13067" max="13067" width="17.28515625" style="217" customWidth="1"/>
    <col min="13068" max="13313" width="9.140625" style="217"/>
    <col min="13314" max="13314" width="23.85546875" style="217" customWidth="1"/>
    <col min="13315" max="13315" width="11.42578125" style="217" customWidth="1"/>
    <col min="13316" max="13316" width="15.140625" style="217" customWidth="1"/>
    <col min="13317" max="13317" width="19.140625" style="217" customWidth="1"/>
    <col min="13318" max="13318" width="9.140625" style="217"/>
    <col min="13319" max="13319" width="21.7109375" style="217" customWidth="1"/>
    <col min="13320" max="13320" width="14.140625" style="217" customWidth="1"/>
    <col min="13321" max="13321" width="23.5703125" style="217" customWidth="1"/>
    <col min="13322" max="13322" width="9.42578125" style="217" customWidth="1"/>
    <col min="13323" max="13323" width="17.28515625" style="217" customWidth="1"/>
    <col min="13324" max="13569" width="9.140625" style="217"/>
    <col min="13570" max="13570" width="23.85546875" style="217" customWidth="1"/>
    <col min="13571" max="13571" width="11.42578125" style="217" customWidth="1"/>
    <col min="13572" max="13572" width="15.140625" style="217" customWidth="1"/>
    <col min="13573" max="13573" width="19.140625" style="217" customWidth="1"/>
    <col min="13574" max="13574" width="9.140625" style="217"/>
    <col min="13575" max="13575" width="21.7109375" style="217" customWidth="1"/>
    <col min="13576" max="13576" width="14.140625" style="217" customWidth="1"/>
    <col min="13577" max="13577" width="23.5703125" style="217" customWidth="1"/>
    <col min="13578" max="13578" width="9.42578125" style="217" customWidth="1"/>
    <col min="13579" max="13579" width="17.28515625" style="217" customWidth="1"/>
    <col min="13580" max="13825" width="9.140625" style="217"/>
    <col min="13826" max="13826" width="23.85546875" style="217" customWidth="1"/>
    <col min="13827" max="13827" width="11.42578125" style="217" customWidth="1"/>
    <col min="13828" max="13828" width="15.140625" style="217" customWidth="1"/>
    <col min="13829" max="13829" width="19.140625" style="217" customWidth="1"/>
    <col min="13830" max="13830" width="9.140625" style="217"/>
    <col min="13831" max="13831" width="21.7109375" style="217" customWidth="1"/>
    <col min="13832" max="13832" width="14.140625" style="217" customWidth="1"/>
    <col min="13833" max="13833" width="23.5703125" style="217" customWidth="1"/>
    <col min="13834" max="13834" width="9.42578125" style="217" customWidth="1"/>
    <col min="13835" max="13835" width="17.28515625" style="217" customWidth="1"/>
    <col min="13836" max="14081" width="9.140625" style="217"/>
    <col min="14082" max="14082" width="23.85546875" style="217" customWidth="1"/>
    <col min="14083" max="14083" width="11.42578125" style="217" customWidth="1"/>
    <col min="14084" max="14084" width="15.140625" style="217" customWidth="1"/>
    <col min="14085" max="14085" width="19.140625" style="217" customWidth="1"/>
    <col min="14086" max="14086" width="9.140625" style="217"/>
    <col min="14087" max="14087" width="21.7109375" style="217" customWidth="1"/>
    <col min="14088" max="14088" width="14.140625" style="217" customWidth="1"/>
    <col min="14089" max="14089" width="23.5703125" style="217" customWidth="1"/>
    <col min="14090" max="14090" width="9.42578125" style="217" customWidth="1"/>
    <col min="14091" max="14091" width="17.28515625" style="217" customWidth="1"/>
    <col min="14092" max="14337" width="9.140625" style="217"/>
    <col min="14338" max="14338" width="23.85546875" style="217" customWidth="1"/>
    <col min="14339" max="14339" width="11.42578125" style="217" customWidth="1"/>
    <col min="14340" max="14340" width="15.140625" style="217" customWidth="1"/>
    <col min="14341" max="14341" width="19.140625" style="217" customWidth="1"/>
    <col min="14342" max="14342" width="9.140625" style="217"/>
    <col min="14343" max="14343" width="21.7109375" style="217" customWidth="1"/>
    <col min="14344" max="14344" width="14.140625" style="217" customWidth="1"/>
    <col min="14345" max="14345" width="23.5703125" style="217" customWidth="1"/>
    <col min="14346" max="14346" width="9.42578125" style="217" customWidth="1"/>
    <col min="14347" max="14347" width="17.28515625" style="217" customWidth="1"/>
    <col min="14348" max="14593" width="9.140625" style="217"/>
    <col min="14594" max="14594" width="23.85546875" style="217" customWidth="1"/>
    <col min="14595" max="14595" width="11.42578125" style="217" customWidth="1"/>
    <col min="14596" max="14596" width="15.140625" style="217" customWidth="1"/>
    <col min="14597" max="14597" width="19.140625" style="217" customWidth="1"/>
    <col min="14598" max="14598" width="9.140625" style="217"/>
    <col min="14599" max="14599" width="21.7109375" style="217" customWidth="1"/>
    <col min="14600" max="14600" width="14.140625" style="217" customWidth="1"/>
    <col min="14601" max="14601" width="23.5703125" style="217" customWidth="1"/>
    <col min="14602" max="14602" width="9.42578125" style="217" customWidth="1"/>
    <col min="14603" max="14603" width="17.28515625" style="217" customWidth="1"/>
    <col min="14604" max="14849" width="9.140625" style="217"/>
    <col min="14850" max="14850" width="23.85546875" style="217" customWidth="1"/>
    <col min="14851" max="14851" width="11.42578125" style="217" customWidth="1"/>
    <col min="14852" max="14852" width="15.140625" style="217" customWidth="1"/>
    <col min="14853" max="14853" width="19.140625" style="217" customWidth="1"/>
    <col min="14854" max="14854" width="9.140625" style="217"/>
    <col min="14855" max="14855" width="21.7109375" style="217" customWidth="1"/>
    <col min="14856" max="14856" width="14.140625" style="217" customWidth="1"/>
    <col min="14857" max="14857" width="23.5703125" style="217" customWidth="1"/>
    <col min="14858" max="14858" width="9.42578125" style="217" customWidth="1"/>
    <col min="14859" max="14859" width="17.28515625" style="217" customWidth="1"/>
    <col min="14860" max="15105" width="9.140625" style="217"/>
    <col min="15106" max="15106" width="23.85546875" style="217" customWidth="1"/>
    <col min="15107" max="15107" width="11.42578125" style="217" customWidth="1"/>
    <col min="15108" max="15108" width="15.140625" style="217" customWidth="1"/>
    <col min="15109" max="15109" width="19.140625" style="217" customWidth="1"/>
    <col min="15110" max="15110" width="9.140625" style="217"/>
    <col min="15111" max="15111" width="21.7109375" style="217" customWidth="1"/>
    <col min="15112" max="15112" width="14.140625" style="217" customWidth="1"/>
    <col min="15113" max="15113" width="23.5703125" style="217" customWidth="1"/>
    <col min="15114" max="15114" width="9.42578125" style="217" customWidth="1"/>
    <col min="15115" max="15115" width="17.28515625" style="217" customWidth="1"/>
    <col min="15116" max="15361" width="9.140625" style="217"/>
    <col min="15362" max="15362" width="23.85546875" style="217" customWidth="1"/>
    <col min="15363" max="15363" width="11.42578125" style="217" customWidth="1"/>
    <col min="15364" max="15364" width="15.140625" style="217" customWidth="1"/>
    <col min="15365" max="15365" width="19.140625" style="217" customWidth="1"/>
    <col min="15366" max="15366" width="9.140625" style="217"/>
    <col min="15367" max="15367" width="21.7109375" style="217" customWidth="1"/>
    <col min="15368" max="15368" width="14.140625" style="217" customWidth="1"/>
    <col min="15369" max="15369" width="23.5703125" style="217" customWidth="1"/>
    <col min="15370" max="15370" width="9.42578125" style="217" customWidth="1"/>
    <col min="15371" max="15371" width="17.28515625" style="217" customWidth="1"/>
    <col min="15372" max="15617" width="9.140625" style="217"/>
    <col min="15618" max="15618" width="23.85546875" style="217" customWidth="1"/>
    <col min="15619" max="15619" width="11.42578125" style="217" customWidth="1"/>
    <col min="15620" max="15620" width="15.140625" style="217" customWidth="1"/>
    <col min="15621" max="15621" width="19.140625" style="217" customWidth="1"/>
    <col min="15622" max="15622" width="9.140625" style="217"/>
    <col min="15623" max="15623" width="21.7109375" style="217" customWidth="1"/>
    <col min="15624" max="15624" width="14.140625" style="217" customWidth="1"/>
    <col min="15625" max="15625" width="23.5703125" style="217" customWidth="1"/>
    <col min="15626" max="15626" width="9.42578125" style="217" customWidth="1"/>
    <col min="15627" max="15627" width="17.28515625" style="217" customWidth="1"/>
    <col min="15628" max="15873" width="9.140625" style="217"/>
    <col min="15874" max="15874" width="23.85546875" style="217" customWidth="1"/>
    <col min="15875" max="15875" width="11.42578125" style="217" customWidth="1"/>
    <col min="15876" max="15876" width="15.140625" style="217" customWidth="1"/>
    <col min="15877" max="15877" width="19.140625" style="217" customWidth="1"/>
    <col min="15878" max="15878" width="9.140625" style="217"/>
    <col min="15879" max="15879" width="21.7109375" style="217" customWidth="1"/>
    <col min="15880" max="15880" width="14.140625" style="217" customWidth="1"/>
    <col min="15881" max="15881" width="23.5703125" style="217" customWidth="1"/>
    <col min="15882" max="15882" width="9.42578125" style="217" customWidth="1"/>
    <col min="15883" max="15883" width="17.28515625" style="217" customWidth="1"/>
    <col min="15884" max="16129" width="9.140625" style="217"/>
    <col min="16130" max="16130" width="23.85546875" style="217" customWidth="1"/>
    <col min="16131" max="16131" width="11.42578125" style="217" customWidth="1"/>
    <col min="16132" max="16132" width="15.140625" style="217" customWidth="1"/>
    <col min="16133" max="16133" width="19.140625" style="217" customWidth="1"/>
    <col min="16134" max="16134" width="9.140625" style="217"/>
    <col min="16135" max="16135" width="21.7109375" style="217" customWidth="1"/>
    <col min="16136" max="16136" width="14.140625" style="217" customWidth="1"/>
    <col min="16137" max="16137" width="23.5703125" style="217" customWidth="1"/>
    <col min="16138" max="16138" width="9.42578125" style="217" customWidth="1"/>
    <col min="16139" max="16139" width="17.28515625" style="217" customWidth="1"/>
    <col min="16140" max="16384" width="9.140625" style="217"/>
  </cols>
  <sheetData>
    <row r="1" spans="1:11" ht="15">
      <c r="K1" s="219"/>
    </row>
    <row r="2" spans="1:11">
      <c r="A2" s="220"/>
      <c r="B2" s="220"/>
      <c r="C2" s="220"/>
      <c r="D2" s="220"/>
      <c r="E2" s="220"/>
      <c r="F2" s="220"/>
      <c r="G2" s="220"/>
      <c r="H2" s="255"/>
      <c r="I2" s="255"/>
      <c r="K2" s="221"/>
    </row>
    <row r="3" spans="1:11" ht="18.75">
      <c r="A3" s="220"/>
      <c r="B3" s="223" t="s">
        <v>315</v>
      </c>
      <c r="C3" s="256"/>
      <c r="D3" s="256"/>
      <c r="E3" s="256"/>
      <c r="F3" s="256"/>
      <c r="G3" s="256"/>
      <c r="H3" s="256"/>
      <c r="I3" s="256"/>
      <c r="J3" s="256"/>
      <c r="K3" s="220"/>
    </row>
    <row r="4" spans="1:11">
      <c r="A4" s="257" t="s">
        <v>333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</row>
    <row r="5" spans="1:11">
      <c r="A5" s="258" t="s">
        <v>2</v>
      </c>
      <c r="B5" s="258" t="s">
        <v>3</v>
      </c>
      <c r="C5" s="259" t="s">
        <v>4</v>
      </c>
      <c r="D5" s="259"/>
      <c r="E5" s="259"/>
      <c r="F5" s="259" t="s">
        <v>5</v>
      </c>
      <c r="G5" s="259" t="s">
        <v>6</v>
      </c>
      <c r="H5" s="259"/>
      <c r="I5" s="259"/>
      <c r="J5" s="259"/>
      <c r="K5" s="260" t="s">
        <v>7</v>
      </c>
    </row>
    <row r="6" spans="1:11" ht="175.5" customHeight="1">
      <c r="A6" s="258"/>
      <c r="B6" s="258"/>
      <c r="C6" s="261" t="s">
        <v>8</v>
      </c>
      <c r="D6" s="261" t="s">
        <v>9</v>
      </c>
      <c r="E6" s="261" t="s">
        <v>10</v>
      </c>
      <c r="F6" s="259"/>
      <c r="G6" s="262" t="s">
        <v>11</v>
      </c>
      <c r="H6" s="261" t="s">
        <v>12</v>
      </c>
      <c r="I6" s="261" t="s">
        <v>13</v>
      </c>
      <c r="J6" s="261" t="s">
        <v>12</v>
      </c>
      <c r="K6" s="260"/>
    </row>
    <row r="7" spans="1:11" ht="36" customHeight="1">
      <c r="A7" s="264">
        <v>1</v>
      </c>
      <c r="B7" s="265" t="s">
        <v>334</v>
      </c>
      <c r="C7" s="266">
        <v>66.97</v>
      </c>
      <c r="D7" s="266">
        <v>0</v>
      </c>
      <c r="E7" s="283">
        <v>0</v>
      </c>
      <c r="F7" s="268">
        <f t="shared" ref="F7:F50" si="0">SUM(C7,D7)</f>
        <v>66.97</v>
      </c>
      <c r="G7" s="284">
        <v>3110</v>
      </c>
      <c r="H7" s="266">
        <v>18.920000000000002</v>
      </c>
      <c r="I7" s="285" t="s">
        <v>335</v>
      </c>
      <c r="J7" s="266">
        <v>18.920000000000002</v>
      </c>
      <c r="K7" s="270">
        <v>48.05</v>
      </c>
    </row>
    <row r="8" spans="1:11" ht="15.75">
      <c r="A8" s="264"/>
      <c r="B8" s="267"/>
      <c r="C8" s="266"/>
      <c r="D8" s="266"/>
      <c r="E8" s="267"/>
      <c r="F8" s="268">
        <f t="shared" si="0"/>
        <v>0</v>
      </c>
      <c r="G8" s="265"/>
      <c r="H8" s="266"/>
      <c r="I8" s="267"/>
      <c r="J8" s="266"/>
      <c r="K8" s="270"/>
    </row>
    <row r="9" spans="1:11" ht="15.75">
      <c r="A9" s="264"/>
      <c r="B9" s="265"/>
      <c r="C9" s="266"/>
      <c r="D9" s="266"/>
      <c r="E9" s="267"/>
      <c r="F9" s="268">
        <f t="shared" si="0"/>
        <v>0</v>
      </c>
      <c r="G9" s="265"/>
      <c r="H9" s="266"/>
      <c r="I9" s="269"/>
      <c r="J9" s="266"/>
      <c r="K9" s="270"/>
    </row>
    <row r="10" spans="1:11" ht="15.75">
      <c r="A10" s="264"/>
      <c r="B10" s="265"/>
      <c r="C10" s="266"/>
      <c r="D10" s="266"/>
      <c r="E10" s="267"/>
      <c r="F10" s="268">
        <f t="shared" si="0"/>
        <v>0</v>
      </c>
      <c r="G10" s="265"/>
      <c r="H10" s="266"/>
      <c r="I10" s="269"/>
      <c r="J10" s="266"/>
      <c r="K10" s="270"/>
    </row>
    <row r="11" spans="1:11" ht="15.75">
      <c r="A11" s="264"/>
      <c r="B11" s="265"/>
      <c r="C11" s="266"/>
      <c r="D11" s="266"/>
      <c r="E11" s="267"/>
      <c r="F11" s="268">
        <f t="shared" si="0"/>
        <v>0</v>
      </c>
      <c r="G11" s="265"/>
      <c r="H11" s="266"/>
      <c r="I11" s="269"/>
      <c r="J11" s="266"/>
      <c r="K11" s="270"/>
    </row>
    <row r="12" spans="1:11" ht="15.75">
      <c r="A12" s="264"/>
      <c r="B12" s="265"/>
      <c r="C12" s="266"/>
      <c r="D12" s="266"/>
      <c r="E12" s="267"/>
      <c r="F12" s="268">
        <f t="shared" si="0"/>
        <v>0</v>
      </c>
      <c r="G12" s="271"/>
      <c r="H12" s="266"/>
      <c r="I12" s="267"/>
      <c r="J12" s="266"/>
      <c r="K12" s="270"/>
    </row>
    <row r="13" spans="1:11" ht="15.75">
      <c r="A13" s="264"/>
      <c r="B13" s="265"/>
      <c r="C13" s="266"/>
      <c r="D13" s="266"/>
      <c r="E13" s="267"/>
      <c r="F13" s="268">
        <f t="shared" si="0"/>
        <v>0</v>
      </c>
      <c r="G13" s="271"/>
      <c r="H13" s="266"/>
      <c r="I13" s="267"/>
      <c r="J13" s="266"/>
      <c r="K13" s="270"/>
    </row>
    <row r="14" spans="1:11" ht="15.75">
      <c r="A14" s="264"/>
      <c r="B14" s="265"/>
      <c r="C14" s="266"/>
      <c r="D14" s="266"/>
      <c r="E14" s="267"/>
      <c r="F14" s="268">
        <f t="shared" si="0"/>
        <v>0</v>
      </c>
      <c r="G14" s="265"/>
      <c r="H14" s="266"/>
      <c r="I14" s="267"/>
      <c r="J14" s="266"/>
      <c r="K14" s="270"/>
    </row>
    <row r="15" spans="1:11" ht="15.75">
      <c r="A15" s="271"/>
      <c r="B15" s="265"/>
      <c r="C15" s="266"/>
      <c r="D15" s="266"/>
      <c r="E15" s="267"/>
      <c r="F15" s="268">
        <f t="shared" si="0"/>
        <v>0</v>
      </c>
      <c r="G15" s="265"/>
      <c r="H15" s="266"/>
      <c r="I15" s="267"/>
      <c r="J15" s="266"/>
      <c r="K15" s="270"/>
    </row>
    <row r="16" spans="1:11" ht="15.75">
      <c r="A16" s="271"/>
      <c r="B16" s="265"/>
      <c r="C16" s="266"/>
      <c r="D16" s="266"/>
      <c r="E16" s="267"/>
      <c r="F16" s="268">
        <f t="shared" si="0"/>
        <v>0</v>
      </c>
      <c r="G16" s="265"/>
      <c r="H16" s="266"/>
      <c r="I16" s="267"/>
      <c r="J16" s="266"/>
      <c r="K16" s="270"/>
    </row>
    <row r="17" spans="1:11" ht="15.75">
      <c r="A17" s="264"/>
      <c r="B17" s="265"/>
      <c r="C17" s="266"/>
      <c r="D17" s="266"/>
      <c r="E17" s="267"/>
      <c r="F17" s="268">
        <f t="shared" si="0"/>
        <v>0</v>
      </c>
      <c r="G17" s="265"/>
      <c r="H17" s="266"/>
      <c r="I17" s="267"/>
      <c r="J17" s="266"/>
      <c r="K17" s="270"/>
    </row>
    <row r="18" spans="1:11" ht="15.75">
      <c r="A18" s="264"/>
      <c r="B18" s="265"/>
      <c r="C18" s="266"/>
      <c r="D18" s="266"/>
      <c r="E18" s="267"/>
      <c r="F18" s="268">
        <f t="shared" si="0"/>
        <v>0</v>
      </c>
      <c r="G18" s="265"/>
      <c r="H18" s="266"/>
      <c r="I18" s="267"/>
      <c r="J18" s="266"/>
      <c r="K18" s="270"/>
    </row>
    <row r="19" spans="1:11" ht="15.75">
      <c r="A19" s="264"/>
      <c r="B19" s="265"/>
      <c r="C19" s="266"/>
      <c r="D19" s="266"/>
      <c r="E19" s="267"/>
      <c r="F19" s="268">
        <f t="shared" si="0"/>
        <v>0</v>
      </c>
      <c r="G19" s="265"/>
      <c r="H19" s="266"/>
      <c r="I19" s="267"/>
      <c r="J19" s="266"/>
      <c r="K19" s="270"/>
    </row>
    <row r="20" spans="1:11" ht="15.75">
      <c r="A20" s="264"/>
      <c r="B20" s="265"/>
      <c r="C20" s="266"/>
      <c r="D20" s="266"/>
      <c r="E20" s="267"/>
      <c r="F20" s="268">
        <f t="shared" si="0"/>
        <v>0</v>
      </c>
      <c r="G20" s="265"/>
      <c r="H20" s="266"/>
      <c r="I20" s="267"/>
      <c r="J20" s="266"/>
      <c r="K20" s="270"/>
    </row>
    <row r="21" spans="1:11" ht="15.75">
      <c r="A21" s="264"/>
      <c r="B21" s="265"/>
      <c r="C21" s="266"/>
      <c r="D21" s="266"/>
      <c r="E21" s="267"/>
      <c r="F21" s="268">
        <f t="shared" si="0"/>
        <v>0</v>
      </c>
      <c r="G21" s="265"/>
      <c r="H21" s="266"/>
      <c r="I21" s="267"/>
      <c r="J21" s="266"/>
      <c r="K21" s="270"/>
    </row>
    <row r="22" spans="1:11" ht="15.75">
      <c r="A22" s="264"/>
      <c r="B22" s="265"/>
      <c r="C22" s="266"/>
      <c r="D22" s="266"/>
      <c r="E22" s="267"/>
      <c r="F22" s="268">
        <f t="shared" si="0"/>
        <v>0</v>
      </c>
      <c r="G22" s="265"/>
      <c r="H22" s="266"/>
      <c r="I22" s="267"/>
      <c r="J22" s="266"/>
      <c r="K22" s="270"/>
    </row>
    <row r="23" spans="1:11" ht="15.75">
      <c r="A23" s="264"/>
      <c r="B23" s="265"/>
      <c r="C23" s="266"/>
      <c r="D23" s="266"/>
      <c r="E23" s="267"/>
      <c r="F23" s="268">
        <f t="shared" si="0"/>
        <v>0</v>
      </c>
      <c r="G23" s="265"/>
      <c r="H23" s="266"/>
      <c r="I23" s="267"/>
      <c r="J23" s="266"/>
      <c r="K23" s="270"/>
    </row>
    <row r="24" spans="1:11" ht="15.75">
      <c r="A24" s="264"/>
      <c r="B24" s="265"/>
      <c r="C24" s="266"/>
      <c r="D24" s="266"/>
      <c r="E24" s="267"/>
      <c r="F24" s="268">
        <f t="shared" si="0"/>
        <v>0</v>
      </c>
      <c r="G24" s="265"/>
      <c r="H24" s="266"/>
      <c r="I24" s="267"/>
      <c r="J24" s="266"/>
      <c r="K24" s="270"/>
    </row>
    <row r="25" spans="1:11" ht="15.75">
      <c r="A25" s="271"/>
      <c r="B25" s="265"/>
      <c r="C25" s="266"/>
      <c r="D25" s="266"/>
      <c r="E25" s="267"/>
      <c r="F25" s="268">
        <f t="shared" si="0"/>
        <v>0</v>
      </c>
      <c r="G25" s="265"/>
      <c r="H25" s="266"/>
      <c r="I25" s="267"/>
      <c r="J25" s="266"/>
      <c r="K25" s="270"/>
    </row>
    <row r="26" spans="1:11" ht="15.75">
      <c r="A26" s="271"/>
      <c r="B26" s="265"/>
      <c r="C26" s="266"/>
      <c r="D26" s="266"/>
      <c r="E26" s="267"/>
      <c r="F26" s="268">
        <f t="shared" si="0"/>
        <v>0</v>
      </c>
      <c r="G26" s="265"/>
      <c r="H26" s="266"/>
      <c r="I26" s="267"/>
      <c r="J26" s="266"/>
      <c r="K26" s="270"/>
    </row>
    <row r="27" spans="1:11" ht="15.75">
      <c r="A27" s="264"/>
      <c r="B27" s="265"/>
      <c r="C27" s="266"/>
      <c r="D27" s="266"/>
      <c r="E27" s="267"/>
      <c r="F27" s="268">
        <f t="shared" si="0"/>
        <v>0</v>
      </c>
      <c r="G27" s="265"/>
      <c r="H27" s="266"/>
      <c r="I27" s="267"/>
      <c r="J27" s="266"/>
      <c r="K27" s="270"/>
    </row>
    <row r="28" spans="1:11" ht="15.75">
      <c r="A28" s="264"/>
      <c r="B28" s="265"/>
      <c r="C28" s="266"/>
      <c r="D28" s="266"/>
      <c r="E28" s="267"/>
      <c r="F28" s="268">
        <f t="shared" si="0"/>
        <v>0</v>
      </c>
      <c r="G28" s="265"/>
      <c r="H28" s="266"/>
      <c r="I28" s="267"/>
      <c r="J28" s="266"/>
      <c r="K28" s="270"/>
    </row>
    <row r="29" spans="1:11" ht="15.75">
      <c r="A29" s="264"/>
      <c r="B29" s="265"/>
      <c r="C29" s="266"/>
      <c r="D29" s="266"/>
      <c r="E29" s="267"/>
      <c r="F29" s="268">
        <f t="shared" si="0"/>
        <v>0</v>
      </c>
      <c r="G29" s="265"/>
      <c r="H29" s="266"/>
      <c r="I29" s="267"/>
      <c r="J29" s="266"/>
      <c r="K29" s="270"/>
    </row>
    <row r="30" spans="1:11" ht="15.75">
      <c r="A30" s="264"/>
      <c r="B30" s="265"/>
      <c r="C30" s="266"/>
      <c r="D30" s="266"/>
      <c r="E30" s="267"/>
      <c r="F30" s="268">
        <f t="shared" si="0"/>
        <v>0</v>
      </c>
      <c r="G30" s="265"/>
      <c r="H30" s="266"/>
      <c r="I30" s="267"/>
      <c r="J30" s="266"/>
      <c r="K30" s="270"/>
    </row>
    <row r="31" spans="1:11" ht="15.75">
      <c r="A31" s="264"/>
      <c r="B31" s="265"/>
      <c r="C31" s="266"/>
      <c r="D31" s="266"/>
      <c r="E31" s="267"/>
      <c r="F31" s="268">
        <f t="shared" si="0"/>
        <v>0</v>
      </c>
      <c r="G31" s="265"/>
      <c r="H31" s="266"/>
      <c r="I31" s="267"/>
      <c r="J31" s="266"/>
      <c r="K31" s="270"/>
    </row>
    <row r="32" spans="1:11" ht="15.75">
      <c r="A32" s="264"/>
      <c r="B32" s="265"/>
      <c r="C32" s="266"/>
      <c r="D32" s="266"/>
      <c r="E32" s="267"/>
      <c r="F32" s="268">
        <f t="shared" si="0"/>
        <v>0</v>
      </c>
      <c r="G32" s="265"/>
      <c r="H32" s="266"/>
      <c r="I32" s="267"/>
      <c r="J32" s="266"/>
      <c r="K32" s="270"/>
    </row>
    <row r="33" spans="1:11" ht="15.75">
      <c r="A33" s="264"/>
      <c r="B33" s="265"/>
      <c r="C33" s="266"/>
      <c r="D33" s="266"/>
      <c r="E33" s="267"/>
      <c r="F33" s="268">
        <f t="shared" si="0"/>
        <v>0</v>
      </c>
      <c r="G33" s="265"/>
      <c r="H33" s="266"/>
      <c r="I33" s="267"/>
      <c r="J33" s="266"/>
      <c r="K33" s="270"/>
    </row>
    <row r="34" spans="1:11" ht="15.75">
      <c r="A34" s="264"/>
      <c r="B34" s="265"/>
      <c r="C34" s="266"/>
      <c r="D34" s="266"/>
      <c r="E34" s="267"/>
      <c r="F34" s="268">
        <f t="shared" si="0"/>
        <v>0</v>
      </c>
      <c r="G34" s="265"/>
      <c r="H34" s="266"/>
      <c r="I34" s="267"/>
      <c r="J34" s="266"/>
      <c r="K34" s="270"/>
    </row>
    <row r="35" spans="1:11" ht="15.75">
      <c r="A35" s="271"/>
      <c r="B35" s="265"/>
      <c r="C35" s="266"/>
      <c r="D35" s="266"/>
      <c r="E35" s="267"/>
      <c r="F35" s="268">
        <f t="shared" si="0"/>
        <v>0</v>
      </c>
      <c r="G35" s="265"/>
      <c r="H35" s="266"/>
      <c r="I35" s="267"/>
      <c r="J35" s="266"/>
      <c r="K35" s="270"/>
    </row>
    <row r="36" spans="1:11" ht="15.75">
      <c r="A36" s="271"/>
      <c r="B36" s="265"/>
      <c r="C36" s="266"/>
      <c r="D36" s="266"/>
      <c r="E36" s="267"/>
      <c r="F36" s="268">
        <f t="shared" si="0"/>
        <v>0</v>
      </c>
      <c r="G36" s="265"/>
      <c r="H36" s="266"/>
      <c r="I36" s="267"/>
      <c r="J36" s="266"/>
      <c r="K36" s="270"/>
    </row>
    <row r="37" spans="1:11" ht="15.75">
      <c r="A37" s="264"/>
      <c r="B37" s="265"/>
      <c r="C37" s="266"/>
      <c r="D37" s="266"/>
      <c r="E37" s="267"/>
      <c r="F37" s="268">
        <f t="shared" si="0"/>
        <v>0</v>
      </c>
      <c r="G37" s="265"/>
      <c r="H37" s="266"/>
      <c r="I37" s="267"/>
      <c r="J37" s="266"/>
      <c r="K37" s="270"/>
    </row>
    <row r="38" spans="1:11" ht="15.75">
      <c r="A38" s="264"/>
      <c r="B38" s="265"/>
      <c r="C38" s="266"/>
      <c r="D38" s="266"/>
      <c r="E38" s="267"/>
      <c r="F38" s="268">
        <f t="shared" si="0"/>
        <v>0</v>
      </c>
      <c r="G38" s="265"/>
      <c r="H38" s="266"/>
      <c r="I38" s="267"/>
      <c r="J38" s="266"/>
      <c r="K38" s="270"/>
    </row>
    <row r="39" spans="1:11" ht="15.75">
      <c r="A39" s="264"/>
      <c r="B39" s="265"/>
      <c r="C39" s="266"/>
      <c r="D39" s="266"/>
      <c r="E39" s="267"/>
      <c r="F39" s="268">
        <f t="shared" si="0"/>
        <v>0</v>
      </c>
      <c r="G39" s="265"/>
      <c r="H39" s="266"/>
      <c r="I39" s="267"/>
      <c r="J39" s="266"/>
      <c r="K39" s="270"/>
    </row>
    <row r="40" spans="1:11" ht="15.75">
      <c r="A40" s="264"/>
      <c r="B40" s="265"/>
      <c r="C40" s="266"/>
      <c r="D40" s="266"/>
      <c r="E40" s="267"/>
      <c r="F40" s="268">
        <f t="shared" si="0"/>
        <v>0</v>
      </c>
      <c r="G40" s="265"/>
      <c r="H40" s="266"/>
      <c r="I40" s="267"/>
      <c r="J40" s="266"/>
      <c r="K40" s="270"/>
    </row>
    <row r="41" spans="1:11" ht="15.75">
      <c r="A41" s="264"/>
      <c r="B41" s="265"/>
      <c r="C41" s="266"/>
      <c r="D41" s="266"/>
      <c r="E41" s="267"/>
      <c r="F41" s="268">
        <f t="shared" si="0"/>
        <v>0</v>
      </c>
      <c r="G41" s="265"/>
      <c r="H41" s="266"/>
      <c r="I41" s="267"/>
      <c r="J41" s="266"/>
      <c r="K41" s="270"/>
    </row>
    <row r="42" spans="1:11" ht="15.75">
      <c r="A42" s="264"/>
      <c r="B42" s="265"/>
      <c r="C42" s="266"/>
      <c r="D42" s="266"/>
      <c r="E42" s="267"/>
      <c r="F42" s="268">
        <f t="shared" si="0"/>
        <v>0</v>
      </c>
      <c r="G42" s="265"/>
      <c r="H42" s="266"/>
      <c r="I42" s="267"/>
      <c r="J42" s="266"/>
      <c r="K42" s="270"/>
    </row>
    <row r="43" spans="1:11" ht="15.75">
      <c r="A43" s="264"/>
      <c r="B43" s="265"/>
      <c r="C43" s="266"/>
      <c r="D43" s="266"/>
      <c r="E43" s="267"/>
      <c r="F43" s="268">
        <f t="shared" si="0"/>
        <v>0</v>
      </c>
      <c r="G43" s="265"/>
      <c r="H43" s="266"/>
      <c r="I43" s="267"/>
      <c r="J43" s="266"/>
      <c r="K43" s="270"/>
    </row>
    <row r="44" spans="1:11" ht="15.75">
      <c r="A44" s="264"/>
      <c r="B44" s="265"/>
      <c r="C44" s="266"/>
      <c r="D44" s="266"/>
      <c r="E44" s="267"/>
      <c r="F44" s="268">
        <f t="shared" si="0"/>
        <v>0</v>
      </c>
      <c r="G44" s="265"/>
      <c r="H44" s="266"/>
      <c r="I44" s="267"/>
      <c r="J44" s="266"/>
      <c r="K44" s="270"/>
    </row>
    <row r="45" spans="1:11" ht="15.75">
      <c r="A45" s="271"/>
      <c r="B45" s="265"/>
      <c r="C45" s="266"/>
      <c r="D45" s="266"/>
      <c r="E45" s="267"/>
      <c r="F45" s="268">
        <f t="shared" si="0"/>
        <v>0</v>
      </c>
      <c r="G45" s="265"/>
      <c r="H45" s="266"/>
      <c r="I45" s="267"/>
      <c r="J45" s="266"/>
      <c r="K45" s="270"/>
    </row>
    <row r="46" spans="1:11" ht="15.75">
      <c r="A46" s="271"/>
      <c r="B46" s="265"/>
      <c r="C46" s="266"/>
      <c r="D46" s="266"/>
      <c r="E46" s="267"/>
      <c r="F46" s="268">
        <f t="shared" si="0"/>
        <v>0</v>
      </c>
      <c r="G46" s="265"/>
      <c r="H46" s="266"/>
      <c r="I46" s="267"/>
      <c r="J46" s="266"/>
      <c r="K46" s="270"/>
    </row>
    <row r="47" spans="1:11" ht="15.75">
      <c r="A47" s="272"/>
      <c r="B47" s="273"/>
      <c r="C47" s="274"/>
      <c r="D47" s="274"/>
      <c r="E47" s="275"/>
      <c r="F47" s="268">
        <f t="shared" si="0"/>
        <v>0</v>
      </c>
      <c r="G47" s="273"/>
      <c r="H47" s="274"/>
      <c r="I47" s="275"/>
      <c r="J47" s="274"/>
      <c r="K47" s="270"/>
    </row>
    <row r="48" spans="1:11" ht="15.75">
      <c r="A48" s="272"/>
      <c r="B48" s="273"/>
      <c r="C48" s="274"/>
      <c r="D48" s="274"/>
      <c r="E48" s="275"/>
      <c r="F48" s="268">
        <f t="shared" si="0"/>
        <v>0</v>
      </c>
      <c r="G48" s="273"/>
      <c r="H48" s="274"/>
      <c r="I48" s="275"/>
      <c r="J48" s="274"/>
      <c r="K48" s="270"/>
    </row>
    <row r="49" spans="1:11" ht="15.75">
      <c r="A49" s="272"/>
      <c r="B49" s="273"/>
      <c r="C49" s="274"/>
      <c r="D49" s="274"/>
      <c r="E49" s="275"/>
      <c r="F49" s="268">
        <f t="shared" si="0"/>
        <v>0</v>
      </c>
      <c r="G49" s="273"/>
      <c r="H49" s="274"/>
      <c r="I49" s="275"/>
      <c r="J49" s="274"/>
      <c r="K49" s="270"/>
    </row>
    <row r="50" spans="1:11" ht="15.75">
      <c r="A50" s="273"/>
      <c r="B50" s="276" t="s">
        <v>17</v>
      </c>
      <c r="C50" s="277">
        <f>SUM(C7:C49)</f>
        <v>66.97</v>
      </c>
      <c r="D50" s="277">
        <f>SUM(D7:D49)</f>
        <v>0</v>
      </c>
      <c r="E50" s="278"/>
      <c r="F50" s="279">
        <f t="shared" si="0"/>
        <v>66.97</v>
      </c>
      <c r="G50" s="280"/>
      <c r="H50" s="277">
        <f>SUM(H7:H49)</f>
        <v>18.920000000000002</v>
      </c>
      <c r="I50" s="278"/>
      <c r="J50" s="277">
        <f>SUM(J7:J49)</f>
        <v>18.920000000000002</v>
      </c>
      <c r="K50" s="281">
        <f>C50-H50</f>
        <v>48.05</v>
      </c>
    </row>
    <row r="53" spans="1:11" ht="15.75">
      <c r="B53" s="251" t="s">
        <v>336</v>
      </c>
      <c r="F53" s="31"/>
      <c r="G53" s="32" t="s">
        <v>337</v>
      </c>
      <c r="H53" s="282"/>
    </row>
    <row r="54" spans="1:11" ht="15">
      <c r="B54" s="251"/>
      <c r="F54" s="34" t="s">
        <v>20</v>
      </c>
      <c r="G54" s="35"/>
      <c r="H54" s="35"/>
    </row>
    <row r="55" spans="1:11" ht="15.75">
      <c r="B55" s="251" t="s">
        <v>21</v>
      </c>
      <c r="F55" s="31"/>
      <c r="G55" s="32" t="s">
        <v>338</v>
      </c>
      <c r="H55" s="282"/>
    </row>
    <row r="56" spans="1:11">
      <c r="F56" s="34" t="s">
        <v>20</v>
      </c>
      <c r="G56" s="35"/>
      <c r="H56" s="35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zoomScale="75" workbookViewId="0">
      <selection activeCell="E13" sqref="E13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27</v>
      </c>
    </row>
    <row r="3" spans="1:13" ht="61.5" customHeight="1">
      <c r="A3" s="2"/>
      <c r="B3" s="5" t="s">
        <v>46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2</v>
      </c>
      <c r="B5" s="8" t="s">
        <v>3</v>
      </c>
      <c r="C5" s="9" t="s">
        <v>4</v>
      </c>
      <c r="D5" s="9"/>
      <c r="E5" s="9"/>
      <c r="F5" s="9" t="s">
        <v>5</v>
      </c>
      <c r="G5" s="9" t="s">
        <v>6</v>
      </c>
      <c r="H5" s="9"/>
      <c r="I5" s="9"/>
      <c r="J5" s="9"/>
      <c r="K5" s="10" t="s">
        <v>7</v>
      </c>
    </row>
    <row r="6" spans="1:13" ht="158.25" customHeight="1">
      <c r="A6" s="8"/>
      <c r="B6" s="8"/>
      <c r="C6" s="11" t="s">
        <v>8</v>
      </c>
      <c r="D6" s="11" t="s">
        <v>9</v>
      </c>
      <c r="E6" s="11" t="s">
        <v>10</v>
      </c>
      <c r="F6" s="9"/>
      <c r="G6" s="12" t="s">
        <v>11</v>
      </c>
      <c r="H6" s="11" t="s">
        <v>12</v>
      </c>
      <c r="I6" s="11" t="s">
        <v>13</v>
      </c>
      <c r="J6" s="11" t="s">
        <v>12</v>
      </c>
      <c r="K6" s="10"/>
    </row>
    <row r="7" spans="1:13" ht="15.75">
      <c r="A7" s="13">
        <v>1</v>
      </c>
      <c r="B7" s="17" t="s">
        <v>30</v>
      </c>
      <c r="C7" s="15">
        <v>65.5</v>
      </c>
      <c r="D7" s="15"/>
      <c r="E7" s="14"/>
      <c r="F7" s="16">
        <f>SUM(C7,D7)</f>
        <v>65.5</v>
      </c>
      <c r="G7" s="17">
        <v>3110</v>
      </c>
      <c r="H7" s="15">
        <v>32.798999999999999</v>
      </c>
      <c r="I7" s="36" t="s">
        <v>47</v>
      </c>
      <c r="J7" s="15"/>
      <c r="K7" s="18">
        <v>32.700000000000003</v>
      </c>
    </row>
    <row r="8" spans="1:13" ht="15.75">
      <c r="A8" s="13"/>
      <c r="B8" s="17"/>
      <c r="C8" s="15"/>
      <c r="D8" s="15"/>
      <c r="E8" s="14"/>
      <c r="F8" s="16">
        <f t="shared" ref="F8:F21" si="0">SUM(C8,D8)</f>
        <v>0</v>
      </c>
      <c r="G8" s="17"/>
      <c r="H8" s="15"/>
      <c r="I8" s="36"/>
      <c r="J8" s="15"/>
      <c r="K8" s="18"/>
    </row>
    <row r="9" spans="1:13" ht="15.75">
      <c r="A9" s="13"/>
      <c r="B9" s="17"/>
      <c r="C9" s="15"/>
      <c r="D9" s="15"/>
      <c r="E9" s="14"/>
      <c r="F9" s="16">
        <f t="shared" si="0"/>
        <v>0</v>
      </c>
      <c r="G9" s="17"/>
      <c r="H9" s="15"/>
      <c r="I9" s="36"/>
      <c r="J9" s="15"/>
      <c r="K9" s="18"/>
    </row>
    <row r="10" spans="1:13" ht="15.75">
      <c r="A10" s="13"/>
      <c r="B10" s="17"/>
      <c r="C10" s="15"/>
      <c r="D10" s="15"/>
      <c r="E10" s="14"/>
      <c r="F10" s="16">
        <f t="shared" si="0"/>
        <v>0</v>
      </c>
      <c r="G10" s="17"/>
      <c r="H10" s="15"/>
      <c r="I10" s="36"/>
      <c r="J10" s="15"/>
      <c r="K10" s="18"/>
    </row>
    <row r="11" spans="1:13" ht="15.75">
      <c r="A11" s="13"/>
      <c r="B11" s="17"/>
      <c r="C11" s="15"/>
      <c r="D11" s="15"/>
      <c r="E11" s="14"/>
      <c r="F11" s="16">
        <f t="shared" si="0"/>
        <v>0</v>
      </c>
      <c r="G11" s="17"/>
      <c r="H11" s="15"/>
      <c r="I11" s="36"/>
      <c r="J11" s="15"/>
      <c r="K11" s="18"/>
    </row>
    <row r="12" spans="1:13" ht="15.75">
      <c r="A12" s="13"/>
      <c r="B12" s="17"/>
      <c r="C12" s="15"/>
      <c r="D12" s="15"/>
      <c r="E12" s="14"/>
      <c r="F12" s="16">
        <f t="shared" si="0"/>
        <v>0</v>
      </c>
      <c r="G12" s="17"/>
      <c r="H12" s="15"/>
      <c r="I12" s="14"/>
      <c r="J12" s="15"/>
      <c r="K12" s="18"/>
    </row>
    <row r="13" spans="1:13" ht="15.75">
      <c r="A13" s="13"/>
      <c r="B13" s="17"/>
      <c r="C13" s="15"/>
      <c r="D13" s="15"/>
      <c r="E13" s="14"/>
      <c r="F13" s="16">
        <f t="shared" si="0"/>
        <v>0</v>
      </c>
      <c r="G13" s="17"/>
      <c r="H13" s="15"/>
      <c r="I13" s="14"/>
      <c r="J13" s="15"/>
      <c r="K13" s="18"/>
    </row>
    <row r="14" spans="1:13" ht="15.75">
      <c r="A14" s="13"/>
      <c r="B14" s="17"/>
      <c r="C14" s="15"/>
      <c r="D14" s="15"/>
      <c r="E14" s="14"/>
      <c r="F14" s="16">
        <f t="shared" si="0"/>
        <v>0</v>
      </c>
      <c r="G14" s="17"/>
      <c r="H14" s="15"/>
      <c r="I14" s="14"/>
      <c r="J14" s="15"/>
      <c r="K14" s="18"/>
    </row>
    <row r="15" spans="1:13" ht="15.75">
      <c r="A15" s="13"/>
      <c r="B15" s="17"/>
      <c r="C15" s="15"/>
      <c r="D15" s="15"/>
      <c r="E15" s="14"/>
      <c r="F15" s="16">
        <f t="shared" si="0"/>
        <v>0</v>
      </c>
      <c r="G15" s="17"/>
      <c r="H15" s="15"/>
      <c r="I15" s="14"/>
      <c r="J15" s="15"/>
      <c r="K15" s="18"/>
    </row>
    <row r="16" spans="1:13" ht="15.75">
      <c r="A16" s="19"/>
      <c r="B16" s="17"/>
      <c r="C16" s="15"/>
      <c r="D16" s="15"/>
      <c r="E16" s="14"/>
      <c r="F16" s="16">
        <f t="shared" si="0"/>
        <v>0</v>
      </c>
      <c r="G16" s="17"/>
      <c r="H16" s="15"/>
      <c r="I16" s="14"/>
      <c r="J16" s="15"/>
      <c r="K16" s="18"/>
    </row>
    <row r="17" spans="1:11" ht="15.75">
      <c r="A17" s="19"/>
      <c r="B17" s="17"/>
      <c r="C17" s="15"/>
      <c r="D17" s="15"/>
      <c r="E17" s="14"/>
      <c r="F17" s="16">
        <f t="shared" si="0"/>
        <v>0</v>
      </c>
      <c r="G17" s="17"/>
      <c r="H17" s="15"/>
      <c r="I17" s="14"/>
      <c r="J17" s="15"/>
      <c r="K17" s="18"/>
    </row>
    <row r="18" spans="1:11" ht="15.75">
      <c r="A18" s="20"/>
      <c r="B18" s="21"/>
      <c r="C18" s="22"/>
      <c r="D18" s="22"/>
      <c r="E18" s="23"/>
      <c r="F18" s="16">
        <f t="shared" si="0"/>
        <v>0</v>
      </c>
      <c r="G18" s="21"/>
      <c r="H18" s="22"/>
      <c r="I18" s="23"/>
      <c r="J18" s="22"/>
      <c r="K18" s="18"/>
    </row>
    <row r="19" spans="1:11" ht="15.75">
      <c r="A19" s="20"/>
      <c r="B19" s="21"/>
      <c r="C19" s="22"/>
      <c r="D19" s="22"/>
      <c r="E19" s="23"/>
      <c r="F19" s="16">
        <f t="shared" si="0"/>
        <v>0</v>
      </c>
      <c r="G19" s="21"/>
      <c r="H19" s="22"/>
      <c r="I19" s="23"/>
      <c r="J19" s="22"/>
      <c r="K19" s="18"/>
    </row>
    <row r="20" spans="1:11" ht="15.75">
      <c r="A20" s="20"/>
      <c r="B20" s="21"/>
      <c r="C20" s="22"/>
      <c r="D20" s="22"/>
      <c r="E20" s="23"/>
      <c r="F20" s="16">
        <f t="shared" si="0"/>
        <v>0</v>
      </c>
      <c r="G20" s="21"/>
      <c r="H20" s="22"/>
      <c r="I20" s="23"/>
      <c r="J20" s="22"/>
      <c r="K20" s="18"/>
    </row>
    <row r="21" spans="1:11" ht="15.75">
      <c r="A21" s="21"/>
      <c r="B21" s="24" t="s">
        <v>17</v>
      </c>
      <c r="C21" s="25">
        <f>SUM(C7:C20)</f>
        <v>65.5</v>
      </c>
      <c r="D21" s="25">
        <f>SUM(D7:D20)</f>
        <v>0</v>
      </c>
      <c r="E21" s="26"/>
      <c r="F21" s="27">
        <f t="shared" si="0"/>
        <v>65.5</v>
      </c>
      <c r="G21" s="28"/>
      <c r="H21" s="25">
        <f>SUM(H7:H20)</f>
        <v>32.798999999999999</v>
      </c>
      <c r="I21" s="26"/>
      <c r="J21" s="25">
        <f>SUM(J7:J20)</f>
        <v>0</v>
      </c>
      <c r="K21" s="29">
        <f>C21-H21</f>
        <v>32.701000000000001</v>
      </c>
    </row>
    <row r="24" spans="1:11" ht="15.75">
      <c r="B24" s="30" t="s">
        <v>31</v>
      </c>
      <c r="F24" s="31"/>
      <c r="G24" s="32" t="s">
        <v>48</v>
      </c>
      <c r="H24" s="33"/>
    </row>
    <row r="25" spans="1:11">
      <c r="B25" s="30"/>
      <c r="F25" s="34" t="s">
        <v>20</v>
      </c>
      <c r="G25" s="35"/>
      <c r="H25" s="35"/>
    </row>
    <row r="26" spans="1:11" ht="15.75">
      <c r="B26" s="30" t="s">
        <v>21</v>
      </c>
      <c r="F26" s="31"/>
      <c r="G26" s="32" t="s">
        <v>49</v>
      </c>
      <c r="H26" s="33"/>
    </row>
    <row r="27" spans="1:11">
      <c r="F27" s="34" t="s">
        <v>20</v>
      </c>
      <c r="G27" s="35"/>
      <c r="H27" s="35"/>
    </row>
  </sheetData>
  <mergeCells count="10">
    <mergeCell ref="G24:H24"/>
    <mergeCell ref="G26:H26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zoomScale="75" workbookViewId="0">
      <selection activeCell="B3" sqref="B3:J3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27</v>
      </c>
    </row>
    <row r="3" spans="1:13" ht="61.5" customHeight="1">
      <c r="A3" s="2"/>
      <c r="B3" s="5" t="s">
        <v>50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2</v>
      </c>
      <c r="B5" s="8" t="s">
        <v>3</v>
      </c>
      <c r="C5" s="9" t="s">
        <v>4</v>
      </c>
      <c r="D5" s="9"/>
      <c r="E5" s="9"/>
      <c r="F5" s="9" t="s">
        <v>5</v>
      </c>
      <c r="G5" s="9" t="s">
        <v>6</v>
      </c>
      <c r="H5" s="9"/>
      <c r="I5" s="9"/>
      <c r="J5" s="9"/>
      <c r="K5" s="10" t="s">
        <v>7</v>
      </c>
    </row>
    <row r="6" spans="1:13" ht="158.25" customHeight="1">
      <c r="A6" s="8"/>
      <c r="B6" s="8"/>
      <c r="C6" s="11" t="s">
        <v>8</v>
      </c>
      <c r="D6" s="11" t="s">
        <v>9</v>
      </c>
      <c r="E6" s="11" t="s">
        <v>10</v>
      </c>
      <c r="F6" s="9"/>
      <c r="G6" s="12" t="s">
        <v>11</v>
      </c>
      <c r="H6" s="11" t="s">
        <v>12</v>
      </c>
      <c r="I6" s="11" t="s">
        <v>13</v>
      </c>
      <c r="J6" s="11" t="s">
        <v>12</v>
      </c>
      <c r="K6" s="10"/>
      <c r="M6" s="37"/>
    </row>
    <row r="7" spans="1:13" ht="47.25">
      <c r="A7" s="13">
        <v>1</v>
      </c>
      <c r="B7" s="17" t="s">
        <v>51</v>
      </c>
      <c r="C7" s="38">
        <v>10.512</v>
      </c>
      <c r="D7" s="15"/>
      <c r="E7" s="14"/>
      <c r="F7" s="16">
        <f>SUM(C7,D7)</f>
        <v>10.512</v>
      </c>
      <c r="G7" s="17">
        <v>2210</v>
      </c>
      <c r="H7" s="15">
        <v>2.4</v>
      </c>
      <c r="I7" s="36" t="s">
        <v>52</v>
      </c>
      <c r="J7" s="15"/>
      <c r="K7" s="18"/>
    </row>
    <row r="8" spans="1:13" ht="51" customHeight="1">
      <c r="A8" s="13"/>
      <c r="B8" s="14"/>
      <c r="C8" s="15"/>
      <c r="D8" s="15"/>
      <c r="E8" s="14"/>
      <c r="F8" s="16">
        <f t="shared" ref="F8:F50" si="0">SUM(C8,D8)</f>
        <v>0</v>
      </c>
      <c r="G8" s="17">
        <v>2282</v>
      </c>
      <c r="H8" s="15">
        <v>1.5</v>
      </c>
      <c r="I8" s="36" t="s">
        <v>53</v>
      </c>
      <c r="J8" s="15"/>
      <c r="K8" s="18"/>
    </row>
    <row r="9" spans="1:13" ht="31.5">
      <c r="A9" s="13"/>
      <c r="B9" s="17"/>
      <c r="C9" s="15"/>
      <c r="D9" s="15"/>
      <c r="E9" s="14"/>
      <c r="F9" s="16">
        <f t="shared" si="0"/>
        <v>0</v>
      </c>
      <c r="G9" s="39">
        <v>2250</v>
      </c>
      <c r="H9" s="15">
        <v>2.2799999999999998</v>
      </c>
      <c r="I9" s="36" t="s">
        <v>54</v>
      </c>
      <c r="J9" s="15"/>
      <c r="K9" s="18"/>
    </row>
    <row r="10" spans="1:13" ht="35.25" customHeight="1">
      <c r="A10" s="13"/>
      <c r="B10" s="17"/>
      <c r="C10" s="15"/>
      <c r="D10" s="15"/>
      <c r="E10" s="14"/>
      <c r="F10" s="16">
        <f t="shared" si="0"/>
        <v>0</v>
      </c>
      <c r="G10" s="17">
        <v>2210</v>
      </c>
      <c r="H10" s="15">
        <v>2.4</v>
      </c>
      <c r="I10" s="36" t="s">
        <v>55</v>
      </c>
      <c r="J10" s="15"/>
      <c r="K10" s="18"/>
    </row>
    <row r="11" spans="1:13" ht="15.75">
      <c r="A11" s="13"/>
      <c r="B11" s="17"/>
      <c r="C11" s="15"/>
      <c r="D11" s="15"/>
      <c r="E11" s="14"/>
      <c r="F11" s="16">
        <f t="shared" si="0"/>
        <v>0</v>
      </c>
      <c r="G11" s="17"/>
      <c r="H11" s="15"/>
      <c r="I11" s="36"/>
      <c r="J11" s="15"/>
      <c r="K11" s="18"/>
    </row>
    <row r="12" spans="1:13" ht="15.75">
      <c r="A12" s="13"/>
      <c r="B12" s="17"/>
      <c r="C12" s="15"/>
      <c r="D12" s="15"/>
      <c r="E12" s="14"/>
      <c r="F12" s="16">
        <f t="shared" si="0"/>
        <v>0</v>
      </c>
      <c r="G12" s="19"/>
      <c r="H12" s="15"/>
      <c r="I12" s="14"/>
      <c r="J12" s="15"/>
      <c r="K12" s="18"/>
    </row>
    <row r="13" spans="1:13" ht="15.75">
      <c r="A13" s="13"/>
      <c r="B13" s="17"/>
      <c r="C13" s="15"/>
      <c r="D13" s="15"/>
      <c r="E13" s="14"/>
      <c r="F13" s="16">
        <f t="shared" si="0"/>
        <v>0</v>
      </c>
      <c r="G13" s="19"/>
      <c r="H13" s="15"/>
      <c r="I13" s="14"/>
      <c r="J13" s="15"/>
      <c r="K13" s="18"/>
    </row>
    <row r="14" spans="1:13" ht="15.75">
      <c r="A14" s="13"/>
      <c r="B14" s="17"/>
      <c r="C14" s="15"/>
      <c r="D14" s="15"/>
      <c r="E14" s="14"/>
      <c r="F14" s="16">
        <f t="shared" si="0"/>
        <v>0</v>
      </c>
      <c r="G14" s="17"/>
      <c r="H14" s="15"/>
      <c r="I14" s="14"/>
      <c r="J14" s="15"/>
      <c r="K14" s="18"/>
    </row>
    <row r="15" spans="1:13" ht="15.75">
      <c r="A15" s="19"/>
      <c r="B15" s="17"/>
      <c r="C15" s="15"/>
      <c r="D15" s="15"/>
      <c r="E15" s="14"/>
      <c r="F15" s="16">
        <f t="shared" si="0"/>
        <v>0</v>
      </c>
      <c r="G15" s="17"/>
      <c r="H15" s="15"/>
      <c r="I15" s="14"/>
      <c r="J15" s="15"/>
      <c r="K15" s="18"/>
    </row>
    <row r="16" spans="1:13" ht="15" customHeight="1">
      <c r="A16" s="19"/>
      <c r="B16" s="17"/>
      <c r="C16" s="15"/>
      <c r="D16" s="15"/>
      <c r="E16" s="14"/>
      <c r="F16" s="16">
        <f t="shared" si="0"/>
        <v>0</v>
      </c>
      <c r="G16" s="17"/>
      <c r="H16" s="15"/>
      <c r="I16" s="14"/>
      <c r="J16" s="15"/>
      <c r="K16" s="18"/>
    </row>
    <row r="17" spans="1:11" ht="15.75">
      <c r="A17" s="13"/>
      <c r="B17" s="17"/>
      <c r="C17" s="15"/>
      <c r="D17" s="15"/>
      <c r="E17" s="14"/>
      <c r="F17" s="16">
        <f t="shared" si="0"/>
        <v>0</v>
      </c>
      <c r="G17" s="17"/>
      <c r="H17" s="15"/>
      <c r="I17" s="14"/>
      <c r="J17" s="15"/>
      <c r="K17" s="18"/>
    </row>
    <row r="18" spans="1:11" ht="15.75">
      <c r="A18" s="13"/>
      <c r="B18" s="17"/>
      <c r="C18" s="15"/>
      <c r="D18" s="15"/>
      <c r="E18" s="14"/>
      <c r="F18" s="16">
        <f t="shared" si="0"/>
        <v>0</v>
      </c>
      <c r="G18" s="17"/>
      <c r="H18" s="15"/>
      <c r="I18" s="14"/>
      <c r="J18" s="15"/>
      <c r="K18" s="18"/>
    </row>
    <row r="19" spans="1:11" ht="15.75">
      <c r="A19" s="13"/>
      <c r="B19" s="17"/>
      <c r="C19" s="15"/>
      <c r="D19" s="15"/>
      <c r="E19" s="14"/>
      <c r="F19" s="16">
        <f t="shared" si="0"/>
        <v>0</v>
      </c>
      <c r="G19" s="17"/>
      <c r="H19" s="15"/>
      <c r="I19" s="14"/>
      <c r="J19" s="15"/>
      <c r="K19" s="18"/>
    </row>
    <row r="20" spans="1:11" ht="15.75">
      <c r="A20" s="13"/>
      <c r="B20" s="17"/>
      <c r="C20" s="15"/>
      <c r="D20" s="15"/>
      <c r="E20" s="14"/>
      <c r="F20" s="16">
        <f t="shared" si="0"/>
        <v>0</v>
      </c>
      <c r="G20" s="17"/>
      <c r="H20" s="15"/>
      <c r="I20" s="14"/>
      <c r="J20" s="15"/>
      <c r="K20" s="18"/>
    </row>
    <row r="21" spans="1:11" ht="15.75">
      <c r="A21" s="13"/>
      <c r="B21" s="17"/>
      <c r="C21" s="15"/>
      <c r="D21" s="15"/>
      <c r="E21" s="14"/>
      <c r="F21" s="16">
        <f t="shared" si="0"/>
        <v>0</v>
      </c>
      <c r="G21" s="17"/>
      <c r="H21" s="15"/>
      <c r="I21" s="14"/>
      <c r="J21" s="15"/>
      <c r="K21" s="18"/>
    </row>
    <row r="22" spans="1:11" ht="15.75">
      <c r="A22" s="13"/>
      <c r="B22" s="17"/>
      <c r="C22" s="15"/>
      <c r="D22" s="15"/>
      <c r="E22" s="14"/>
      <c r="F22" s="16">
        <f t="shared" si="0"/>
        <v>0</v>
      </c>
      <c r="G22" s="17"/>
      <c r="H22" s="15"/>
      <c r="I22" s="14"/>
      <c r="J22" s="15"/>
      <c r="K22" s="18"/>
    </row>
    <row r="23" spans="1:11" ht="15.75">
      <c r="A23" s="13"/>
      <c r="B23" s="17"/>
      <c r="C23" s="15"/>
      <c r="D23" s="15"/>
      <c r="E23" s="14"/>
      <c r="F23" s="16">
        <f t="shared" si="0"/>
        <v>0</v>
      </c>
      <c r="G23" s="17"/>
      <c r="H23" s="15"/>
      <c r="I23" s="14"/>
      <c r="J23" s="15"/>
      <c r="K23" s="18"/>
    </row>
    <row r="24" spans="1:11" ht="15.75">
      <c r="A24" s="13"/>
      <c r="B24" s="17"/>
      <c r="C24" s="15"/>
      <c r="D24" s="15"/>
      <c r="E24" s="14"/>
      <c r="F24" s="16">
        <f t="shared" si="0"/>
        <v>0</v>
      </c>
      <c r="G24" s="17"/>
      <c r="H24" s="15"/>
      <c r="I24" s="14"/>
      <c r="J24" s="15"/>
      <c r="K24" s="18"/>
    </row>
    <row r="25" spans="1:11" ht="15.75">
      <c r="A25" s="19"/>
      <c r="B25" s="17"/>
      <c r="C25" s="15"/>
      <c r="D25" s="15"/>
      <c r="E25" s="14"/>
      <c r="F25" s="16">
        <f t="shared" si="0"/>
        <v>0</v>
      </c>
      <c r="G25" s="17"/>
      <c r="H25" s="15"/>
      <c r="I25" s="14"/>
      <c r="J25" s="15"/>
      <c r="K25" s="18"/>
    </row>
    <row r="26" spans="1:11" ht="15.75">
      <c r="A26" s="19"/>
      <c r="B26" s="17"/>
      <c r="C26" s="15"/>
      <c r="D26" s="15"/>
      <c r="E26" s="14"/>
      <c r="F26" s="16">
        <f t="shared" si="0"/>
        <v>0</v>
      </c>
      <c r="G26" s="17"/>
      <c r="H26" s="15"/>
      <c r="I26" s="14"/>
      <c r="J26" s="15"/>
      <c r="K26" s="18"/>
    </row>
    <row r="27" spans="1:11" ht="15.75">
      <c r="A27" s="13"/>
      <c r="B27" s="17"/>
      <c r="C27" s="15"/>
      <c r="D27" s="15"/>
      <c r="E27" s="14"/>
      <c r="F27" s="16">
        <f t="shared" si="0"/>
        <v>0</v>
      </c>
      <c r="G27" s="17"/>
      <c r="H27" s="15"/>
      <c r="I27" s="14"/>
      <c r="J27" s="15"/>
      <c r="K27" s="18"/>
    </row>
    <row r="28" spans="1:11" ht="15.75">
      <c r="A28" s="13"/>
      <c r="B28" s="17"/>
      <c r="C28" s="15"/>
      <c r="D28" s="15"/>
      <c r="E28" s="14"/>
      <c r="F28" s="16">
        <f t="shared" si="0"/>
        <v>0</v>
      </c>
      <c r="G28" s="17"/>
      <c r="H28" s="15"/>
      <c r="I28" s="14"/>
      <c r="J28" s="15"/>
      <c r="K28" s="18"/>
    </row>
    <row r="29" spans="1:11" ht="15.75">
      <c r="A29" s="13"/>
      <c r="B29" s="17"/>
      <c r="C29" s="15"/>
      <c r="D29" s="15"/>
      <c r="E29" s="14"/>
      <c r="F29" s="16">
        <f t="shared" si="0"/>
        <v>0</v>
      </c>
      <c r="G29" s="17"/>
      <c r="H29" s="15"/>
      <c r="I29" s="14"/>
      <c r="J29" s="15"/>
      <c r="K29" s="18"/>
    </row>
    <row r="30" spans="1:11" ht="15.75">
      <c r="A30" s="13"/>
      <c r="B30" s="17"/>
      <c r="C30" s="15"/>
      <c r="D30" s="15"/>
      <c r="E30" s="14"/>
      <c r="F30" s="16">
        <f t="shared" si="0"/>
        <v>0</v>
      </c>
      <c r="G30" s="17"/>
      <c r="H30" s="15"/>
      <c r="I30" s="14"/>
      <c r="J30" s="15"/>
      <c r="K30" s="18"/>
    </row>
    <row r="31" spans="1:11" ht="15.75">
      <c r="A31" s="13"/>
      <c r="B31" s="17"/>
      <c r="C31" s="15"/>
      <c r="D31" s="15"/>
      <c r="E31" s="14"/>
      <c r="F31" s="16">
        <f t="shared" si="0"/>
        <v>0</v>
      </c>
      <c r="G31" s="17"/>
      <c r="H31" s="15"/>
      <c r="I31" s="14"/>
      <c r="J31" s="15"/>
      <c r="K31" s="18"/>
    </row>
    <row r="32" spans="1:11" ht="15.75">
      <c r="A32" s="13"/>
      <c r="B32" s="17"/>
      <c r="C32" s="15"/>
      <c r="D32" s="15"/>
      <c r="E32" s="14"/>
      <c r="F32" s="16">
        <f t="shared" si="0"/>
        <v>0</v>
      </c>
      <c r="G32" s="17"/>
      <c r="H32" s="15"/>
      <c r="I32" s="14"/>
      <c r="J32" s="15"/>
      <c r="K32" s="18"/>
    </row>
    <row r="33" spans="1:11" ht="15.75">
      <c r="A33" s="13"/>
      <c r="B33" s="17"/>
      <c r="C33" s="15"/>
      <c r="D33" s="15"/>
      <c r="E33" s="14"/>
      <c r="F33" s="16">
        <f t="shared" si="0"/>
        <v>0</v>
      </c>
      <c r="G33" s="17"/>
      <c r="H33" s="15"/>
      <c r="I33" s="14"/>
      <c r="J33" s="15"/>
      <c r="K33" s="18"/>
    </row>
    <row r="34" spans="1:11" ht="15.75">
      <c r="A34" s="13"/>
      <c r="B34" s="17"/>
      <c r="C34" s="15"/>
      <c r="D34" s="15"/>
      <c r="E34" s="14"/>
      <c r="F34" s="16">
        <f t="shared" si="0"/>
        <v>0</v>
      </c>
      <c r="G34" s="17"/>
      <c r="H34" s="15"/>
      <c r="I34" s="14"/>
      <c r="J34" s="15"/>
      <c r="K34" s="18"/>
    </row>
    <row r="35" spans="1:11" ht="15.75">
      <c r="A35" s="19"/>
      <c r="B35" s="17"/>
      <c r="C35" s="15"/>
      <c r="D35" s="15"/>
      <c r="E35" s="14"/>
      <c r="F35" s="16">
        <f t="shared" si="0"/>
        <v>0</v>
      </c>
      <c r="G35" s="17"/>
      <c r="H35" s="15"/>
      <c r="I35" s="14"/>
      <c r="J35" s="15"/>
      <c r="K35" s="18"/>
    </row>
    <row r="36" spans="1:11" ht="15.75">
      <c r="A36" s="19"/>
      <c r="B36" s="17"/>
      <c r="C36" s="15"/>
      <c r="D36" s="15"/>
      <c r="E36" s="14"/>
      <c r="F36" s="16">
        <f t="shared" si="0"/>
        <v>0</v>
      </c>
      <c r="G36" s="17"/>
      <c r="H36" s="15"/>
      <c r="I36" s="14"/>
      <c r="J36" s="15"/>
      <c r="K36" s="18"/>
    </row>
    <row r="37" spans="1:11" ht="15.75">
      <c r="A37" s="13"/>
      <c r="B37" s="17"/>
      <c r="C37" s="15"/>
      <c r="D37" s="15"/>
      <c r="E37" s="14"/>
      <c r="F37" s="16">
        <f t="shared" si="0"/>
        <v>0</v>
      </c>
      <c r="G37" s="17"/>
      <c r="H37" s="15"/>
      <c r="I37" s="14"/>
      <c r="J37" s="15"/>
      <c r="K37" s="18"/>
    </row>
    <row r="38" spans="1:11" ht="15.75">
      <c r="A38" s="13"/>
      <c r="B38" s="17"/>
      <c r="C38" s="15"/>
      <c r="D38" s="15"/>
      <c r="E38" s="14"/>
      <c r="F38" s="16">
        <f t="shared" si="0"/>
        <v>0</v>
      </c>
      <c r="G38" s="17"/>
      <c r="H38" s="15"/>
      <c r="I38" s="14"/>
      <c r="J38" s="15"/>
      <c r="K38" s="18"/>
    </row>
    <row r="39" spans="1:11" ht="15.75">
      <c r="A39" s="13"/>
      <c r="B39" s="17"/>
      <c r="C39" s="15"/>
      <c r="D39" s="15"/>
      <c r="E39" s="14"/>
      <c r="F39" s="16">
        <f t="shared" si="0"/>
        <v>0</v>
      </c>
      <c r="G39" s="17"/>
      <c r="H39" s="15"/>
      <c r="I39" s="14"/>
      <c r="J39" s="15"/>
      <c r="K39" s="18"/>
    </row>
    <row r="40" spans="1:11" ht="15.75">
      <c r="A40" s="13"/>
      <c r="B40" s="17"/>
      <c r="C40" s="15"/>
      <c r="D40" s="15"/>
      <c r="E40" s="14"/>
      <c r="F40" s="16">
        <f t="shared" si="0"/>
        <v>0</v>
      </c>
      <c r="G40" s="17"/>
      <c r="H40" s="15"/>
      <c r="I40" s="14"/>
      <c r="J40" s="15"/>
      <c r="K40" s="18"/>
    </row>
    <row r="41" spans="1:11" ht="15.75">
      <c r="A41" s="13"/>
      <c r="B41" s="17"/>
      <c r="C41" s="15"/>
      <c r="D41" s="15"/>
      <c r="E41" s="14"/>
      <c r="F41" s="16">
        <f t="shared" si="0"/>
        <v>0</v>
      </c>
      <c r="G41" s="17"/>
      <c r="H41" s="15"/>
      <c r="I41" s="14"/>
      <c r="J41" s="15"/>
      <c r="K41" s="18"/>
    </row>
    <row r="42" spans="1:11" ht="15.75">
      <c r="A42" s="13"/>
      <c r="B42" s="17"/>
      <c r="C42" s="15"/>
      <c r="D42" s="15"/>
      <c r="E42" s="14"/>
      <c r="F42" s="16">
        <f t="shared" si="0"/>
        <v>0</v>
      </c>
      <c r="G42" s="17"/>
      <c r="H42" s="15"/>
      <c r="I42" s="14"/>
      <c r="J42" s="15"/>
      <c r="K42" s="18"/>
    </row>
    <row r="43" spans="1:11" ht="15.75">
      <c r="A43" s="13"/>
      <c r="B43" s="17"/>
      <c r="C43" s="15"/>
      <c r="D43" s="15"/>
      <c r="E43" s="14"/>
      <c r="F43" s="16">
        <f t="shared" si="0"/>
        <v>0</v>
      </c>
      <c r="G43" s="17"/>
      <c r="H43" s="15"/>
      <c r="I43" s="14"/>
      <c r="J43" s="15"/>
      <c r="K43" s="18"/>
    </row>
    <row r="44" spans="1:11" ht="15.75">
      <c r="A44" s="13"/>
      <c r="B44" s="17"/>
      <c r="C44" s="15"/>
      <c r="D44" s="15"/>
      <c r="E44" s="14"/>
      <c r="F44" s="16">
        <f t="shared" si="0"/>
        <v>0</v>
      </c>
      <c r="G44" s="17"/>
      <c r="H44" s="15"/>
      <c r="I44" s="14"/>
      <c r="J44" s="15"/>
      <c r="K44" s="18"/>
    </row>
    <row r="45" spans="1:11" ht="15.75">
      <c r="A45" s="19"/>
      <c r="B45" s="17"/>
      <c r="C45" s="15"/>
      <c r="D45" s="15"/>
      <c r="E45" s="14"/>
      <c r="F45" s="16">
        <f t="shared" si="0"/>
        <v>0</v>
      </c>
      <c r="G45" s="17"/>
      <c r="H45" s="15"/>
      <c r="I45" s="14"/>
      <c r="J45" s="15"/>
      <c r="K45" s="18"/>
    </row>
    <row r="46" spans="1:11" ht="15.75">
      <c r="A46" s="19"/>
      <c r="B46" s="17"/>
      <c r="C46" s="15"/>
      <c r="D46" s="15"/>
      <c r="E46" s="14"/>
      <c r="F46" s="16">
        <f t="shared" si="0"/>
        <v>0</v>
      </c>
      <c r="G46" s="17"/>
      <c r="H46" s="15"/>
      <c r="I46" s="14"/>
      <c r="J46" s="15"/>
      <c r="K46" s="18"/>
    </row>
    <row r="47" spans="1:11" ht="15.75">
      <c r="A47" s="20"/>
      <c r="B47" s="21"/>
      <c r="C47" s="22"/>
      <c r="D47" s="22"/>
      <c r="E47" s="23"/>
      <c r="F47" s="16">
        <f t="shared" si="0"/>
        <v>0</v>
      </c>
      <c r="G47" s="21"/>
      <c r="H47" s="22"/>
      <c r="I47" s="23"/>
      <c r="J47" s="22"/>
      <c r="K47" s="18"/>
    </row>
    <row r="48" spans="1:11" ht="15.75">
      <c r="A48" s="20"/>
      <c r="B48" s="21"/>
      <c r="C48" s="22"/>
      <c r="D48" s="22"/>
      <c r="E48" s="23"/>
      <c r="F48" s="16">
        <f t="shared" si="0"/>
        <v>0</v>
      </c>
      <c r="G48" s="21"/>
      <c r="H48" s="22"/>
      <c r="I48" s="23"/>
      <c r="J48" s="22"/>
      <c r="K48" s="18"/>
    </row>
    <row r="49" spans="1:11" ht="15.75">
      <c r="A49" s="20"/>
      <c r="B49" s="21"/>
      <c r="C49" s="22"/>
      <c r="D49" s="22"/>
      <c r="E49" s="23"/>
      <c r="F49" s="16">
        <f t="shared" si="0"/>
        <v>0</v>
      </c>
      <c r="G49" s="21"/>
      <c r="H49" s="22"/>
      <c r="I49" s="23"/>
      <c r="J49" s="22"/>
      <c r="K49" s="18"/>
    </row>
    <row r="50" spans="1:11" ht="15.75">
      <c r="A50" s="21"/>
      <c r="B50" s="24" t="s">
        <v>17</v>
      </c>
      <c r="C50" s="25">
        <f>SUM(C7:C49)</f>
        <v>10.512</v>
      </c>
      <c r="D50" s="25">
        <f>SUM(D7:D49)</f>
        <v>0</v>
      </c>
      <c r="E50" s="26"/>
      <c r="F50" s="27">
        <f t="shared" si="0"/>
        <v>10.512</v>
      </c>
      <c r="G50" s="28"/>
      <c r="H50" s="25">
        <f>SUM(H7:H49)</f>
        <v>8.58</v>
      </c>
      <c r="I50" s="26"/>
      <c r="J50" s="25">
        <f>SUM(J7:J49)</f>
        <v>0</v>
      </c>
      <c r="K50" s="29">
        <f>C50-H50</f>
        <v>1.9320000000000004</v>
      </c>
    </row>
    <row r="53" spans="1:11" ht="15.75">
      <c r="B53" s="30" t="s">
        <v>31</v>
      </c>
      <c r="F53" s="31"/>
      <c r="G53" s="32" t="s">
        <v>56</v>
      </c>
      <c r="H53" s="33"/>
    </row>
    <row r="54" spans="1:11">
      <c r="B54" s="30"/>
      <c r="F54" s="34" t="s">
        <v>20</v>
      </c>
      <c r="G54" s="35"/>
      <c r="H54" s="35"/>
    </row>
    <row r="55" spans="1:11" ht="15.75">
      <c r="B55" s="30" t="s">
        <v>21</v>
      </c>
      <c r="F55" s="31"/>
      <c r="G55" s="32" t="s">
        <v>57</v>
      </c>
      <c r="H55" s="33"/>
    </row>
    <row r="56" spans="1:11">
      <c r="F56" s="34" t="s">
        <v>20</v>
      </c>
      <c r="G56" s="35"/>
      <c r="H56" s="35"/>
    </row>
    <row r="57" spans="1:11" ht="15.75">
      <c r="B57" s="30" t="s">
        <v>58</v>
      </c>
      <c r="F57" s="31"/>
      <c r="G57" s="32" t="s">
        <v>59</v>
      </c>
      <c r="H57" s="33"/>
    </row>
    <row r="58" spans="1:11">
      <c r="F58" s="34" t="s">
        <v>20</v>
      </c>
      <c r="G58" s="35"/>
      <c r="H58" s="35"/>
    </row>
  </sheetData>
  <mergeCells count="11">
    <mergeCell ref="G53:H53"/>
    <mergeCell ref="G55:H55"/>
    <mergeCell ref="G57:H57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zoomScale="75" workbookViewId="0">
      <selection activeCell="G35" sqref="G35"/>
    </sheetView>
  </sheetViews>
  <sheetFormatPr defaultRowHeight="15"/>
  <cols>
    <col min="1" max="1" width="7.28515625" customWidth="1"/>
    <col min="2" max="2" width="38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38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38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38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38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38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38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38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38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38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38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38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38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38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38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38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38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38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38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38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38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38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38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38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38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38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38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38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38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38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38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38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38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38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38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38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38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38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38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38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38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38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38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38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38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38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38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38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38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38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38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38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38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38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38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38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38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38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38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38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38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38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38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38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27</v>
      </c>
    </row>
    <row r="3" spans="1:13" ht="61.5" customHeight="1">
      <c r="A3" s="2"/>
      <c r="B3" s="5" t="s">
        <v>60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2</v>
      </c>
      <c r="B5" s="8" t="s">
        <v>3</v>
      </c>
      <c r="C5" s="9" t="s">
        <v>4</v>
      </c>
      <c r="D5" s="9"/>
      <c r="E5" s="9"/>
      <c r="F5" s="9" t="s">
        <v>5</v>
      </c>
      <c r="G5" s="9" t="s">
        <v>6</v>
      </c>
      <c r="H5" s="9"/>
      <c r="I5" s="9"/>
      <c r="J5" s="9"/>
      <c r="K5" s="10" t="s">
        <v>7</v>
      </c>
    </row>
    <row r="6" spans="1:13" ht="158.25" customHeight="1">
      <c r="A6" s="8"/>
      <c r="B6" s="8"/>
      <c r="C6" s="11" t="s">
        <v>8</v>
      </c>
      <c r="D6" s="11" t="s">
        <v>9</v>
      </c>
      <c r="E6" s="11" t="s">
        <v>10</v>
      </c>
      <c r="F6" s="9"/>
      <c r="G6" s="12" t="s">
        <v>11</v>
      </c>
      <c r="H6" s="11" t="s">
        <v>12</v>
      </c>
      <c r="I6" s="11" t="s">
        <v>13</v>
      </c>
      <c r="J6" s="11" t="s">
        <v>12</v>
      </c>
      <c r="K6" s="10"/>
    </row>
    <row r="7" spans="1:13" ht="15.75">
      <c r="A7" s="13">
        <v>1</v>
      </c>
      <c r="B7" s="40" t="s">
        <v>30</v>
      </c>
      <c r="C7" s="41">
        <v>19.7</v>
      </c>
      <c r="D7" s="15"/>
      <c r="E7" s="14"/>
      <c r="F7" s="16">
        <f>SUM(C7,D7)</f>
        <v>19.7</v>
      </c>
      <c r="G7" s="17"/>
      <c r="H7" s="15"/>
      <c r="I7" s="36"/>
      <c r="J7" s="15"/>
      <c r="K7" s="18"/>
    </row>
    <row r="8" spans="1:13" ht="15.75">
      <c r="A8" s="13"/>
      <c r="B8" s="40"/>
      <c r="C8" s="41"/>
      <c r="D8" s="15"/>
      <c r="E8" s="14"/>
      <c r="F8" s="16">
        <f t="shared" ref="F8:F25" si="0">SUM(C8,D8)</f>
        <v>0</v>
      </c>
      <c r="G8" s="17"/>
      <c r="H8" s="15"/>
      <c r="I8" s="36"/>
      <c r="J8" s="15"/>
      <c r="K8" s="18"/>
    </row>
    <row r="9" spans="1:13" ht="15.75">
      <c r="A9" s="13"/>
      <c r="B9" s="40"/>
      <c r="C9" s="41"/>
      <c r="D9" s="15"/>
      <c r="E9" s="14"/>
      <c r="F9" s="16">
        <f t="shared" si="0"/>
        <v>0</v>
      </c>
      <c r="G9" s="17"/>
      <c r="H9" s="15"/>
      <c r="I9" s="36"/>
      <c r="J9" s="15"/>
      <c r="K9" s="18"/>
    </row>
    <row r="10" spans="1:13" ht="15.75">
      <c r="A10" s="13"/>
      <c r="B10" s="40"/>
      <c r="C10" s="41"/>
      <c r="D10" s="15"/>
      <c r="E10" s="14"/>
      <c r="F10" s="16">
        <f t="shared" si="0"/>
        <v>0</v>
      </c>
      <c r="G10" s="17"/>
      <c r="H10" s="15"/>
      <c r="I10" s="36"/>
      <c r="J10" s="15"/>
      <c r="K10" s="18"/>
    </row>
    <row r="11" spans="1:13" ht="15.75">
      <c r="A11" s="13"/>
      <c r="B11" s="40"/>
      <c r="C11" s="41"/>
      <c r="D11" s="15"/>
      <c r="E11" s="14"/>
      <c r="F11" s="16">
        <f t="shared" si="0"/>
        <v>0</v>
      </c>
      <c r="G11" s="17"/>
      <c r="H11" s="15"/>
      <c r="I11" s="36"/>
      <c r="J11" s="15"/>
      <c r="K11" s="18"/>
    </row>
    <row r="12" spans="1:13" ht="15.75">
      <c r="A12" s="13"/>
      <c r="B12" s="40"/>
      <c r="C12" s="41"/>
      <c r="D12" s="15"/>
      <c r="E12" s="14"/>
      <c r="F12" s="16">
        <f t="shared" si="0"/>
        <v>0</v>
      </c>
      <c r="G12" s="19"/>
      <c r="H12" s="15"/>
      <c r="I12" s="14"/>
      <c r="J12" s="15"/>
      <c r="K12" s="18"/>
    </row>
    <row r="13" spans="1:13" ht="15.75">
      <c r="A13" s="13"/>
      <c r="B13" s="40"/>
      <c r="C13" s="41"/>
      <c r="D13" s="15"/>
      <c r="E13" s="14"/>
      <c r="F13" s="16">
        <f t="shared" si="0"/>
        <v>0</v>
      </c>
      <c r="G13" s="19"/>
      <c r="H13" s="15"/>
      <c r="I13" s="14"/>
      <c r="J13" s="15"/>
      <c r="K13" s="18"/>
    </row>
    <row r="14" spans="1:13" ht="15.75">
      <c r="A14" s="13"/>
      <c r="B14" s="40"/>
      <c r="C14" s="41"/>
      <c r="D14" s="15"/>
      <c r="E14" s="14"/>
      <c r="F14" s="16">
        <f t="shared" si="0"/>
        <v>0</v>
      </c>
      <c r="G14" s="17"/>
      <c r="H14" s="15"/>
      <c r="I14" s="14"/>
      <c r="J14" s="15"/>
      <c r="K14" s="18"/>
    </row>
    <row r="15" spans="1:13" ht="15.75">
      <c r="A15" s="13"/>
      <c r="B15" s="40"/>
      <c r="C15" s="41"/>
      <c r="D15" s="15"/>
      <c r="E15" s="14"/>
      <c r="F15" s="16">
        <f t="shared" si="0"/>
        <v>0</v>
      </c>
      <c r="G15" s="17"/>
      <c r="H15" s="15"/>
      <c r="I15" s="14"/>
      <c r="J15" s="15"/>
      <c r="K15" s="18"/>
    </row>
    <row r="16" spans="1:13" ht="15.75">
      <c r="A16" s="13"/>
      <c r="B16" s="40"/>
      <c r="C16" s="41"/>
      <c r="D16" s="15"/>
      <c r="E16" s="14"/>
      <c r="F16" s="16">
        <f t="shared" si="0"/>
        <v>0</v>
      </c>
      <c r="G16" s="17"/>
      <c r="H16" s="15"/>
      <c r="I16" s="14"/>
      <c r="J16" s="15"/>
      <c r="K16" s="18"/>
    </row>
    <row r="17" spans="1:11" ht="15.75">
      <c r="A17" s="13"/>
      <c r="B17" s="40"/>
      <c r="C17" s="41"/>
      <c r="D17" s="15"/>
      <c r="E17" s="14"/>
      <c r="F17" s="16">
        <f t="shared" si="0"/>
        <v>0</v>
      </c>
      <c r="G17" s="17"/>
      <c r="H17" s="15"/>
      <c r="I17" s="14"/>
      <c r="J17" s="15"/>
      <c r="K17" s="18"/>
    </row>
    <row r="18" spans="1:11" ht="15.75">
      <c r="A18" s="13"/>
      <c r="B18" s="40"/>
      <c r="C18" s="41"/>
      <c r="D18" s="15"/>
      <c r="E18" s="14"/>
      <c r="F18" s="16">
        <f t="shared" si="0"/>
        <v>0</v>
      </c>
      <c r="G18" s="17"/>
      <c r="H18" s="15"/>
      <c r="I18" s="14"/>
      <c r="J18" s="15"/>
      <c r="K18" s="18"/>
    </row>
    <row r="19" spans="1:11" ht="15.75">
      <c r="A19" s="13"/>
      <c r="B19" s="40"/>
      <c r="C19" s="41"/>
      <c r="D19" s="15"/>
      <c r="E19" s="14"/>
      <c r="F19" s="16">
        <f t="shared" si="0"/>
        <v>0</v>
      </c>
      <c r="G19" s="17"/>
      <c r="H19" s="15"/>
      <c r="I19" s="14"/>
      <c r="J19" s="15"/>
      <c r="K19" s="18"/>
    </row>
    <row r="20" spans="1:11" ht="15.75">
      <c r="A20" s="13"/>
      <c r="B20" s="40"/>
      <c r="C20" s="41"/>
      <c r="D20" s="15"/>
      <c r="E20" s="14"/>
      <c r="F20" s="16">
        <f t="shared" si="0"/>
        <v>0</v>
      </c>
      <c r="G20" s="17"/>
      <c r="H20" s="15"/>
      <c r="I20" s="14"/>
      <c r="J20" s="15"/>
      <c r="K20" s="18"/>
    </row>
    <row r="21" spans="1:11" ht="15.75">
      <c r="A21" s="13"/>
      <c r="B21" s="40"/>
      <c r="C21" s="41"/>
      <c r="D21" s="15"/>
      <c r="E21" s="14"/>
      <c r="F21" s="16">
        <f t="shared" si="0"/>
        <v>0</v>
      </c>
      <c r="G21" s="17"/>
      <c r="H21" s="15"/>
      <c r="I21" s="14"/>
      <c r="J21" s="15"/>
      <c r="K21" s="18"/>
    </row>
    <row r="22" spans="1:11" ht="15.75">
      <c r="A22" s="19"/>
      <c r="B22" s="40"/>
      <c r="C22" s="41"/>
      <c r="D22" s="15"/>
      <c r="E22" s="14"/>
      <c r="F22" s="16">
        <f t="shared" si="0"/>
        <v>0</v>
      </c>
      <c r="G22" s="17"/>
      <c r="H22" s="15"/>
      <c r="I22" s="14"/>
      <c r="J22" s="15"/>
      <c r="K22" s="18"/>
    </row>
    <row r="23" spans="1:11" ht="15.75">
      <c r="A23" s="19"/>
      <c r="B23" s="40"/>
      <c r="C23" s="41"/>
      <c r="D23" s="15"/>
      <c r="E23" s="14"/>
      <c r="F23" s="16">
        <f t="shared" si="0"/>
        <v>0</v>
      </c>
      <c r="G23" s="17"/>
      <c r="H23" s="15"/>
      <c r="I23" s="14"/>
      <c r="J23" s="15"/>
      <c r="K23" s="18"/>
    </row>
    <row r="24" spans="1:11" ht="15.75">
      <c r="A24" s="13"/>
      <c r="B24" s="40"/>
      <c r="C24" s="41"/>
      <c r="D24" s="15"/>
      <c r="E24" s="14"/>
      <c r="F24" s="16">
        <f t="shared" si="0"/>
        <v>0</v>
      </c>
      <c r="G24" s="17"/>
      <c r="H24" s="15"/>
      <c r="I24" s="14"/>
      <c r="J24" s="15"/>
      <c r="K24" s="18"/>
    </row>
    <row r="25" spans="1:11" ht="15.75">
      <c r="A25" s="13"/>
      <c r="B25" s="40"/>
      <c r="C25" s="41"/>
      <c r="D25" s="15"/>
      <c r="E25" s="14"/>
      <c r="F25" s="16">
        <f t="shared" si="0"/>
        <v>0</v>
      </c>
      <c r="G25" s="17"/>
      <c r="H25" s="15"/>
      <c r="I25" s="14"/>
      <c r="J25" s="15"/>
      <c r="K25" s="18"/>
    </row>
    <row r="26" spans="1:11" ht="15.75">
      <c r="A26" s="20"/>
      <c r="B26" s="40"/>
      <c r="C26" s="41"/>
      <c r="D26" s="22"/>
      <c r="E26" s="23"/>
      <c r="F26" s="16">
        <f>SUM(C26,D26)</f>
        <v>0</v>
      </c>
      <c r="G26" s="21"/>
      <c r="H26" s="22"/>
      <c r="I26" s="23"/>
      <c r="J26" s="22"/>
      <c r="K26" s="18"/>
    </row>
    <row r="27" spans="1:11" ht="15.75">
      <c r="A27" s="20"/>
      <c r="B27" s="21"/>
      <c r="C27" s="22"/>
      <c r="D27" s="22"/>
      <c r="E27" s="23"/>
      <c r="F27" s="16">
        <f>SUM(C27,D27)</f>
        <v>0</v>
      </c>
      <c r="G27" s="21"/>
      <c r="H27" s="22"/>
      <c r="I27" s="23"/>
      <c r="J27" s="22"/>
      <c r="K27" s="18"/>
    </row>
    <row r="28" spans="1:11" ht="15.75">
      <c r="A28" s="20"/>
      <c r="B28" s="21"/>
      <c r="C28" s="22"/>
      <c r="D28" s="22"/>
      <c r="E28" s="23"/>
      <c r="F28" s="16">
        <f>SUM(C28,D28)</f>
        <v>0</v>
      </c>
      <c r="G28" s="21"/>
      <c r="H28" s="22"/>
      <c r="I28" s="23"/>
      <c r="J28" s="22"/>
      <c r="K28" s="18"/>
    </row>
    <row r="29" spans="1:11" ht="15.75">
      <c r="A29" s="21"/>
      <c r="B29" s="24" t="s">
        <v>17</v>
      </c>
      <c r="C29" s="25">
        <f>SUM(C7:C28)</f>
        <v>19.7</v>
      </c>
      <c r="D29" s="25">
        <f>SUM(D7:D28)</f>
        <v>0</v>
      </c>
      <c r="E29" s="26"/>
      <c r="F29" s="16">
        <f>SUM(C29,D29)</f>
        <v>19.7</v>
      </c>
      <c r="G29" s="28"/>
      <c r="H29" s="25">
        <f>SUM(H7:H28)</f>
        <v>0</v>
      </c>
      <c r="I29" s="26"/>
      <c r="J29" s="25">
        <f>SUM(J7:J28)</f>
        <v>0</v>
      </c>
      <c r="K29" s="29">
        <f>C29-H29</f>
        <v>19.7</v>
      </c>
    </row>
    <row r="32" spans="1:11" ht="15.75">
      <c r="B32" s="30" t="s">
        <v>31</v>
      </c>
      <c r="F32" s="31"/>
      <c r="G32" s="32" t="s">
        <v>61</v>
      </c>
      <c r="H32" s="33"/>
    </row>
    <row r="33" spans="2:8">
      <c r="B33" s="30"/>
      <c r="F33" s="34" t="s">
        <v>20</v>
      </c>
      <c r="G33" s="35"/>
      <c r="H33" s="35"/>
    </row>
    <row r="34" spans="2:8" ht="15.75">
      <c r="B34" s="30" t="s">
        <v>21</v>
      </c>
      <c r="F34" s="31"/>
      <c r="G34" s="32" t="s">
        <v>62</v>
      </c>
      <c r="H34" s="33"/>
    </row>
    <row r="35" spans="2:8">
      <c r="F35" s="34" t="s">
        <v>20</v>
      </c>
      <c r="G35" s="35"/>
      <c r="H35" s="35"/>
    </row>
  </sheetData>
  <mergeCells count="10">
    <mergeCell ref="G32:H32"/>
    <mergeCell ref="G34:H34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2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H10" sqref="H10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63</v>
      </c>
    </row>
    <row r="3" spans="1:13" ht="61.5" customHeight="1">
      <c r="A3" s="2"/>
      <c r="B3" s="5" t="s">
        <v>64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2</v>
      </c>
      <c r="B5" s="8" t="s">
        <v>3</v>
      </c>
      <c r="C5" s="9" t="s">
        <v>4</v>
      </c>
      <c r="D5" s="9"/>
      <c r="E5" s="9"/>
      <c r="F5" s="9" t="s">
        <v>5</v>
      </c>
      <c r="G5" s="9" t="s">
        <v>6</v>
      </c>
      <c r="H5" s="9"/>
      <c r="I5" s="9"/>
      <c r="J5" s="9"/>
      <c r="K5" s="10" t="s">
        <v>7</v>
      </c>
    </row>
    <row r="6" spans="1:13" ht="158.25" customHeight="1">
      <c r="A6" s="8"/>
      <c r="B6" s="8"/>
      <c r="C6" s="11" t="s">
        <v>8</v>
      </c>
      <c r="D6" s="11" t="s">
        <v>9</v>
      </c>
      <c r="E6" s="11" t="s">
        <v>10</v>
      </c>
      <c r="F6" s="9"/>
      <c r="G6" s="12" t="s">
        <v>11</v>
      </c>
      <c r="H6" s="11" t="s">
        <v>12</v>
      </c>
      <c r="I6" s="11" t="s">
        <v>13</v>
      </c>
      <c r="J6" s="11" t="s">
        <v>12</v>
      </c>
      <c r="K6" s="10"/>
    </row>
    <row r="7" spans="1:13" ht="15.75">
      <c r="A7" s="13">
        <v>1</v>
      </c>
      <c r="B7" s="17" t="s">
        <v>51</v>
      </c>
      <c r="C7" s="15">
        <v>606.04999999999995</v>
      </c>
      <c r="D7" s="15"/>
      <c r="E7" s="14"/>
      <c r="F7" s="16">
        <f>SUM(C7,D7)</f>
        <v>606.04999999999995</v>
      </c>
      <c r="G7" s="17">
        <v>2210</v>
      </c>
      <c r="H7" s="15">
        <v>14.23</v>
      </c>
      <c r="I7" s="36"/>
      <c r="J7" s="15"/>
      <c r="K7" s="18"/>
    </row>
    <row r="8" spans="1:13" ht="15.75">
      <c r="A8" s="13"/>
      <c r="B8" s="17"/>
      <c r="C8" s="15"/>
      <c r="D8" s="15"/>
      <c r="E8" s="14"/>
      <c r="F8" s="16">
        <f t="shared" ref="F8:F50" si="0">SUM(C8,D8)</f>
        <v>0</v>
      </c>
      <c r="G8" s="17">
        <v>2240</v>
      </c>
      <c r="H8" s="15">
        <v>296.25</v>
      </c>
      <c r="I8" s="36"/>
      <c r="J8" s="15"/>
      <c r="K8" s="18"/>
    </row>
    <row r="9" spans="1:13" ht="15.75">
      <c r="A9" s="13"/>
      <c r="B9" s="17"/>
      <c r="C9" s="15"/>
      <c r="D9" s="15"/>
      <c r="E9" s="14"/>
      <c r="F9" s="16">
        <f t="shared" si="0"/>
        <v>0</v>
      </c>
      <c r="G9" s="17">
        <v>2282</v>
      </c>
      <c r="H9" s="15">
        <v>9.8000000000000007</v>
      </c>
      <c r="I9" s="36"/>
      <c r="J9" s="15"/>
      <c r="K9" s="18"/>
    </row>
    <row r="10" spans="1:13" ht="15.75">
      <c r="A10" s="13"/>
      <c r="B10" s="17"/>
      <c r="C10" s="15"/>
      <c r="D10" s="15"/>
      <c r="E10" s="14"/>
      <c r="F10" s="16">
        <f t="shared" si="0"/>
        <v>0</v>
      </c>
      <c r="G10" s="17"/>
      <c r="H10" s="15"/>
      <c r="I10" s="36"/>
      <c r="J10" s="15"/>
      <c r="K10" s="18"/>
    </row>
    <row r="11" spans="1:13" ht="15.75">
      <c r="A11" s="13"/>
      <c r="B11" s="17"/>
      <c r="C11" s="15"/>
      <c r="D11" s="15"/>
      <c r="E11" s="14"/>
      <c r="F11" s="16">
        <f t="shared" si="0"/>
        <v>0</v>
      </c>
      <c r="G11" s="17"/>
      <c r="H11" s="15"/>
      <c r="I11" s="36"/>
      <c r="J11" s="15"/>
      <c r="K11" s="18"/>
    </row>
    <row r="12" spans="1:13" ht="15.75">
      <c r="A12" s="13"/>
      <c r="B12" s="17"/>
      <c r="C12" s="15"/>
      <c r="D12" s="15"/>
      <c r="E12" s="14"/>
      <c r="F12" s="16">
        <f t="shared" si="0"/>
        <v>0</v>
      </c>
      <c r="G12" s="19"/>
      <c r="H12" s="15"/>
      <c r="I12" s="14"/>
      <c r="J12" s="15"/>
      <c r="K12" s="18"/>
    </row>
    <row r="13" spans="1:13" ht="15.75">
      <c r="A13" s="13"/>
      <c r="B13" s="17"/>
      <c r="C13" s="15"/>
      <c r="D13" s="15"/>
      <c r="E13" s="14"/>
      <c r="F13" s="16">
        <f t="shared" si="0"/>
        <v>0</v>
      </c>
      <c r="G13" s="19"/>
      <c r="H13" s="15"/>
      <c r="I13" s="14"/>
      <c r="J13" s="15"/>
      <c r="K13" s="18"/>
    </row>
    <row r="14" spans="1:13" ht="15.75">
      <c r="A14" s="13"/>
      <c r="B14" s="17"/>
      <c r="C14" s="15"/>
      <c r="D14" s="15"/>
      <c r="E14" s="14"/>
      <c r="F14" s="16">
        <f t="shared" si="0"/>
        <v>0</v>
      </c>
      <c r="G14" s="17"/>
      <c r="H14" s="15"/>
      <c r="I14" s="14"/>
      <c r="J14" s="15"/>
      <c r="K14" s="18"/>
    </row>
    <row r="15" spans="1:13" ht="15.75">
      <c r="A15" s="19"/>
      <c r="B15" s="17"/>
      <c r="C15" s="15"/>
      <c r="D15" s="15"/>
      <c r="E15" s="14"/>
      <c r="F15" s="16">
        <f t="shared" si="0"/>
        <v>0</v>
      </c>
      <c r="G15" s="17"/>
      <c r="H15" s="15"/>
      <c r="I15" s="14"/>
      <c r="J15" s="15"/>
      <c r="K15" s="18"/>
    </row>
    <row r="16" spans="1:13" ht="15" customHeight="1">
      <c r="A16" s="19"/>
      <c r="B16" s="17"/>
      <c r="C16" s="15"/>
      <c r="D16" s="15"/>
      <c r="E16" s="14"/>
      <c r="F16" s="16">
        <f t="shared" si="0"/>
        <v>0</v>
      </c>
      <c r="G16" s="17"/>
      <c r="H16" s="15"/>
      <c r="I16" s="14"/>
      <c r="J16" s="15"/>
      <c r="K16" s="18"/>
    </row>
    <row r="17" spans="1:11" ht="15.75">
      <c r="A17" s="13"/>
      <c r="B17" s="17"/>
      <c r="C17" s="15"/>
      <c r="D17" s="15"/>
      <c r="E17" s="14"/>
      <c r="F17" s="16">
        <f t="shared" si="0"/>
        <v>0</v>
      </c>
      <c r="G17" s="17"/>
      <c r="H17" s="15"/>
      <c r="I17" s="14"/>
      <c r="J17" s="15"/>
      <c r="K17" s="18"/>
    </row>
    <row r="18" spans="1:11" ht="15.75">
      <c r="A18" s="13"/>
      <c r="B18" s="17"/>
      <c r="C18" s="15"/>
      <c r="D18" s="15"/>
      <c r="E18" s="14"/>
      <c r="F18" s="16">
        <f t="shared" si="0"/>
        <v>0</v>
      </c>
      <c r="G18" s="17"/>
      <c r="H18" s="15"/>
      <c r="I18" s="14"/>
      <c r="J18" s="15"/>
      <c r="K18" s="18"/>
    </row>
    <row r="19" spans="1:11" ht="15.75">
      <c r="A19" s="13"/>
      <c r="B19" s="17"/>
      <c r="C19" s="15"/>
      <c r="D19" s="15"/>
      <c r="E19" s="14"/>
      <c r="F19" s="16">
        <f t="shared" si="0"/>
        <v>0</v>
      </c>
      <c r="G19" s="17"/>
      <c r="H19" s="15"/>
      <c r="I19" s="14"/>
      <c r="J19" s="15"/>
      <c r="K19" s="18"/>
    </row>
    <row r="20" spans="1:11" ht="15.75">
      <c r="A20" s="13"/>
      <c r="B20" s="17"/>
      <c r="C20" s="15"/>
      <c r="D20" s="15"/>
      <c r="E20" s="14"/>
      <c r="F20" s="16">
        <f t="shared" si="0"/>
        <v>0</v>
      </c>
      <c r="G20" s="17"/>
      <c r="H20" s="15"/>
      <c r="I20" s="14"/>
      <c r="J20" s="15"/>
      <c r="K20" s="18"/>
    </row>
    <row r="21" spans="1:11" ht="15.75">
      <c r="A21" s="13"/>
      <c r="B21" s="17"/>
      <c r="C21" s="15"/>
      <c r="D21" s="15"/>
      <c r="E21" s="14"/>
      <c r="F21" s="16">
        <f t="shared" si="0"/>
        <v>0</v>
      </c>
      <c r="G21" s="17"/>
      <c r="H21" s="15"/>
      <c r="I21" s="14"/>
      <c r="J21" s="15"/>
      <c r="K21" s="18"/>
    </row>
    <row r="22" spans="1:11" ht="15.75">
      <c r="A22" s="13"/>
      <c r="B22" s="17"/>
      <c r="C22" s="15"/>
      <c r="D22" s="15"/>
      <c r="E22" s="14"/>
      <c r="F22" s="16">
        <f t="shared" si="0"/>
        <v>0</v>
      </c>
      <c r="G22" s="17"/>
      <c r="H22" s="15"/>
      <c r="I22" s="14"/>
      <c r="J22" s="15"/>
      <c r="K22" s="18"/>
    </row>
    <row r="23" spans="1:11" ht="15.75">
      <c r="A23" s="13"/>
      <c r="B23" s="17"/>
      <c r="C23" s="15"/>
      <c r="D23" s="15"/>
      <c r="E23" s="14"/>
      <c r="F23" s="16">
        <f t="shared" si="0"/>
        <v>0</v>
      </c>
      <c r="G23" s="17"/>
      <c r="H23" s="15"/>
      <c r="I23" s="14"/>
      <c r="J23" s="15"/>
      <c r="K23" s="18"/>
    </row>
    <row r="24" spans="1:11" ht="15.75">
      <c r="A24" s="13"/>
      <c r="B24" s="17"/>
      <c r="C24" s="15"/>
      <c r="D24" s="15"/>
      <c r="E24" s="14"/>
      <c r="F24" s="16">
        <f t="shared" si="0"/>
        <v>0</v>
      </c>
      <c r="G24" s="17"/>
      <c r="H24" s="15"/>
      <c r="I24" s="14"/>
      <c r="J24" s="15"/>
      <c r="K24" s="18"/>
    </row>
    <row r="25" spans="1:11" ht="15.75">
      <c r="A25" s="19"/>
      <c r="B25" s="17"/>
      <c r="C25" s="15"/>
      <c r="D25" s="15"/>
      <c r="E25" s="14"/>
      <c r="F25" s="16">
        <f t="shared" si="0"/>
        <v>0</v>
      </c>
      <c r="G25" s="17"/>
      <c r="H25" s="15"/>
      <c r="I25" s="14"/>
      <c r="J25" s="15"/>
      <c r="K25" s="18"/>
    </row>
    <row r="26" spans="1:11" ht="15.75">
      <c r="A26" s="19"/>
      <c r="B26" s="17"/>
      <c r="C26" s="15"/>
      <c r="D26" s="15"/>
      <c r="E26" s="14"/>
      <c r="F26" s="16">
        <f t="shared" si="0"/>
        <v>0</v>
      </c>
      <c r="G26" s="17"/>
      <c r="H26" s="15"/>
      <c r="I26" s="14"/>
      <c r="J26" s="15"/>
      <c r="K26" s="18"/>
    </row>
    <row r="27" spans="1:11" ht="15.75">
      <c r="A27" s="13"/>
      <c r="B27" s="17"/>
      <c r="C27" s="15"/>
      <c r="D27" s="15"/>
      <c r="E27" s="14"/>
      <c r="F27" s="16">
        <f t="shared" si="0"/>
        <v>0</v>
      </c>
      <c r="G27" s="17"/>
      <c r="H27" s="15"/>
      <c r="I27" s="14"/>
      <c r="J27" s="15"/>
      <c r="K27" s="18"/>
    </row>
    <row r="28" spans="1:11" ht="15.75">
      <c r="A28" s="13"/>
      <c r="B28" s="17"/>
      <c r="C28" s="15"/>
      <c r="D28" s="15"/>
      <c r="E28" s="14"/>
      <c r="F28" s="16">
        <f t="shared" si="0"/>
        <v>0</v>
      </c>
      <c r="G28" s="17"/>
      <c r="H28" s="15"/>
      <c r="I28" s="14"/>
      <c r="J28" s="15"/>
      <c r="K28" s="18"/>
    </row>
    <row r="29" spans="1:11" ht="15.75">
      <c r="A29" s="13"/>
      <c r="B29" s="17"/>
      <c r="C29" s="15"/>
      <c r="D29" s="15"/>
      <c r="E29" s="14"/>
      <c r="F29" s="16">
        <f t="shared" si="0"/>
        <v>0</v>
      </c>
      <c r="G29" s="17"/>
      <c r="H29" s="15"/>
      <c r="I29" s="14"/>
      <c r="J29" s="15"/>
      <c r="K29" s="18"/>
    </row>
    <row r="30" spans="1:11" ht="15.75">
      <c r="A30" s="13"/>
      <c r="B30" s="17"/>
      <c r="C30" s="15"/>
      <c r="D30" s="15"/>
      <c r="E30" s="14"/>
      <c r="F30" s="16">
        <f t="shared" si="0"/>
        <v>0</v>
      </c>
      <c r="G30" s="17"/>
      <c r="H30" s="15"/>
      <c r="I30" s="14"/>
      <c r="J30" s="15"/>
      <c r="K30" s="18"/>
    </row>
    <row r="31" spans="1:11" ht="15.75">
      <c r="A31" s="13"/>
      <c r="B31" s="17"/>
      <c r="C31" s="15"/>
      <c r="D31" s="15"/>
      <c r="E31" s="14"/>
      <c r="F31" s="16">
        <f t="shared" si="0"/>
        <v>0</v>
      </c>
      <c r="G31" s="17"/>
      <c r="H31" s="15"/>
      <c r="I31" s="14"/>
      <c r="J31" s="15"/>
      <c r="K31" s="18"/>
    </row>
    <row r="32" spans="1:11" ht="15.75">
      <c r="A32" s="13"/>
      <c r="B32" s="17"/>
      <c r="C32" s="15"/>
      <c r="D32" s="15"/>
      <c r="E32" s="14"/>
      <c r="F32" s="16">
        <f t="shared" si="0"/>
        <v>0</v>
      </c>
      <c r="G32" s="17"/>
      <c r="H32" s="15"/>
      <c r="I32" s="14"/>
      <c r="J32" s="15"/>
      <c r="K32" s="18"/>
    </row>
    <row r="33" spans="1:11" ht="15.75">
      <c r="A33" s="13"/>
      <c r="B33" s="17"/>
      <c r="C33" s="15"/>
      <c r="D33" s="15"/>
      <c r="E33" s="14"/>
      <c r="F33" s="16">
        <f t="shared" si="0"/>
        <v>0</v>
      </c>
      <c r="G33" s="17"/>
      <c r="H33" s="15"/>
      <c r="I33" s="14"/>
      <c r="J33" s="15"/>
      <c r="K33" s="18"/>
    </row>
    <row r="34" spans="1:11" ht="15.75">
      <c r="A34" s="13"/>
      <c r="B34" s="17"/>
      <c r="C34" s="15"/>
      <c r="D34" s="15"/>
      <c r="E34" s="14"/>
      <c r="F34" s="16">
        <f t="shared" si="0"/>
        <v>0</v>
      </c>
      <c r="G34" s="17"/>
      <c r="H34" s="15"/>
      <c r="I34" s="14"/>
      <c r="J34" s="15"/>
      <c r="K34" s="18"/>
    </row>
    <row r="35" spans="1:11" ht="15.75">
      <c r="A35" s="19"/>
      <c r="B35" s="17"/>
      <c r="C35" s="15"/>
      <c r="D35" s="15"/>
      <c r="E35" s="14"/>
      <c r="F35" s="16">
        <f t="shared" si="0"/>
        <v>0</v>
      </c>
      <c r="G35" s="17"/>
      <c r="H35" s="15"/>
      <c r="I35" s="14"/>
      <c r="J35" s="15"/>
      <c r="K35" s="18"/>
    </row>
    <row r="36" spans="1:11" ht="15.75">
      <c r="A36" s="19"/>
      <c r="B36" s="17"/>
      <c r="C36" s="15"/>
      <c r="D36" s="15"/>
      <c r="E36" s="14"/>
      <c r="F36" s="16">
        <f t="shared" si="0"/>
        <v>0</v>
      </c>
      <c r="G36" s="17"/>
      <c r="H36" s="15"/>
      <c r="I36" s="14"/>
      <c r="J36" s="15"/>
      <c r="K36" s="18"/>
    </row>
    <row r="37" spans="1:11" ht="15.75">
      <c r="A37" s="13"/>
      <c r="B37" s="17"/>
      <c r="C37" s="15"/>
      <c r="D37" s="15"/>
      <c r="E37" s="14"/>
      <c r="F37" s="16">
        <f t="shared" si="0"/>
        <v>0</v>
      </c>
      <c r="G37" s="17"/>
      <c r="H37" s="15"/>
      <c r="I37" s="14"/>
      <c r="J37" s="15"/>
      <c r="K37" s="18"/>
    </row>
    <row r="38" spans="1:11" ht="15.75">
      <c r="A38" s="13"/>
      <c r="B38" s="17"/>
      <c r="C38" s="15"/>
      <c r="D38" s="15"/>
      <c r="E38" s="14"/>
      <c r="F38" s="16">
        <f t="shared" si="0"/>
        <v>0</v>
      </c>
      <c r="G38" s="17"/>
      <c r="H38" s="15"/>
      <c r="I38" s="14"/>
      <c r="J38" s="15"/>
      <c r="K38" s="18"/>
    </row>
    <row r="39" spans="1:11" ht="15.75">
      <c r="A39" s="13"/>
      <c r="B39" s="17"/>
      <c r="C39" s="15"/>
      <c r="D39" s="15"/>
      <c r="E39" s="14"/>
      <c r="F39" s="16">
        <f t="shared" si="0"/>
        <v>0</v>
      </c>
      <c r="G39" s="17"/>
      <c r="H39" s="15"/>
      <c r="I39" s="14"/>
      <c r="J39" s="15"/>
      <c r="K39" s="18"/>
    </row>
    <row r="40" spans="1:11" ht="15.75">
      <c r="A40" s="13"/>
      <c r="B40" s="17"/>
      <c r="C40" s="15"/>
      <c r="D40" s="15"/>
      <c r="E40" s="14"/>
      <c r="F40" s="16">
        <f t="shared" si="0"/>
        <v>0</v>
      </c>
      <c r="G40" s="17"/>
      <c r="H40" s="15"/>
      <c r="I40" s="14"/>
      <c r="J40" s="15"/>
      <c r="K40" s="18"/>
    </row>
    <row r="41" spans="1:11" ht="15.75">
      <c r="A41" s="13"/>
      <c r="B41" s="17"/>
      <c r="C41" s="15"/>
      <c r="D41" s="15"/>
      <c r="E41" s="14"/>
      <c r="F41" s="16">
        <f t="shared" si="0"/>
        <v>0</v>
      </c>
      <c r="G41" s="17"/>
      <c r="H41" s="15"/>
      <c r="I41" s="14"/>
      <c r="J41" s="15"/>
      <c r="K41" s="18"/>
    </row>
    <row r="42" spans="1:11" ht="15.75">
      <c r="A42" s="13"/>
      <c r="B42" s="17"/>
      <c r="C42" s="15"/>
      <c r="D42" s="15"/>
      <c r="E42" s="14"/>
      <c r="F42" s="16">
        <f t="shared" si="0"/>
        <v>0</v>
      </c>
      <c r="G42" s="17"/>
      <c r="H42" s="15"/>
      <c r="I42" s="14"/>
      <c r="J42" s="15"/>
      <c r="K42" s="18"/>
    </row>
    <row r="43" spans="1:11" ht="15.75">
      <c r="A43" s="13"/>
      <c r="B43" s="17"/>
      <c r="C43" s="15"/>
      <c r="D43" s="15"/>
      <c r="E43" s="14"/>
      <c r="F43" s="16">
        <f t="shared" si="0"/>
        <v>0</v>
      </c>
      <c r="G43" s="17"/>
      <c r="H43" s="15"/>
      <c r="I43" s="14"/>
      <c r="J43" s="15"/>
      <c r="K43" s="18"/>
    </row>
    <row r="44" spans="1:11" ht="15.75">
      <c r="A44" s="13"/>
      <c r="B44" s="17"/>
      <c r="C44" s="15"/>
      <c r="D44" s="15"/>
      <c r="E44" s="14"/>
      <c r="F44" s="16">
        <f t="shared" si="0"/>
        <v>0</v>
      </c>
      <c r="G44" s="17"/>
      <c r="H44" s="15"/>
      <c r="I44" s="14"/>
      <c r="J44" s="15"/>
      <c r="K44" s="18"/>
    </row>
    <row r="45" spans="1:11" ht="15.75">
      <c r="A45" s="19"/>
      <c r="B45" s="17"/>
      <c r="C45" s="15"/>
      <c r="D45" s="15"/>
      <c r="E45" s="14"/>
      <c r="F45" s="16">
        <f t="shared" si="0"/>
        <v>0</v>
      </c>
      <c r="G45" s="17"/>
      <c r="H45" s="15"/>
      <c r="I45" s="14"/>
      <c r="J45" s="15"/>
      <c r="K45" s="18"/>
    </row>
    <row r="46" spans="1:11" ht="15.75">
      <c r="A46" s="19"/>
      <c r="B46" s="17"/>
      <c r="C46" s="15"/>
      <c r="D46" s="15"/>
      <c r="E46" s="14"/>
      <c r="F46" s="16">
        <f t="shared" si="0"/>
        <v>0</v>
      </c>
      <c r="G46" s="17"/>
      <c r="H46" s="15"/>
      <c r="I46" s="14"/>
      <c r="J46" s="15"/>
      <c r="K46" s="18"/>
    </row>
    <row r="47" spans="1:11" ht="15.75">
      <c r="A47" s="20"/>
      <c r="B47" s="21"/>
      <c r="C47" s="22"/>
      <c r="D47" s="22"/>
      <c r="E47" s="23"/>
      <c r="F47" s="16">
        <f t="shared" si="0"/>
        <v>0</v>
      </c>
      <c r="G47" s="21"/>
      <c r="H47" s="22"/>
      <c r="I47" s="23"/>
      <c r="J47" s="22"/>
      <c r="K47" s="18"/>
    </row>
    <row r="48" spans="1:11" ht="15.75">
      <c r="A48" s="20"/>
      <c r="B48" s="21"/>
      <c r="C48" s="22"/>
      <c r="D48" s="22"/>
      <c r="E48" s="23"/>
      <c r="F48" s="16">
        <f t="shared" si="0"/>
        <v>0</v>
      </c>
      <c r="G48" s="21"/>
      <c r="H48" s="22"/>
      <c r="I48" s="23"/>
      <c r="J48" s="22"/>
      <c r="K48" s="18"/>
    </row>
    <row r="49" spans="1:11" ht="15.75">
      <c r="A49" s="20"/>
      <c r="B49" s="21"/>
      <c r="C49" s="22"/>
      <c r="D49" s="22"/>
      <c r="E49" s="23"/>
      <c r="F49" s="16">
        <f t="shared" si="0"/>
        <v>0</v>
      </c>
      <c r="G49" s="21"/>
      <c r="H49" s="22"/>
      <c r="I49" s="23"/>
      <c r="J49" s="22"/>
      <c r="K49" s="18"/>
    </row>
    <row r="50" spans="1:11" ht="15.75">
      <c r="A50" s="21"/>
      <c r="B50" s="24" t="s">
        <v>17</v>
      </c>
      <c r="C50" s="25">
        <f>SUM(C7:C49)</f>
        <v>606.04999999999995</v>
      </c>
      <c r="D50" s="25">
        <f>SUM(D7:D49)</f>
        <v>0</v>
      </c>
      <c r="E50" s="26"/>
      <c r="F50" s="27">
        <f t="shared" si="0"/>
        <v>606.04999999999995</v>
      </c>
      <c r="G50" s="28"/>
      <c r="H50" s="25">
        <f>SUM(H7:H49)</f>
        <v>320.28000000000003</v>
      </c>
      <c r="I50" s="26"/>
      <c r="J50" s="25">
        <f>SUM(J7:J49)</f>
        <v>0</v>
      </c>
      <c r="K50" s="29">
        <f>C50-H50</f>
        <v>285.76999999999992</v>
      </c>
    </row>
    <row r="53" spans="1:11" ht="15.75">
      <c r="B53" s="30" t="s">
        <v>31</v>
      </c>
      <c r="F53" s="31"/>
      <c r="G53" s="32" t="s">
        <v>65</v>
      </c>
      <c r="H53" s="33"/>
    </row>
    <row r="54" spans="1:11">
      <c r="B54" s="30"/>
      <c r="F54" s="34" t="s">
        <v>20</v>
      </c>
      <c r="G54" s="35"/>
      <c r="H54" s="35"/>
    </row>
    <row r="55" spans="1:11" ht="15.75">
      <c r="B55" s="30" t="s">
        <v>21</v>
      </c>
      <c r="F55" s="31"/>
      <c r="G55" s="32" t="s">
        <v>66</v>
      </c>
      <c r="H55" s="33"/>
    </row>
    <row r="56" spans="1:11">
      <c r="F56" s="34" t="s">
        <v>20</v>
      </c>
      <c r="G56" s="35"/>
      <c r="H56" s="35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7"/>
  <sheetViews>
    <sheetView view="pageBreakPreview" zoomScale="60" zoomScaleNormal="100" workbookViewId="0">
      <selection activeCell="Q6" sqref="Q6"/>
    </sheetView>
  </sheetViews>
  <sheetFormatPr defaultRowHeight="15"/>
  <cols>
    <col min="1" max="1" width="7.28515625" customWidth="1"/>
    <col min="2" max="2" width="29.140625" customWidth="1"/>
    <col min="3" max="3" width="16.28515625" customWidth="1"/>
    <col min="4" max="4" width="13.5703125" customWidth="1"/>
    <col min="5" max="5" width="26" customWidth="1"/>
    <col min="6" max="6" width="15.85546875" customWidth="1"/>
    <col min="7" max="7" width="16.5703125" customWidth="1"/>
    <col min="8" max="8" width="14.28515625" customWidth="1"/>
    <col min="9" max="9" width="24.42578125" customWidth="1"/>
    <col min="10" max="10" width="14" customWidth="1"/>
    <col min="11" max="11" width="15.5703125" customWidth="1"/>
    <col min="257" max="257" width="7.28515625" customWidth="1"/>
    <col min="258" max="258" width="29.140625" customWidth="1"/>
    <col min="259" max="259" width="16.28515625" customWidth="1"/>
    <col min="260" max="260" width="13.5703125" customWidth="1"/>
    <col min="261" max="261" width="26" customWidth="1"/>
    <col min="262" max="262" width="15.85546875" customWidth="1"/>
    <col min="263" max="263" width="16.5703125" customWidth="1"/>
    <col min="264" max="264" width="14.28515625" customWidth="1"/>
    <col min="265" max="265" width="24.42578125" customWidth="1"/>
    <col min="266" max="266" width="14" customWidth="1"/>
    <col min="267" max="267" width="15.5703125" customWidth="1"/>
    <col min="513" max="513" width="7.28515625" customWidth="1"/>
    <col min="514" max="514" width="29.140625" customWidth="1"/>
    <col min="515" max="515" width="16.28515625" customWidth="1"/>
    <col min="516" max="516" width="13.5703125" customWidth="1"/>
    <col min="517" max="517" width="26" customWidth="1"/>
    <col min="518" max="518" width="15.85546875" customWidth="1"/>
    <col min="519" max="519" width="16.5703125" customWidth="1"/>
    <col min="520" max="520" width="14.28515625" customWidth="1"/>
    <col min="521" max="521" width="24.42578125" customWidth="1"/>
    <col min="522" max="522" width="14" customWidth="1"/>
    <col min="523" max="523" width="15.5703125" customWidth="1"/>
    <col min="769" max="769" width="7.28515625" customWidth="1"/>
    <col min="770" max="770" width="29.140625" customWidth="1"/>
    <col min="771" max="771" width="16.28515625" customWidth="1"/>
    <col min="772" max="772" width="13.5703125" customWidth="1"/>
    <col min="773" max="773" width="26" customWidth="1"/>
    <col min="774" max="774" width="15.85546875" customWidth="1"/>
    <col min="775" max="775" width="16.5703125" customWidth="1"/>
    <col min="776" max="776" width="14.28515625" customWidth="1"/>
    <col min="777" max="777" width="24.42578125" customWidth="1"/>
    <col min="778" max="778" width="14" customWidth="1"/>
    <col min="779" max="779" width="15.5703125" customWidth="1"/>
    <col min="1025" max="1025" width="7.28515625" customWidth="1"/>
    <col min="1026" max="1026" width="29.140625" customWidth="1"/>
    <col min="1027" max="1027" width="16.28515625" customWidth="1"/>
    <col min="1028" max="1028" width="13.5703125" customWidth="1"/>
    <col min="1029" max="1029" width="26" customWidth="1"/>
    <col min="1030" max="1030" width="15.85546875" customWidth="1"/>
    <col min="1031" max="1031" width="16.5703125" customWidth="1"/>
    <col min="1032" max="1032" width="14.28515625" customWidth="1"/>
    <col min="1033" max="1033" width="24.42578125" customWidth="1"/>
    <col min="1034" max="1034" width="14" customWidth="1"/>
    <col min="1035" max="1035" width="15.5703125" customWidth="1"/>
    <col min="1281" max="1281" width="7.28515625" customWidth="1"/>
    <col min="1282" max="1282" width="29.140625" customWidth="1"/>
    <col min="1283" max="1283" width="16.28515625" customWidth="1"/>
    <col min="1284" max="1284" width="13.5703125" customWidth="1"/>
    <col min="1285" max="1285" width="26" customWidth="1"/>
    <col min="1286" max="1286" width="15.85546875" customWidth="1"/>
    <col min="1287" max="1287" width="16.5703125" customWidth="1"/>
    <col min="1288" max="1288" width="14.28515625" customWidth="1"/>
    <col min="1289" max="1289" width="24.42578125" customWidth="1"/>
    <col min="1290" max="1290" width="14" customWidth="1"/>
    <col min="1291" max="1291" width="15.5703125" customWidth="1"/>
    <col min="1537" max="1537" width="7.28515625" customWidth="1"/>
    <col min="1538" max="1538" width="29.140625" customWidth="1"/>
    <col min="1539" max="1539" width="16.28515625" customWidth="1"/>
    <col min="1540" max="1540" width="13.5703125" customWidth="1"/>
    <col min="1541" max="1541" width="26" customWidth="1"/>
    <col min="1542" max="1542" width="15.85546875" customWidth="1"/>
    <col min="1543" max="1543" width="16.5703125" customWidth="1"/>
    <col min="1544" max="1544" width="14.28515625" customWidth="1"/>
    <col min="1545" max="1545" width="24.42578125" customWidth="1"/>
    <col min="1546" max="1546" width="14" customWidth="1"/>
    <col min="1547" max="1547" width="15.5703125" customWidth="1"/>
    <col min="1793" max="1793" width="7.28515625" customWidth="1"/>
    <col min="1794" max="1794" width="29.140625" customWidth="1"/>
    <col min="1795" max="1795" width="16.28515625" customWidth="1"/>
    <col min="1796" max="1796" width="13.5703125" customWidth="1"/>
    <col min="1797" max="1797" width="26" customWidth="1"/>
    <col min="1798" max="1798" width="15.85546875" customWidth="1"/>
    <col min="1799" max="1799" width="16.5703125" customWidth="1"/>
    <col min="1800" max="1800" width="14.28515625" customWidth="1"/>
    <col min="1801" max="1801" width="24.42578125" customWidth="1"/>
    <col min="1802" max="1802" width="14" customWidth="1"/>
    <col min="1803" max="1803" width="15.5703125" customWidth="1"/>
    <col min="2049" max="2049" width="7.28515625" customWidth="1"/>
    <col min="2050" max="2050" width="29.140625" customWidth="1"/>
    <col min="2051" max="2051" width="16.28515625" customWidth="1"/>
    <col min="2052" max="2052" width="13.5703125" customWidth="1"/>
    <col min="2053" max="2053" width="26" customWidth="1"/>
    <col min="2054" max="2054" width="15.85546875" customWidth="1"/>
    <col min="2055" max="2055" width="16.5703125" customWidth="1"/>
    <col min="2056" max="2056" width="14.28515625" customWidth="1"/>
    <col min="2057" max="2057" width="24.42578125" customWidth="1"/>
    <col min="2058" max="2058" width="14" customWidth="1"/>
    <col min="2059" max="2059" width="15.5703125" customWidth="1"/>
    <col min="2305" max="2305" width="7.28515625" customWidth="1"/>
    <col min="2306" max="2306" width="29.140625" customWidth="1"/>
    <col min="2307" max="2307" width="16.28515625" customWidth="1"/>
    <col min="2308" max="2308" width="13.5703125" customWidth="1"/>
    <col min="2309" max="2309" width="26" customWidth="1"/>
    <col min="2310" max="2310" width="15.85546875" customWidth="1"/>
    <col min="2311" max="2311" width="16.5703125" customWidth="1"/>
    <col min="2312" max="2312" width="14.28515625" customWidth="1"/>
    <col min="2313" max="2313" width="24.42578125" customWidth="1"/>
    <col min="2314" max="2314" width="14" customWidth="1"/>
    <col min="2315" max="2315" width="15.5703125" customWidth="1"/>
    <col min="2561" max="2561" width="7.28515625" customWidth="1"/>
    <col min="2562" max="2562" width="29.140625" customWidth="1"/>
    <col min="2563" max="2563" width="16.28515625" customWidth="1"/>
    <col min="2564" max="2564" width="13.5703125" customWidth="1"/>
    <col min="2565" max="2565" width="26" customWidth="1"/>
    <col min="2566" max="2566" width="15.85546875" customWidth="1"/>
    <col min="2567" max="2567" width="16.5703125" customWidth="1"/>
    <col min="2568" max="2568" width="14.28515625" customWidth="1"/>
    <col min="2569" max="2569" width="24.42578125" customWidth="1"/>
    <col min="2570" max="2570" width="14" customWidth="1"/>
    <col min="2571" max="2571" width="15.5703125" customWidth="1"/>
    <col min="2817" max="2817" width="7.28515625" customWidth="1"/>
    <col min="2818" max="2818" width="29.140625" customWidth="1"/>
    <col min="2819" max="2819" width="16.28515625" customWidth="1"/>
    <col min="2820" max="2820" width="13.5703125" customWidth="1"/>
    <col min="2821" max="2821" width="26" customWidth="1"/>
    <col min="2822" max="2822" width="15.85546875" customWidth="1"/>
    <col min="2823" max="2823" width="16.5703125" customWidth="1"/>
    <col min="2824" max="2824" width="14.28515625" customWidth="1"/>
    <col min="2825" max="2825" width="24.42578125" customWidth="1"/>
    <col min="2826" max="2826" width="14" customWidth="1"/>
    <col min="2827" max="2827" width="15.5703125" customWidth="1"/>
    <col min="3073" max="3073" width="7.28515625" customWidth="1"/>
    <col min="3074" max="3074" width="29.140625" customWidth="1"/>
    <col min="3075" max="3075" width="16.28515625" customWidth="1"/>
    <col min="3076" max="3076" width="13.5703125" customWidth="1"/>
    <col min="3077" max="3077" width="26" customWidth="1"/>
    <col min="3078" max="3078" width="15.85546875" customWidth="1"/>
    <col min="3079" max="3079" width="16.5703125" customWidth="1"/>
    <col min="3080" max="3080" width="14.28515625" customWidth="1"/>
    <col min="3081" max="3081" width="24.42578125" customWidth="1"/>
    <col min="3082" max="3082" width="14" customWidth="1"/>
    <col min="3083" max="3083" width="15.5703125" customWidth="1"/>
    <col min="3329" max="3329" width="7.28515625" customWidth="1"/>
    <col min="3330" max="3330" width="29.140625" customWidth="1"/>
    <col min="3331" max="3331" width="16.28515625" customWidth="1"/>
    <col min="3332" max="3332" width="13.5703125" customWidth="1"/>
    <col min="3333" max="3333" width="26" customWidth="1"/>
    <col min="3334" max="3334" width="15.85546875" customWidth="1"/>
    <col min="3335" max="3335" width="16.5703125" customWidth="1"/>
    <col min="3336" max="3336" width="14.28515625" customWidth="1"/>
    <col min="3337" max="3337" width="24.42578125" customWidth="1"/>
    <col min="3338" max="3338" width="14" customWidth="1"/>
    <col min="3339" max="3339" width="15.5703125" customWidth="1"/>
    <col min="3585" max="3585" width="7.28515625" customWidth="1"/>
    <col min="3586" max="3586" width="29.140625" customWidth="1"/>
    <col min="3587" max="3587" width="16.28515625" customWidth="1"/>
    <col min="3588" max="3588" width="13.5703125" customWidth="1"/>
    <col min="3589" max="3589" width="26" customWidth="1"/>
    <col min="3590" max="3590" width="15.85546875" customWidth="1"/>
    <col min="3591" max="3591" width="16.5703125" customWidth="1"/>
    <col min="3592" max="3592" width="14.28515625" customWidth="1"/>
    <col min="3593" max="3593" width="24.42578125" customWidth="1"/>
    <col min="3594" max="3594" width="14" customWidth="1"/>
    <col min="3595" max="3595" width="15.5703125" customWidth="1"/>
    <col min="3841" max="3841" width="7.28515625" customWidth="1"/>
    <col min="3842" max="3842" width="29.140625" customWidth="1"/>
    <col min="3843" max="3843" width="16.28515625" customWidth="1"/>
    <col min="3844" max="3844" width="13.5703125" customWidth="1"/>
    <col min="3845" max="3845" width="26" customWidth="1"/>
    <col min="3846" max="3846" width="15.85546875" customWidth="1"/>
    <col min="3847" max="3847" width="16.5703125" customWidth="1"/>
    <col min="3848" max="3848" width="14.28515625" customWidth="1"/>
    <col min="3849" max="3849" width="24.42578125" customWidth="1"/>
    <col min="3850" max="3850" width="14" customWidth="1"/>
    <col min="3851" max="3851" width="15.5703125" customWidth="1"/>
    <col min="4097" max="4097" width="7.28515625" customWidth="1"/>
    <col min="4098" max="4098" width="29.140625" customWidth="1"/>
    <col min="4099" max="4099" width="16.28515625" customWidth="1"/>
    <col min="4100" max="4100" width="13.5703125" customWidth="1"/>
    <col min="4101" max="4101" width="26" customWidth="1"/>
    <col min="4102" max="4102" width="15.85546875" customWidth="1"/>
    <col min="4103" max="4103" width="16.5703125" customWidth="1"/>
    <col min="4104" max="4104" width="14.28515625" customWidth="1"/>
    <col min="4105" max="4105" width="24.42578125" customWidth="1"/>
    <col min="4106" max="4106" width="14" customWidth="1"/>
    <col min="4107" max="4107" width="15.5703125" customWidth="1"/>
    <col min="4353" max="4353" width="7.28515625" customWidth="1"/>
    <col min="4354" max="4354" width="29.140625" customWidth="1"/>
    <col min="4355" max="4355" width="16.28515625" customWidth="1"/>
    <col min="4356" max="4356" width="13.5703125" customWidth="1"/>
    <col min="4357" max="4357" width="26" customWidth="1"/>
    <col min="4358" max="4358" width="15.85546875" customWidth="1"/>
    <col min="4359" max="4359" width="16.5703125" customWidth="1"/>
    <col min="4360" max="4360" width="14.28515625" customWidth="1"/>
    <col min="4361" max="4361" width="24.42578125" customWidth="1"/>
    <col min="4362" max="4362" width="14" customWidth="1"/>
    <col min="4363" max="4363" width="15.5703125" customWidth="1"/>
    <col min="4609" max="4609" width="7.28515625" customWidth="1"/>
    <col min="4610" max="4610" width="29.140625" customWidth="1"/>
    <col min="4611" max="4611" width="16.28515625" customWidth="1"/>
    <col min="4612" max="4612" width="13.5703125" customWidth="1"/>
    <col min="4613" max="4613" width="26" customWidth="1"/>
    <col min="4614" max="4614" width="15.85546875" customWidth="1"/>
    <col min="4615" max="4615" width="16.5703125" customWidth="1"/>
    <col min="4616" max="4616" width="14.28515625" customWidth="1"/>
    <col min="4617" max="4617" width="24.42578125" customWidth="1"/>
    <col min="4618" max="4618" width="14" customWidth="1"/>
    <col min="4619" max="4619" width="15.5703125" customWidth="1"/>
    <col min="4865" max="4865" width="7.28515625" customWidth="1"/>
    <col min="4866" max="4866" width="29.140625" customWidth="1"/>
    <col min="4867" max="4867" width="16.28515625" customWidth="1"/>
    <col min="4868" max="4868" width="13.5703125" customWidth="1"/>
    <col min="4869" max="4869" width="26" customWidth="1"/>
    <col min="4870" max="4870" width="15.85546875" customWidth="1"/>
    <col min="4871" max="4871" width="16.5703125" customWidth="1"/>
    <col min="4872" max="4872" width="14.28515625" customWidth="1"/>
    <col min="4873" max="4873" width="24.42578125" customWidth="1"/>
    <col min="4874" max="4874" width="14" customWidth="1"/>
    <col min="4875" max="4875" width="15.5703125" customWidth="1"/>
    <col min="5121" max="5121" width="7.28515625" customWidth="1"/>
    <col min="5122" max="5122" width="29.140625" customWidth="1"/>
    <col min="5123" max="5123" width="16.28515625" customWidth="1"/>
    <col min="5124" max="5124" width="13.5703125" customWidth="1"/>
    <col min="5125" max="5125" width="26" customWidth="1"/>
    <col min="5126" max="5126" width="15.85546875" customWidth="1"/>
    <col min="5127" max="5127" width="16.5703125" customWidth="1"/>
    <col min="5128" max="5128" width="14.28515625" customWidth="1"/>
    <col min="5129" max="5129" width="24.42578125" customWidth="1"/>
    <col min="5130" max="5130" width="14" customWidth="1"/>
    <col min="5131" max="5131" width="15.5703125" customWidth="1"/>
    <col min="5377" max="5377" width="7.28515625" customWidth="1"/>
    <col min="5378" max="5378" width="29.140625" customWidth="1"/>
    <col min="5379" max="5379" width="16.28515625" customWidth="1"/>
    <col min="5380" max="5380" width="13.5703125" customWidth="1"/>
    <col min="5381" max="5381" width="26" customWidth="1"/>
    <col min="5382" max="5382" width="15.85546875" customWidth="1"/>
    <col min="5383" max="5383" width="16.5703125" customWidth="1"/>
    <col min="5384" max="5384" width="14.28515625" customWidth="1"/>
    <col min="5385" max="5385" width="24.42578125" customWidth="1"/>
    <col min="5386" max="5386" width="14" customWidth="1"/>
    <col min="5387" max="5387" width="15.5703125" customWidth="1"/>
    <col min="5633" max="5633" width="7.28515625" customWidth="1"/>
    <col min="5634" max="5634" width="29.140625" customWidth="1"/>
    <col min="5635" max="5635" width="16.28515625" customWidth="1"/>
    <col min="5636" max="5636" width="13.5703125" customWidth="1"/>
    <col min="5637" max="5637" width="26" customWidth="1"/>
    <col min="5638" max="5638" width="15.85546875" customWidth="1"/>
    <col min="5639" max="5639" width="16.5703125" customWidth="1"/>
    <col min="5640" max="5640" width="14.28515625" customWidth="1"/>
    <col min="5641" max="5641" width="24.42578125" customWidth="1"/>
    <col min="5642" max="5642" width="14" customWidth="1"/>
    <col min="5643" max="5643" width="15.5703125" customWidth="1"/>
    <col min="5889" max="5889" width="7.28515625" customWidth="1"/>
    <col min="5890" max="5890" width="29.140625" customWidth="1"/>
    <col min="5891" max="5891" width="16.28515625" customWidth="1"/>
    <col min="5892" max="5892" width="13.5703125" customWidth="1"/>
    <col min="5893" max="5893" width="26" customWidth="1"/>
    <col min="5894" max="5894" width="15.85546875" customWidth="1"/>
    <col min="5895" max="5895" width="16.5703125" customWidth="1"/>
    <col min="5896" max="5896" width="14.28515625" customWidth="1"/>
    <col min="5897" max="5897" width="24.42578125" customWidth="1"/>
    <col min="5898" max="5898" width="14" customWidth="1"/>
    <col min="5899" max="5899" width="15.5703125" customWidth="1"/>
    <col min="6145" max="6145" width="7.28515625" customWidth="1"/>
    <col min="6146" max="6146" width="29.140625" customWidth="1"/>
    <col min="6147" max="6147" width="16.28515625" customWidth="1"/>
    <col min="6148" max="6148" width="13.5703125" customWidth="1"/>
    <col min="6149" max="6149" width="26" customWidth="1"/>
    <col min="6150" max="6150" width="15.85546875" customWidth="1"/>
    <col min="6151" max="6151" width="16.5703125" customWidth="1"/>
    <col min="6152" max="6152" width="14.28515625" customWidth="1"/>
    <col min="6153" max="6153" width="24.42578125" customWidth="1"/>
    <col min="6154" max="6154" width="14" customWidth="1"/>
    <col min="6155" max="6155" width="15.5703125" customWidth="1"/>
    <col min="6401" max="6401" width="7.28515625" customWidth="1"/>
    <col min="6402" max="6402" width="29.140625" customWidth="1"/>
    <col min="6403" max="6403" width="16.28515625" customWidth="1"/>
    <col min="6404" max="6404" width="13.5703125" customWidth="1"/>
    <col min="6405" max="6405" width="26" customWidth="1"/>
    <col min="6406" max="6406" width="15.85546875" customWidth="1"/>
    <col min="6407" max="6407" width="16.5703125" customWidth="1"/>
    <col min="6408" max="6408" width="14.28515625" customWidth="1"/>
    <col min="6409" max="6409" width="24.42578125" customWidth="1"/>
    <col min="6410" max="6410" width="14" customWidth="1"/>
    <col min="6411" max="6411" width="15.5703125" customWidth="1"/>
    <col min="6657" max="6657" width="7.28515625" customWidth="1"/>
    <col min="6658" max="6658" width="29.140625" customWidth="1"/>
    <col min="6659" max="6659" width="16.28515625" customWidth="1"/>
    <col min="6660" max="6660" width="13.5703125" customWidth="1"/>
    <col min="6661" max="6661" width="26" customWidth="1"/>
    <col min="6662" max="6662" width="15.85546875" customWidth="1"/>
    <col min="6663" max="6663" width="16.5703125" customWidth="1"/>
    <col min="6664" max="6664" width="14.28515625" customWidth="1"/>
    <col min="6665" max="6665" width="24.42578125" customWidth="1"/>
    <col min="6666" max="6666" width="14" customWidth="1"/>
    <col min="6667" max="6667" width="15.5703125" customWidth="1"/>
    <col min="6913" max="6913" width="7.28515625" customWidth="1"/>
    <col min="6914" max="6914" width="29.140625" customWidth="1"/>
    <col min="6915" max="6915" width="16.28515625" customWidth="1"/>
    <col min="6916" max="6916" width="13.5703125" customWidth="1"/>
    <col min="6917" max="6917" width="26" customWidth="1"/>
    <col min="6918" max="6918" width="15.85546875" customWidth="1"/>
    <col min="6919" max="6919" width="16.5703125" customWidth="1"/>
    <col min="6920" max="6920" width="14.28515625" customWidth="1"/>
    <col min="6921" max="6921" width="24.42578125" customWidth="1"/>
    <col min="6922" max="6922" width="14" customWidth="1"/>
    <col min="6923" max="6923" width="15.5703125" customWidth="1"/>
    <col min="7169" max="7169" width="7.28515625" customWidth="1"/>
    <col min="7170" max="7170" width="29.140625" customWidth="1"/>
    <col min="7171" max="7171" width="16.28515625" customWidth="1"/>
    <col min="7172" max="7172" width="13.5703125" customWidth="1"/>
    <col min="7173" max="7173" width="26" customWidth="1"/>
    <col min="7174" max="7174" width="15.85546875" customWidth="1"/>
    <col min="7175" max="7175" width="16.5703125" customWidth="1"/>
    <col min="7176" max="7176" width="14.28515625" customWidth="1"/>
    <col min="7177" max="7177" width="24.42578125" customWidth="1"/>
    <col min="7178" max="7178" width="14" customWidth="1"/>
    <col min="7179" max="7179" width="15.5703125" customWidth="1"/>
    <col min="7425" max="7425" width="7.28515625" customWidth="1"/>
    <col min="7426" max="7426" width="29.140625" customWidth="1"/>
    <col min="7427" max="7427" width="16.28515625" customWidth="1"/>
    <col min="7428" max="7428" width="13.5703125" customWidth="1"/>
    <col min="7429" max="7429" width="26" customWidth="1"/>
    <col min="7430" max="7430" width="15.85546875" customWidth="1"/>
    <col min="7431" max="7431" width="16.5703125" customWidth="1"/>
    <col min="7432" max="7432" width="14.28515625" customWidth="1"/>
    <col min="7433" max="7433" width="24.42578125" customWidth="1"/>
    <col min="7434" max="7434" width="14" customWidth="1"/>
    <col min="7435" max="7435" width="15.5703125" customWidth="1"/>
    <col min="7681" max="7681" width="7.28515625" customWidth="1"/>
    <col min="7682" max="7682" width="29.140625" customWidth="1"/>
    <col min="7683" max="7683" width="16.28515625" customWidth="1"/>
    <col min="7684" max="7684" width="13.5703125" customWidth="1"/>
    <col min="7685" max="7685" width="26" customWidth="1"/>
    <col min="7686" max="7686" width="15.85546875" customWidth="1"/>
    <col min="7687" max="7687" width="16.5703125" customWidth="1"/>
    <col min="7688" max="7688" width="14.28515625" customWidth="1"/>
    <col min="7689" max="7689" width="24.42578125" customWidth="1"/>
    <col min="7690" max="7690" width="14" customWidth="1"/>
    <col min="7691" max="7691" width="15.5703125" customWidth="1"/>
    <col min="7937" max="7937" width="7.28515625" customWidth="1"/>
    <col min="7938" max="7938" width="29.140625" customWidth="1"/>
    <col min="7939" max="7939" width="16.28515625" customWidth="1"/>
    <col min="7940" max="7940" width="13.5703125" customWidth="1"/>
    <col min="7941" max="7941" width="26" customWidth="1"/>
    <col min="7942" max="7942" width="15.85546875" customWidth="1"/>
    <col min="7943" max="7943" width="16.5703125" customWidth="1"/>
    <col min="7944" max="7944" width="14.28515625" customWidth="1"/>
    <col min="7945" max="7945" width="24.42578125" customWidth="1"/>
    <col min="7946" max="7946" width="14" customWidth="1"/>
    <col min="7947" max="7947" width="15.5703125" customWidth="1"/>
    <col min="8193" max="8193" width="7.28515625" customWidth="1"/>
    <col min="8194" max="8194" width="29.140625" customWidth="1"/>
    <col min="8195" max="8195" width="16.28515625" customWidth="1"/>
    <col min="8196" max="8196" width="13.5703125" customWidth="1"/>
    <col min="8197" max="8197" width="26" customWidth="1"/>
    <col min="8198" max="8198" width="15.85546875" customWidth="1"/>
    <col min="8199" max="8199" width="16.5703125" customWidth="1"/>
    <col min="8200" max="8200" width="14.28515625" customWidth="1"/>
    <col min="8201" max="8201" width="24.42578125" customWidth="1"/>
    <col min="8202" max="8202" width="14" customWidth="1"/>
    <col min="8203" max="8203" width="15.5703125" customWidth="1"/>
    <col min="8449" max="8449" width="7.28515625" customWidth="1"/>
    <col min="8450" max="8450" width="29.140625" customWidth="1"/>
    <col min="8451" max="8451" width="16.28515625" customWidth="1"/>
    <col min="8452" max="8452" width="13.5703125" customWidth="1"/>
    <col min="8453" max="8453" width="26" customWidth="1"/>
    <col min="8454" max="8454" width="15.85546875" customWidth="1"/>
    <col min="8455" max="8455" width="16.5703125" customWidth="1"/>
    <col min="8456" max="8456" width="14.28515625" customWidth="1"/>
    <col min="8457" max="8457" width="24.42578125" customWidth="1"/>
    <col min="8458" max="8458" width="14" customWidth="1"/>
    <col min="8459" max="8459" width="15.5703125" customWidth="1"/>
    <col min="8705" max="8705" width="7.28515625" customWidth="1"/>
    <col min="8706" max="8706" width="29.140625" customWidth="1"/>
    <col min="8707" max="8707" width="16.28515625" customWidth="1"/>
    <col min="8708" max="8708" width="13.5703125" customWidth="1"/>
    <col min="8709" max="8709" width="26" customWidth="1"/>
    <col min="8710" max="8710" width="15.85546875" customWidth="1"/>
    <col min="8711" max="8711" width="16.5703125" customWidth="1"/>
    <col min="8712" max="8712" width="14.28515625" customWidth="1"/>
    <col min="8713" max="8713" width="24.42578125" customWidth="1"/>
    <col min="8714" max="8714" width="14" customWidth="1"/>
    <col min="8715" max="8715" width="15.5703125" customWidth="1"/>
    <col min="8961" max="8961" width="7.28515625" customWidth="1"/>
    <col min="8962" max="8962" width="29.140625" customWidth="1"/>
    <col min="8963" max="8963" width="16.28515625" customWidth="1"/>
    <col min="8964" max="8964" width="13.5703125" customWidth="1"/>
    <col min="8965" max="8965" width="26" customWidth="1"/>
    <col min="8966" max="8966" width="15.85546875" customWidth="1"/>
    <col min="8967" max="8967" width="16.5703125" customWidth="1"/>
    <col min="8968" max="8968" width="14.28515625" customWidth="1"/>
    <col min="8969" max="8969" width="24.42578125" customWidth="1"/>
    <col min="8970" max="8970" width="14" customWidth="1"/>
    <col min="8971" max="8971" width="15.5703125" customWidth="1"/>
    <col min="9217" max="9217" width="7.28515625" customWidth="1"/>
    <col min="9218" max="9218" width="29.140625" customWidth="1"/>
    <col min="9219" max="9219" width="16.28515625" customWidth="1"/>
    <col min="9220" max="9220" width="13.5703125" customWidth="1"/>
    <col min="9221" max="9221" width="26" customWidth="1"/>
    <col min="9222" max="9222" width="15.85546875" customWidth="1"/>
    <col min="9223" max="9223" width="16.5703125" customWidth="1"/>
    <col min="9224" max="9224" width="14.28515625" customWidth="1"/>
    <col min="9225" max="9225" width="24.42578125" customWidth="1"/>
    <col min="9226" max="9226" width="14" customWidth="1"/>
    <col min="9227" max="9227" width="15.5703125" customWidth="1"/>
    <col min="9473" max="9473" width="7.28515625" customWidth="1"/>
    <col min="9474" max="9474" width="29.140625" customWidth="1"/>
    <col min="9475" max="9475" width="16.28515625" customWidth="1"/>
    <col min="9476" max="9476" width="13.5703125" customWidth="1"/>
    <col min="9477" max="9477" width="26" customWidth="1"/>
    <col min="9478" max="9478" width="15.85546875" customWidth="1"/>
    <col min="9479" max="9479" width="16.5703125" customWidth="1"/>
    <col min="9480" max="9480" width="14.28515625" customWidth="1"/>
    <col min="9481" max="9481" width="24.42578125" customWidth="1"/>
    <col min="9482" max="9482" width="14" customWidth="1"/>
    <col min="9483" max="9483" width="15.5703125" customWidth="1"/>
    <col min="9729" max="9729" width="7.28515625" customWidth="1"/>
    <col min="9730" max="9730" width="29.140625" customWidth="1"/>
    <col min="9731" max="9731" width="16.28515625" customWidth="1"/>
    <col min="9732" max="9732" width="13.5703125" customWidth="1"/>
    <col min="9733" max="9733" width="26" customWidth="1"/>
    <col min="9734" max="9734" width="15.85546875" customWidth="1"/>
    <col min="9735" max="9735" width="16.5703125" customWidth="1"/>
    <col min="9736" max="9736" width="14.28515625" customWidth="1"/>
    <col min="9737" max="9737" width="24.42578125" customWidth="1"/>
    <col min="9738" max="9738" width="14" customWidth="1"/>
    <col min="9739" max="9739" width="15.5703125" customWidth="1"/>
    <col min="9985" max="9985" width="7.28515625" customWidth="1"/>
    <col min="9986" max="9986" width="29.140625" customWidth="1"/>
    <col min="9987" max="9987" width="16.28515625" customWidth="1"/>
    <col min="9988" max="9988" width="13.5703125" customWidth="1"/>
    <col min="9989" max="9989" width="26" customWidth="1"/>
    <col min="9990" max="9990" width="15.85546875" customWidth="1"/>
    <col min="9991" max="9991" width="16.5703125" customWidth="1"/>
    <col min="9992" max="9992" width="14.28515625" customWidth="1"/>
    <col min="9993" max="9993" width="24.42578125" customWidth="1"/>
    <col min="9994" max="9994" width="14" customWidth="1"/>
    <col min="9995" max="9995" width="15.5703125" customWidth="1"/>
    <col min="10241" max="10241" width="7.28515625" customWidth="1"/>
    <col min="10242" max="10242" width="29.140625" customWidth="1"/>
    <col min="10243" max="10243" width="16.28515625" customWidth="1"/>
    <col min="10244" max="10244" width="13.5703125" customWidth="1"/>
    <col min="10245" max="10245" width="26" customWidth="1"/>
    <col min="10246" max="10246" width="15.85546875" customWidth="1"/>
    <col min="10247" max="10247" width="16.5703125" customWidth="1"/>
    <col min="10248" max="10248" width="14.28515625" customWidth="1"/>
    <col min="10249" max="10249" width="24.42578125" customWidth="1"/>
    <col min="10250" max="10250" width="14" customWidth="1"/>
    <col min="10251" max="10251" width="15.5703125" customWidth="1"/>
    <col min="10497" max="10497" width="7.28515625" customWidth="1"/>
    <col min="10498" max="10498" width="29.140625" customWidth="1"/>
    <col min="10499" max="10499" width="16.28515625" customWidth="1"/>
    <col min="10500" max="10500" width="13.5703125" customWidth="1"/>
    <col min="10501" max="10501" width="26" customWidth="1"/>
    <col min="10502" max="10502" width="15.85546875" customWidth="1"/>
    <col min="10503" max="10503" width="16.5703125" customWidth="1"/>
    <col min="10504" max="10504" width="14.28515625" customWidth="1"/>
    <col min="10505" max="10505" width="24.42578125" customWidth="1"/>
    <col min="10506" max="10506" width="14" customWidth="1"/>
    <col min="10507" max="10507" width="15.5703125" customWidth="1"/>
    <col min="10753" max="10753" width="7.28515625" customWidth="1"/>
    <col min="10754" max="10754" width="29.140625" customWidth="1"/>
    <col min="10755" max="10755" width="16.28515625" customWidth="1"/>
    <col min="10756" max="10756" width="13.5703125" customWidth="1"/>
    <col min="10757" max="10757" width="26" customWidth="1"/>
    <col min="10758" max="10758" width="15.85546875" customWidth="1"/>
    <col min="10759" max="10759" width="16.5703125" customWidth="1"/>
    <col min="10760" max="10760" width="14.28515625" customWidth="1"/>
    <col min="10761" max="10761" width="24.42578125" customWidth="1"/>
    <col min="10762" max="10762" width="14" customWidth="1"/>
    <col min="10763" max="10763" width="15.5703125" customWidth="1"/>
    <col min="11009" max="11009" width="7.28515625" customWidth="1"/>
    <col min="11010" max="11010" width="29.140625" customWidth="1"/>
    <col min="11011" max="11011" width="16.28515625" customWidth="1"/>
    <col min="11012" max="11012" width="13.5703125" customWidth="1"/>
    <col min="11013" max="11013" width="26" customWidth="1"/>
    <col min="11014" max="11014" width="15.85546875" customWidth="1"/>
    <col min="11015" max="11015" width="16.5703125" customWidth="1"/>
    <col min="11016" max="11016" width="14.28515625" customWidth="1"/>
    <col min="11017" max="11017" width="24.42578125" customWidth="1"/>
    <col min="11018" max="11018" width="14" customWidth="1"/>
    <col min="11019" max="11019" width="15.5703125" customWidth="1"/>
    <col min="11265" max="11265" width="7.28515625" customWidth="1"/>
    <col min="11266" max="11266" width="29.140625" customWidth="1"/>
    <col min="11267" max="11267" width="16.28515625" customWidth="1"/>
    <col min="11268" max="11268" width="13.5703125" customWidth="1"/>
    <col min="11269" max="11269" width="26" customWidth="1"/>
    <col min="11270" max="11270" width="15.85546875" customWidth="1"/>
    <col min="11271" max="11271" width="16.5703125" customWidth="1"/>
    <col min="11272" max="11272" width="14.28515625" customWidth="1"/>
    <col min="11273" max="11273" width="24.42578125" customWidth="1"/>
    <col min="11274" max="11274" width="14" customWidth="1"/>
    <col min="11275" max="11275" width="15.5703125" customWidth="1"/>
    <col min="11521" max="11521" width="7.28515625" customWidth="1"/>
    <col min="11522" max="11522" width="29.140625" customWidth="1"/>
    <col min="11523" max="11523" width="16.28515625" customWidth="1"/>
    <col min="11524" max="11524" width="13.5703125" customWidth="1"/>
    <col min="11525" max="11525" width="26" customWidth="1"/>
    <col min="11526" max="11526" width="15.85546875" customWidth="1"/>
    <col min="11527" max="11527" width="16.5703125" customWidth="1"/>
    <col min="11528" max="11528" width="14.28515625" customWidth="1"/>
    <col min="11529" max="11529" width="24.42578125" customWidth="1"/>
    <col min="11530" max="11530" width="14" customWidth="1"/>
    <col min="11531" max="11531" width="15.5703125" customWidth="1"/>
    <col min="11777" max="11777" width="7.28515625" customWidth="1"/>
    <col min="11778" max="11778" width="29.140625" customWidth="1"/>
    <col min="11779" max="11779" width="16.28515625" customWidth="1"/>
    <col min="11780" max="11780" width="13.5703125" customWidth="1"/>
    <col min="11781" max="11781" width="26" customWidth="1"/>
    <col min="11782" max="11782" width="15.85546875" customWidth="1"/>
    <col min="11783" max="11783" width="16.5703125" customWidth="1"/>
    <col min="11784" max="11784" width="14.28515625" customWidth="1"/>
    <col min="11785" max="11785" width="24.42578125" customWidth="1"/>
    <col min="11786" max="11786" width="14" customWidth="1"/>
    <col min="11787" max="11787" width="15.5703125" customWidth="1"/>
    <col min="12033" max="12033" width="7.28515625" customWidth="1"/>
    <col min="12034" max="12034" width="29.140625" customWidth="1"/>
    <col min="12035" max="12035" width="16.28515625" customWidth="1"/>
    <col min="12036" max="12036" width="13.5703125" customWidth="1"/>
    <col min="12037" max="12037" width="26" customWidth="1"/>
    <col min="12038" max="12038" width="15.85546875" customWidth="1"/>
    <col min="12039" max="12039" width="16.5703125" customWidth="1"/>
    <col min="12040" max="12040" width="14.28515625" customWidth="1"/>
    <col min="12041" max="12041" width="24.42578125" customWidth="1"/>
    <col min="12042" max="12042" width="14" customWidth="1"/>
    <col min="12043" max="12043" width="15.5703125" customWidth="1"/>
    <col min="12289" max="12289" width="7.28515625" customWidth="1"/>
    <col min="12290" max="12290" width="29.140625" customWidth="1"/>
    <col min="12291" max="12291" width="16.28515625" customWidth="1"/>
    <col min="12292" max="12292" width="13.5703125" customWidth="1"/>
    <col min="12293" max="12293" width="26" customWidth="1"/>
    <col min="12294" max="12294" width="15.85546875" customWidth="1"/>
    <col min="12295" max="12295" width="16.5703125" customWidth="1"/>
    <col min="12296" max="12296" width="14.28515625" customWidth="1"/>
    <col min="12297" max="12297" width="24.42578125" customWidth="1"/>
    <col min="12298" max="12298" width="14" customWidth="1"/>
    <col min="12299" max="12299" width="15.5703125" customWidth="1"/>
    <col min="12545" max="12545" width="7.28515625" customWidth="1"/>
    <col min="12546" max="12546" width="29.140625" customWidth="1"/>
    <col min="12547" max="12547" width="16.28515625" customWidth="1"/>
    <col min="12548" max="12548" width="13.5703125" customWidth="1"/>
    <col min="12549" max="12549" width="26" customWidth="1"/>
    <col min="12550" max="12550" width="15.85546875" customWidth="1"/>
    <col min="12551" max="12551" width="16.5703125" customWidth="1"/>
    <col min="12552" max="12552" width="14.28515625" customWidth="1"/>
    <col min="12553" max="12553" width="24.42578125" customWidth="1"/>
    <col min="12554" max="12554" width="14" customWidth="1"/>
    <col min="12555" max="12555" width="15.5703125" customWidth="1"/>
    <col min="12801" max="12801" width="7.28515625" customWidth="1"/>
    <col min="12802" max="12802" width="29.140625" customWidth="1"/>
    <col min="12803" max="12803" width="16.28515625" customWidth="1"/>
    <col min="12804" max="12804" width="13.5703125" customWidth="1"/>
    <col min="12805" max="12805" width="26" customWidth="1"/>
    <col min="12806" max="12806" width="15.85546875" customWidth="1"/>
    <col min="12807" max="12807" width="16.5703125" customWidth="1"/>
    <col min="12808" max="12808" width="14.28515625" customWidth="1"/>
    <col min="12809" max="12809" width="24.42578125" customWidth="1"/>
    <col min="12810" max="12810" width="14" customWidth="1"/>
    <col min="12811" max="12811" width="15.5703125" customWidth="1"/>
    <col min="13057" max="13057" width="7.28515625" customWidth="1"/>
    <col min="13058" max="13058" width="29.140625" customWidth="1"/>
    <col min="13059" max="13059" width="16.28515625" customWidth="1"/>
    <col min="13060" max="13060" width="13.5703125" customWidth="1"/>
    <col min="13061" max="13061" width="26" customWidth="1"/>
    <col min="13062" max="13062" width="15.85546875" customWidth="1"/>
    <col min="13063" max="13063" width="16.5703125" customWidth="1"/>
    <col min="13064" max="13064" width="14.28515625" customWidth="1"/>
    <col min="13065" max="13065" width="24.42578125" customWidth="1"/>
    <col min="13066" max="13066" width="14" customWidth="1"/>
    <col min="13067" max="13067" width="15.5703125" customWidth="1"/>
    <col min="13313" max="13313" width="7.28515625" customWidth="1"/>
    <col min="13314" max="13314" width="29.140625" customWidth="1"/>
    <col min="13315" max="13315" width="16.28515625" customWidth="1"/>
    <col min="13316" max="13316" width="13.5703125" customWidth="1"/>
    <col min="13317" max="13317" width="26" customWidth="1"/>
    <col min="13318" max="13318" width="15.85546875" customWidth="1"/>
    <col min="13319" max="13319" width="16.5703125" customWidth="1"/>
    <col min="13320" max="13320" width="14.28515625" customWidth="1"/>
    <col min="13321" max="13321" width="24.42578125" customWidth="1"/>
    <col min="13322" max="13322" width="14" customWidth="1"/>
    <col min="13323" max="13323" width="15.5703125" customWidth="1"/>
    <col min="13569" max="13569" width="7.28515625" customWidth="1"/>
    <col min="13570" max="13570" width="29.140625" customWidth="1"/>
    <col min="13571" max="13571" width="16.28515625" customWidth="1"/>
    <col min="13572" max="13572" width="13.5703125" customWidth="1"/>
    <col min="13573" max="13573" width="26" customWidth="1"/>
    <col min="13574" max="13574" width="15.85546875" customWidth="1"/>
    <col min="13575" max="13575" width="16.5703125" customWidth="1"/>
    <col min="13576" max="13576" width="14.28515625" customWidth="1"/>
    <col min="13577" max="13577" width="24.42578125" customWidth="1"/>
    <col min="13578" max="13578" width="14" customWidth="1"/>
    <col min="13579" max="13579" width="15.5703125" customWidth="1"/>
    <col min="13825" max="13825" width="7.28515625" customWidth="1"/>
    <col min="13826" max="13826" width="29.140625" customWidth="1"/>
    <col min="13827" max="13827" width="16.28515625" customWidth="1"/>
    <col min="13828" max="13828" width="13.5703125" customWidth="1"/>
    <col min="13829" max="13829" width="26" customWidth="1"/>
    <col min="13830" max="13830" width="15.85546875" customWidth="1"/>
    <col min="13831" max="13831" width="16.5703125" customWidth="1"/>
    <col min="13832" max="13832" width="14.28515625" customWidth="1"/>
    <col min="13833" max="13833" width="24.42578125" customWidth="1"/>
    <col min="13834" max="13834" width="14" customWidth="1"/>
    <col min="13835" max="13835" width="15.5703125" customWidth="1"/>
    <col min="14081" max="14081" width="7.28515625" customWidth="1"/>
    <col min="14082" max="14082" width="29.140625" customWidth="1"/>
    <col min="14083" max="14083" width="16.28515625" customWidth="1"/>
    <col min="14084" max="14084" width="13.5703125" customWidth="1"/>
    <col min="14085" max="14085" width="26" customWidth="1"/>
    <col min="14086" max="14086" width="15.85546875" customWidth="1"/>
    <col min="14087" max="14087" width="16.5703125" customWidth="1"/>
    <col min="14088" max="14088" width="14.28515625" customWidth="1"/>
    <col min="14089" max="14089" width="24.42578125" customWidth="1"/>
    <col min="14090" max="14090" width="14" customWidth="1"/>
    <col min="14091" max="14091" width="15.5703125" customWidth="1"/>
    <col min="14337" max="14337" width="7.28515625" customWidth="1"/>
    <col min="14338" max="14338" width="29.140625" customWidth="1"/>
    <col min="14339" max="14339" width="16.28515625" customWidth="1"/>
    <col min="14340" max="14340" width="13.5703125" customWidth="1"/>
    <col min="14341" max="14341" width="26" customWidth="1"/>
    <col min="14342" max="14342" width="15.85546875" customWidth="1"/>
    <col min="14343" max="14343" width="16.5703125" customWidth="1"/>
    <col min="14344" max="14344" width="14.28515625" customWidth="1"/>
    <col min="14345" max="14345" width="24.42578125" customWidth="1"/>
    <col min="14346" max="14346" width="14" customWidth="1"/>
    <col min="14347" max="14347" width="15.5703125" customWidth="1"/>
    <col min="14593" max="14593" width="7.28515625" customWidth="1"/>
    <col min="14594" max="14594" width="29.140625" customWidth="1"/>
    <col min="14595" max="14595" width="16.28515625" customWidth="1"/>
    <col min="14596" max="14596" width="13.5703125" customWidth="1"/>
    <col min="14597" max="14597" width="26" customWidth="1"/>
    <col min="14598" max="14598" width="15.85546875" customWidth="1"/>
    <col min="14599" max="14599" width="16.5703125" customWidth="1"/>
    <col min="14600" max="14600" width="14.28515625" customWidth="1"/>
    <col min="14601" max="14601" width="24.42578125" customWidth="1"/>
    <col min="14602" max="14602" width="14" customWidth="1"/>
    <col min="14603" max="14603" width="15.5703125" customWidth="1"/>
    <col min="14849" max="14849" width="7.28515625" customWidth="1"/>
    <col min="14850" max="14850" width="29.140625" customWidth="1"/>
    <col min="14851" max="14851" width="16.28515625" customWidth="1"/>
    <col min="14852" max="14852" width="13.5703125" customWidth="1"/>
    <col min="14853" max="14853" width="26" customWidth="1"/>
    <col min="14854" max="14854" width="15.85546875" customWidth="1"/>
    <col min="14855" max="14855" width="16.5703125" customWidth="1"/>
    <col min="14856" max="14856" width="14.28515625" customWidth="1"/>
    <col min="14857" max="14857" width="24.42578125" customWidth="1"/>
    <col min="14858" max="14858" width="14" customWidth="1"/>
    <col min="14859" max="14859" width="15.5703125" customWidth="1"/>
    <col min="15105" max="15105" width="7.28515625" customWidth="1"/>
    <col min="15106" max="15106" width="29.140625" customWidth="1"/>
    <col min="15107" max="15107" width="16.28515625" customWidth="1"/>
    <col min="15108" max="15108" width="13.5703125" customWidth="1"/>
    <col min="15109" max="15109" width="26" customWidth="1"/>
    <col min="15110" max="15110" width="15.85546875" customWidth="1"/>
    <col min="15111" max="15111" width="16.5703125" customWidth="1"/>
    <col min="15112" max="15112" width="14.28515625" customWidth="1"/>
    <col min="15113" max="15113" width="24.42578125" customWidth="1"/>
    <col min="15114" max="15114" width="14" customWidth="1"/>
    <col min="15115" max="15115" width="15.5703125" customWidth="1"/>
    <col min="15361" max="15361" width="7.28515625" customWidth="1"/>
    <col min="15362" max="15362" width="29.140625" customWidth="1"/>
    <col min="15363" max="15363" width="16.28515625" customWidth="1"/>
    <col min="15364" max="15364" width="13.5703125" customWidth="1"/>
    <col min="15365" max="15365" width="26" customWidth="1"/>
    <col min="15366" max="15366" width="15.85546875" customWidth="1"/>
    <col min="15367" max="15367" width="16.5703125" customWidth="1"/>
    <col min="15368" max="15368" width="14.28515625" customWidth="1"/>
    <col min="15369" max="15369" width="24.42578125" customWidth="1"/>
    <col min="15370" max="15370" width="14" customWidth="1"/>
    <col min="15371" max="15371" width="15.5703125" customWidth="1"/>
    <col min="15617" max="15617" width="7.28515625" customWidth="1"/>
    <col min="15618" max="15618" width="29.140625" customWidth="1"/>
    <col min="15619" max="15619" width="16.28515625" customWidth="1"/>
    <col min="15620" max="15620" width="13.5703125" customWidth="1"/>
    <col min="15621" max="15621" width="26" customWidth="1"/>
    <col min="15622" max="15622" width="15.85546875" customWidth="1"/>
    <col min="15623" max="15623" width="16.5703125" customWidth="1"/>
    <col min="15624" max="15624" width="14.28515625" customWidth="1"/>
    <col min="15625" max="15625" width="24.42578125" customWidth="1"/>
    <col min="15626" max="15626" width="14" customWidth="1"/>
    <col min="15627" max="15627" width="15.5703125" customWidth="1"/>
    <col min="15873" max="15873" width="7.28515625" customWidth="1"/>
    <col min="15874" max="15874" width="29.140625" customWidth="1"/>
    <col min="15875" max="15875" width="16.28515625" customWidth="1"/>
    <col min="15876" max="15876" width="13.5703125" customWidth="1"/>
    <col min="15877" max="15877" width="26" customWidth="1"/>
    <col min="15878" max="15878" width="15.85546875" customWidth="1"/>
    <col min="15879" max="15879" width="16.5703125" customWidth="1"/>
    <col min="15880" max="15880" width="14.28515625" customWidth="1"/>
    <col min="15881" max="15881" width="24.42578125" customWidth="1"/>
    <col min="15882" max="15882" width="14" customWidth="1"/>
    <col min="15883" max="15883" width="15.5703125" customWidth="1"/>
    <col min="16129" max="16129" width="7.28515625" customWidth="1"/>
    <col min="16130" max="16130" width="29.140625" customWidth="1"/>
    <col min="16131" max="16131" width="16.28515625" customWidth="1"/>
    <col min="16132" max="16132" width="13.5703125" customWidth="1"/>
    <col min="16133" max="16133" width="26" customWidth="1"/>
    <col min="16134" max="16134" width="15.85546875" customWidth="1"/>
    <col min="16135" max="16135" width="16.5703125" customWidth="1"/>
    <col min="16136" max="16136" width="14.28515625" customWidth="1"/>
    <col min="16137" max="16137" width="24.4257812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4.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27</v>
      </c>
    </row>
    <row r="3" spans="1:13" ht="78" customHeight="1">
      <c r="A3" s="2"/>
      <c r="B3" s="5" t="s">
        <v>73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42" t="s">
        <v>1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3" ht="33" customHeight="1">
      <c r="A5" s="8" t="s">
        <v>2</v>
      </c>
      <c r="B5" s="8" t="s">
        <v>3</v>
      </c>
      <c r="C5" s="9" t="s">
        <v>4</v>
      </c>
      <c r="D5" s="9"/>
      <c r="E5" s="9"/>
      <c r="F5" s="9" t="s">
        <v>5</v>
      </c>
      <c r="G5" s="9" t="s">
        <v>6</v>
      </c>
      <c r="H5" s="9"/>
      <c r="I5" s="9"/>
      <c r="J5" s="9"/>
      <c r="K5" s="10" t="s">
        <v>7</v>
      </c>
    </row>
    <row r="6" spans="1:13" ht="130.5" customHeight="1">
      <c r="A6" s="8"/>
      <c r="B6" s="8"/>
      <c r="C6" s="11" t="s">
        <v>8</v>
      </c>
      <c r="D6" s="11" t="s">
        <v>9</v>
      </c>
      <c r="E6" s="11" t="s">
        <v>10</v>
      </c>
      <c r="F6" s="9"/>
      <c r="G6" s="12" t="s">
        <v>11</v>
      </c>
      <c r="H6" s="11" t="s">
        <v>12</v>
      </c>
      <c r="I6" s="11" t="s">
        <v>13</v>
      </c>
      <c r="J6" s="11" t="s">
        <v>12</v>
      </c>
      <c r="K6" s="10"/>
    </row>
    <row r="7" spans="1:13" ht="51" customHeight="1">
      <c r="A7" s="13">
        <v>8</v>
      </c>
      <c r="B7" s="43" t="s">
        <v>67</v>
      </c>
      <c r="C7" s="44">
        <v>330</v>
      </c>
      <c r="D7" s="44"/>
      <c r="E7" s="45"/>
      <c r="F7" s="46">
        <v>330</v>
      </c>
      <c r="G7" s="19">
        <v>2282</v>
      </c>
      <c r="H7" s="44">
        <v>9</v>
      </c>
      <c r="I7" s="13" t="s">
        <v>68</v>
      </c>
      <c r="J7" s="44"/>
      <c r="K7" s="47"/>
    </row>
    <row r="8" spans="1:13" ht="29.25" customHeight="1">
      <c r="A8" s="19"/>
      <c r="B8" s="43"/>
      <c r="C8" s="44"/>
      <c r="D8" s="44"/>
      <c r="E8" s="45"/>
      <c r="F8" s="46">
        <f t="shared" ref="F8:F21" si="0">SUM(C8,D8)</f>
        <v>0</v>
      </c>
      <c r="G8" s="19">
        <v>2240</v>
      </c>
      <c r="H8" s="44">
        <v>144</v>
      </c>
      <c r="I8" s="13" t="s">
        <v>74</v>
      </c>
      <c r="J8" s="44"/>
      <c r="K8" s="47"/>
    </row>
    <row r="9" spans="1:13" ht="24" hidden="1" customHeight="1">
      <c r="A9" s="19"/>
      <c r="B9" s="43"/>
      <c r="C9" s="44"/>
      <c r="D9" s="44"/>
      <c r="E9" s="45"/>
      <c r="F9" s="46">
        <f t="shared" si="0"/>
        <v>0</v>
      </c>
      <c r="G9" s="43"/>
      <c r="H9" s="44"/>
      <c r="I9" s="13"/>
      <c r="J9" s="44"/>
      <c r="K9" s="47"/>
    </row>
    <row r="10" spans="1:13" ht="29.25" customHeight="1">
      <c r="A10" s="13"/>
      <c r="B10" s="43"/>
      <c r="C10" s="44"/>
      <c r="D10" s="44"/>
      <c r="E10" s="45"/>
      <c r="F10" s="46">
        <f t="shared" si="0"/>
        <v>0</v>
      </c>
      <c r="G10" s="19">
        <v>2710</v>
      </c>
      <c r="H10" s="44">
        <v>3.7</v>
      </c>
      <c r="I10" s="13" t="s">
        <v>75</v>
      </c>
      <c r="J10" s="44"/>
      <c r="K10" s="47"/>
    </row>
    <row r="11" spans="1:13" ht="29.25" customHeight="1">
      <c r="A11" s="13"/>
      <c r="B11" s="43"/>
      <c r="C11" s="44"/>
      <c r="D11" s="44"/>
      <c r="E11" s="45"/>
      <c r="F11" s="46">
        <f t="shared" si="0"/>
        <v>0</v>
      </c>
      <c r="G11" s="43"/>
      <c r="H11" s="44"/>
      <c r="I11" s="45"/>
      <c r="J11" s="44"/>
      <c r="K11" s="47"/>
    </row>
    <row r="12" spans="1:13" ht="29.25" customHeight="1">
      <c r="A12" s="13"/>
      <c r="B12" s="43"/>
      <c r="C12" s="44"/>
      <c r="D12" s="44"/>
      <c r="E12" s="45"/>
      <c r="F12" s="46">
        <f t="shared" si="0"/>
        <v>0</v>
      </c>
      <c r="G12" s="43"/>
      <c r="H12" s="44"/>
      <c r="I12" s="45"/>
      <c r="J12" s="44"/>
      <c r="K12" s="47"/>
    </row>
    <row r="13" spans="1:13" ht="15.75" hidden="1">
      <c r="A13" s="13"/>
      <c r="B13" s="43"/>
      <c r="C13" s="44"/>
      <c r="D13" s="44"/>
      <c r="E13" s="45"/>
      <c r="F13" s="46">
        <f t="shared" si="0"/>
        <v>0</v>
      </c>
      <c r="G13" s="43"/>
      <c r="H13" s="44"/>
      <c r="I13" s="45"/>
      <c r="J13" s="44"/>
      <c r="K13" s="47"/>
    </row>
    <row r="14" spans="1:13" ht="15.75" hidden="1">
      <c r="A14" s="13"/>
      <c r="B14" s="43"/>
      <c r="C14" s="44"/>
      <c r="D14" s="44"/>
      <c r="E14" s="45"/>
      <c r="F14" s="46">
        <f t="shared" si="0"/>
        <v>0</v>
      </c>
      <c r="G14" s="43"/>
      <c r="H14" s="44"/>
      <c r="I14" s="45"/>
      <c r="J14" s="44"/>
      <c r="K14" s="47"/>
    </row>
    <row r="15" spans="1:13" ht="15.75" hidden="1">
      <c r="A15" s="13"/>
      <c r="B15" s="43"/>
      <c r="C15" s="44"/>
      <c r="D15" s="44"/>
      <c r="E15" s="45"/>
      <c r="F15" s="46">
        <f t="shared" si="0"/>
        <v>0</v>
      </c>
      <c r="G15" s="43"/>
      <c r="H15" s="44"/>
      <c r="I15" s="45"/>
      <c r="J15" s="44"/>
      <c r="K15" s="47"/>
    </row>
    <row r="16" spans="1:13" ht="15.75" hidden="1">
      <c r="A16" s="19"/>
      <c r="B16" s="43"/>
      <c r="C16" s="44"/>
      <c r="D16" s="44"/>
      <c r="E16" s="45"/>
      <c r="F16" s="46">
        <f t="shared" si="0"/>
        <v>0</v>
      </c>
      <c r="G16" s="43"/>
      <c r="H16" s="44"/>
      <c r="I16" s="45"/>
      <c r="J16" s="44"/>
      <c r="K16" s="47"/>
    </row>
    <row r="17" spans="1:11" ht="15.75" hidden="1">
      <c r="A17" s="19"/>
      <c r="B17" s="43"/>
      <c r="C17" s="44"/>
      <c r="D17" s="44"/>
      <c r="E17" s="45"/>
      <c r="F17" s="46">
        <f t="shared" si="0"/>
        <v>0</v>
      </c>
      <c r="G17" s="43"/>
      <c r="H17" s="44"/>
      <c r="I17" s="45"/>
      <c r="J17" s="44"/>
      <c r="K17" s="47"/>
    </row>
    <row r="18" spans="1:11" ht="15.75" hidden="1">
      <c r="A18" s="20"/>
      <c r="B18" s="48"/>
      <c r="C18" s="49"/>
      <c r="D18" s="49"/>
      <c r="E18" s="50"/>
      <c r="F18" s="46">
        <f t="shared" si="0"/>
        <v>0</v>
      </c>
      <c r="G18" s="48"/>
      <c r="H18" s="49"/>
      <c r="I18" s="50"/>
      <c r="J18" s="49"/>
      <c r="K18" s="47"/>
    </row>
    <row r="19" spans="1:11" ht="15.75" hidden="1">
      <c r="A19" s="20"/>
      <c r="B19" s="48"/>
      <c r="C19" s="49"/>
      <c r="D19" s="49"/>
      <c r="E19" s="50"/>
      <c r="F19" s="46">
        <f t="shared" si="0"/>
        <v>0</v>
      </c>
      <c r="G19" s="48"/>
      <c r="H19" s="49"/>
      <c r="I19" s="50"/>
      <c r="J19" s="49"/>
      <c r="K19" s="47"/>
    </row>
    <row r="20" spans="1:11" ht="30" customHeight="1">
      <c r="A20" s="20"/>
      <c r="B20" s="48"/>
      <c r="C20" s="49"/>
      <c r="D20" s="49"/>
      <c r="E20" s="50"/>
      <c r="F20" s="46">
        <f t="shared" si="0"/>
        <v>0</v>
      </c>
      <c r="G20" s="48"/>
      <c r="H20" s="49"/>
      <c r="I20" s="50"/>
      <c r="J20" s="49"/>
      <c r="K20" s="47"/>
    </row>
    <row r="21" spans="1:11" ht="29.25" customHeight="1">
      <c r="A21" s="48"/>
      <c r="B21" s="51" t="s">
        <v>17</v>
      </c>
      <c r="C21" s="52">
        <f>SUM(C7:C20)</f>
        <v>330</v>
      </c>
      <c r="D21" s="52">
        <f>SUM(D7:D20)</f>
        <v>0</v>
      </c>
      <c r="E21" s="53"/>
      <c r="F21" s="54">
        <f t="shared" si="0"/>
        <v>330</v>
      </c>
      <c r="G21" s="55"/>
      <c r="H21" s="52">
        <f>SUM(H7:H20)</f>
        <v>156.69999999999999</v>
      </c>
      <c r="I21" s="53"/>
      <c r="J21" s="52">
        <f>SUM(J7:J20)</f>
        <v>0</v>
      </c>
      <c r="K21" s="56">
        <f>C21-H21</f>
        <v>173.3</v>
      </c>
    </row>
    <row r="24" spans="1:11" ht="15.75">
      <c r="B24" s="30" t="s">
        <v>69</v>
      </c>
      <c r="F24" s="31"/>
      <c r="G24" s="32" t="s">
        <v>70</v>
      </c>
      <c r="H24" s="33"/>
    </row>
    <row r="25" spans="1:11">
      <c r="B25" s="30"/>
      <c r="F25" s="34" t="s">
        <v>20</v>
      </c>
      <c r="G25" s="35"/>
      <c r="H25" s="35"/>
    </row>
    <row r="26" spans="1:11" ht="33.75" customHeight="1">
      <c r="A26" s="57" t="s">
        <v>71</v>
      </c>
      <c r="B26" s="58"/>
      <c r="F26" s="31"/>
      <c r="G26" s="32" t="s">
        <v>72</v>
      </c>
      <c r="H26" s="33"/>
    </row>
    <row r="27" spans="1:11">
      <c r="F27" s="34" t="s">
        <v>20</v>
      </c>
      <c r="G27" s="35"/>
      <c r="H27" s="35"/>
    </row>
  </sheetData>
  <mergeCells count="11">
    <mergeCell ref="G24:H24"/>
    <mergeCell ref="A26:B26"/>
    <mergeCell ref="G26:H26"/>
    <mergeCell ref="B3:J3"/>
    <mergeCell ref="A4:K4"/>
    <mergeCell ref="A5:A6"/>
    <mergeCell ref="B5:B6"/>
    <mergeCell ref="C5:E5"/>
    <mergeCell ref="F5:F6"/>
    <mergeCell ref="G5:J5"/>
    <mergeCell ref="K5:K6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colBreaks count="1" manualBreakCount="1">
    <brk id="14" max="26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M27"/>
  <sheetViews>
    <sheetView view="pageBreakPreview" zoomScale="60" zoomScaleNormal="100" workbookViewId="0">
      <selection activeCell="E10" sqref="E10"/>
    </sheetView>
  </sheetViews>
  <sheetFormatPr defaultRowHeight="15"/>
  <cols>
    <col min="1" max="1" width="7.28515625" customWidth="1"/>
    <col min="2" max="2" width="29.140625" customWidth="1"/>
    <col min="3" max="3" width="16.28515625" customWidth="1"/>
    <col min="4" max="4" width="13.5703125" customWidth="1"/>
    <col min="5" max="5" width="26" customWidth="1"/>
    <col min="6" max="6" width="15.85546875" customWidth="1"/>
    <col min="7" max="7" width="16.5703125" customWidth="1"/>
    <col min="8" max="8" width="14.28515625" customWidth="1"/>
    <col min="9" max="9" width="24.42578125" customWidth="1"/>
    <col min="10" max="10" width="14" customWidth="1"/>
    <col min="11" max="11" width="15.5703125" customWidth="1"/>
    <col min="257" max="257" width="7.28515625" customWidth="1"/>
    <col min="258" max="258" width="29.140625" customWidth="1"/>
    <col min="259" max="259" width="16.28515625" customWidth="1"/>
    <col min="260" max="260" width="13.5703125" customWidth="1"/>
    <col min="261" max="261" width="26" customWidth="1"/>
    <col min="262" max="262" width="15.85546875" customWidth="1"/>
    <col min="263" max="263" width="16.5703125" customWidth="1"/>
    <col min="264" max="264" width="14.28515625" customWidth="1"/>
    <col min="265" max="265" width="24.42578125" customWidth="1"/>
    <col min="266" max="266" width="14" customWidth="1"/>
    <col min="267" max="267" width="15.5703125" customWidth="1"/>
    <col min="513" max="513" width="7.28515625" customWidth="1"/>
    <col min="514" max="514" width="29.140625" customWidth="1"/>
    <col min="515" max="515" width="16.28515625" customWidth="1"/>
    <col min="516" max="516" width="13.5703125" customWidth="1"/>
    <col min="517" max="517" width="26" customWidth="1"/>
    <col min="518" max="518" width="15.85546875" customWidth="1"/>
    <col min="519" max="519" width="16.5703125" customWidth="1"/>
    <col min="520" max="520" width="14.28515625" customWidth="1"/>
    <col min="521" max="521" width="24.42578125" customWidth="1"/>
    <col min="522" max="522" width="14" customWidth="1"/>
    <col min="523" max="523" width="15.5703125" customWidth="1"/>
    <col min="769" max="769" width="7.28515625" customWidth="1"/>
    <col min="770" max="770" width="29.140625" customWidth="1"/>
    <col min="771" max="771" width="16.28515625" customWidth="1"/>
    <col min="772" max="772" width="13.5703125" customWidth="1"/>
    <col min="773" max="773" width="26" customWidth="1"/>
    <col min="774" max="774" width="15.85546875" customWidth="1"/>
    <col min="775" max="775" width="16.5703125" customWidth="1"/>
    <col min="776" max="776" width="14.28515625" customWidth="1"/>
    <col min="777" max="777" width="24.42578125" customWidth="1"/>
    <col min="778" max="778" width="14" customWidth="1"/>
    <col min="779" max="779" width="15.5703125" customWidth="1"/>
    <col min="1025" max="1025" width="7.28515625" customWidth="1"/>
    <col min="1026" max="1026" width="29.140625" customWidth="1"/>
    <col min="1027" max="1027" width="16.28515625" customWidth="1"/>
    <col min="1028" max="1028" width="13.5703125" customWidth="1"/>
    <col min="1029" max="1029" width="26" customWidth="1"/>
    <col min="1030" max="1030" width="15.85546875" customWidth="1"/>
    <col min="1031" max="1031" width="16.5703125" customWidth="1"/>
    <col min="1032" max="1032" width="14.28515625" customWidth="1"/>
    <col min="1033" max="1033" width="24.42578125" customWidth="1"/>
    <col min="1034" max="1034" width="14" customWidth="1"/>
    <col min="1035" max="1035" width="15.5703125" customWidth="1"/>
    <col min="1281" max="1281" width="7.28515625" customWidth="1"/>
    <col min="1282" max="1282" width="29.140625" customWidth="1"/>
    <col min="1283" max="1283" width="16.28515625" customWidth="1"/>
    <col min="1284" max="1284" width="13.5703125" customWidth="1"/>
    <col min="1285" max="1285" width="26" customWidth="1"/>
    <col min="1286" max="1286" width="15.85546875" customWidth="1"/>
    <col min="1287" max="1287" width="16.5703125" customWidth="1"/>
    <col min="1288" max="1288" width="14.28515625" customWidth="1"/>
    <col min="1289" max="1289" width="24.42578125" customWidth="1"/>
    <col min="1290" max="1290" width="14" customWidth="1"/>
    <col min="1291" max="1291" width="15.5703125" customWidth="1"/>
    <col min="1537" max="1537" width="7.28515625" customWidth="1"/>
    <col min="1538" max="1538" width="29.140625" customWidth="1"/>
    <col min="1539" max="1539" width="16.28515625" customWidth="1"/>
    <col min="1540" max="1540" width="13.5703125" customWidth="1"/>
    <col min="1541" max="1541" width="26" customWidth="1"/>
    <col min="1542" max="1542" width="15.85546875" customWidth="1"/>
    <col min="1543" max="1543" width="16.5703125" customWidth="1"/>
    <col min="1544" max="1544" width="14.28515625" customWidth="1"/>
    <col min="1545" max="1545" width="24.42578125" customWidth="1"/>
    <col min="1546" max="1546" width="14" customWidth="1"/>
    <col min="1547" max="1547" width="15.5703125" customWidth="1"/>
    <col min="1793" max="1793" width="7.28515625" customWidth="1"/>
    <col min="1794" max="1794" width="29.140625" customWidth="1"/>
    <col min="1795" max="1795" width="16.28515625" customWidth="1"/>
    <col min="1796" max="1796" width="13.5703125" customWidth="1"/>
    <col min="1797" max="1797" width="26" customWidth="1"/>
    <col min="1798" max="1798" width="15.85546875" customWidth="1"/>
    <col min="1799" max="1799" width="16.5703125" customWidth="1"/>
    <col min="1800" max="1800" width="14.28515625" customWidth="1"/>
    <col min="1801" max="1801" width="24.42578125" customWidth="1"/>
    <col min="1802" max="1802" width="14" customWidth="1"/>
    <col min="1803" max="1803" width="15.5703125" customWidth="1"/>
    <col min="2049" max="2049" width="7.28515625" customWidth="1"/>
    <col min="2050" max="2050" width="29.140625" customWidth="1"/>
    <col min="2051" max="2051" width="16.28515625" customWidth="1"/>
    <col min="2052" max="2052" width="13.5703125" customWidth="1"/>
    <col min="2053" max="2053" width="26" customWidth="1"/>
    <col min="2054" max="2054" width="15.85546875" customWidth="1"/>
    <col min="2055" max="2055" width="16.5703125" customWidth="1"/>
    <col min="2056" max="2056" width="14.28515625" customWidth="1"/>
    <col min="2057" max="2057" width="24.42578125" customWidth="1"/>
    <col min="2058" max="2058" width="14" customWidth="1"/>
    <col min="2059" max="2059" width="15.5703125" customWidth="1"/>
    <col min="2305" max="2305" width="7.28515625" customWidth="1"/>
    <col min="2306" max="2306" width="29.140625" customWidth="1"/>
    <col min="2307" max="2307" width="16.28515625" customWidth="1"/>
    <col min="2308" max="2308" width="13.5703125" customWidth="1"/>
    <col min="2309" max="2309" width="26" customWidth="1"/>
    <col min="2310" max="2310" width="15.85546875" customWidth="1"/>
    <col min="2311" max="2311" width="16.5703125" customWidth="1"/>
    <col min="2312" max="2312" width="14.28515625" customWidth="1"/>
    <col min="2313" max="2313" width="24.42578125" customWidth="1"/>
    <col min="2314" max="2314" width="14" customWidth="1"/>
    <col min="2315" max="2315" width="15.5703125" customWidth="1"/>
    <col min="2561" max="2561" width="7.28515625" customWidth="1"/>
    <col min="2562" max="2562" width="29.140625" customWidth="1"/>
    <col min="2563" max="2563" width="16.28515625" customWidth="1"/>
    <col min="2564" max="2564" width="13.5703125" customWidth="1"/>
    <col min="2565" max="2565" width="26" customWidth="1"/>
    <col min="2566" max="2566" width="15.85546875" customWidth="1"/>
    <col min="2567" max="2567" width="16.5703125" customWidth="1"/>
    <col min="2568" max="2568" width="14.28515625" customWidth="1"/>
    <col min="2569" max="2569" width="24.42578125" customWidth="1"/>
    <col min="2570" max="2570" width="14" customWidth="1"/>
    <col min="2571" max="2571" width="15.5703125" customWidth="1"/>
    <col min="2817" max="2817" width="7.28515625" customWidth="1"/>
    <col min="2818" max="2818" width="29.140625" customWidth="1"/>
    <col min="2819" max="2819" width="16.28515625" customWidth="1"/>
    <col min="2820" max="2820" width="13.5703125" customWidth="1"/>
    <col min="2821" max="2821" width="26" customWidth="1"/>
    <col min="2822" max="2822" width="15.85546875" customWidth="1"/>
    <col min="2823" max="2823" width="16.5703125" customWidth="1"/>
    <col min="2824" max="2824" width="14.28515625" customWidth="1"/>
    <col min="2825" max="2825" width="24.42578125" customWidth="1"/>
    <col min="2826" max="2826" width="14" customWidth="1"/>
    <col min="2827" max="2827" width="15.5703125" customWidth="1"/>
    <col min="3073" max="3073" width="7.28515625" customWidth="1"/>
    <col min="3074" max="3074" width="29.140625" customWidth="1"/>
    <col min="3075" max="3075" width="16.28515625" customWidth="1"/>
    <col min="3076" max="3076" width="13.5703125" customWidth="1"/>
    <col min="3077" max="3077" width="26" customWidth="1"/>
    <col min="3078" max="3078" width="15.85546875" customWidth="1"/>
    <col min="3079" max="3079" width="16.5703125" customWidth="1"/>
    <col min="3080" max="3080" width="14.28515625" customWidth="1"/>
    <col min="3081" max="3081" width="24.42578125" customWidth="1"/>
    <col min="3082" max="3082" width="14" customWidth="1"/>
    <col min="3083" max="3083" width="15.5703125" customWidth="1"/>
    <col min="3329" max="3329" width="7.28515625" customWidth="1"/>
    <col min="3330" max="3330" width="29.140625" customWidth="1"/>
    <col min="3331" max="3331" width="16.28515625" customWidth="1"/>
    <col min="3332" max="3332" width="13.5703125" customWidth="1"/>
    <col min="3333" max="3333" width="26" customWidth="1"/>
    <col min="3334" max="3334" width="15.85546875" customWidth="1"/>
    <col min="3335" max="3335" width="16.5703125" customWidth="1"/>
    <col min="3336" max="3336" width="14.28515625" customWidth="1"/>
    <col min="3337" max="3337" width="24.42578125" customWidth="1"/>
    <col min="3338" max="3338" width="14" customWidth="1"/>
    <col min="3339" max="3339" width="15.5703125" customWidth="1"/>
    <col min="3585" max="3585" width="7.28515625" customWidth="1"/>
    <col min="3586" max="3586" width="29.140625" customWidth="1"/>
    <col min="3587" max="3587" width="16.28515625" customWidth="1"/>
    <col min="3588" max="3588" width="13.5703125" customWidth="1"/>
    <col min="3589" max="3589" width="26" customWidth="1"/>
    <col min="3590" max="3590" width="15.85546875" customWidth="1"/>
    <col min="3591" max="3591" width="16.5703125" customWidth="1"/>
    <col min="3592" max="3592" width="14.28515625" customWidth="1"/>
    <col min="3593" max="3593" width="24.42578125" customWidth="1"/>
    <col min="3594" max="3594" width="14" customWidth="1"/>
    <col min="3595" max="3595" width="15.5703125" customWidth="1"/>
    <col min="3841" max="3841" width="7.28515625" customWidth="1"/>
    <col min="3842" max="3842" width="29.140625" customWidth="1"/>
    <col min="3843" max="3843" width="16.28515625" customWidth="1"/>
    <col min="3844" max="3844" width="13.5703125" customWidth="1"/>
    <col min="3845" max="3845" width="26" customWidth="1"/>
    <col min="3846" max="3846" width="15.85546875" customWidth="1"/>
    <col min="3847" max="3847" width="16.5703125" customWidth="1"/>
    <col min="3848" max="3848" width="14.28515625" customWidth="1"/>
    <col min="3849" max="3849" width="24.42578125" customWidth="1"/>
    <col min="3850" max="3850" width="14" customWidth="1"/>
    <col min="3851" max="3851" width="15.5703125" customWidth="1"/>
    <col min="4097" max="4097" width="7.28515625" customWidth="1"/>
    <col min="4098" max="4098" width="29.140625" customWidth="1"/>
    <col min="4099" max="4099" width="16.28515625" customWidth="1"/>
    <col min="4100" max="4100" width="13.5703125" customWidth="1"/>
    <col min="4101" max="4101" width="26" customWidth="1"/>
    <col min="4102" max="4102" width="15.85546875" customWidth="1"/>
    <col min="4103" max="4103" width="16.5703125" customWidth="1"/>
    <col min="4104" max="4104" width="14.28515625" customWidth="1"/>
    <col min="4105" max="4105" width="24.42578125" customWidth="1"/>
    <col min="4106" max="4106" width="14" customWidth="1"/>
    <col min="4107" max="4107" width="15.5703125" customWidth="1"/>
    <col min="4353" max="4353" width="7.28515625" customWidth="1"/>
    <col min="4354" max="4354" width="29.140625" customWidth="1"/>
    <col min="4355" max="4355" width="16.28515625" customWidth="1"/>
    <col min="4356" max="4356" width="13.5703125" customWidth="1"/>
    <col min="4357" max="4357" width="26" customWidth="1"/>
    <col min="4358" max="4358" width="15.85546875" customWidth="1"/>
    <col min="4359" max="4359" width="16.5703125" customWidth="1"/>
    <col min="4360" max="4360" width="14.28515625" customWidth="1"/>
    <col min="4361" max="4361" width="24.42578125" customWidth="1"/>
    <col min="4362" max="4362" width="14" customWidth="1"/>
    <col min="4363" max="4363" width="15.5703125" customWidth="1"/>
    <col min="4609" max="4609" width="7.28515625" customWidth="1"/>
    <col min="4610" max="4610" width="29.140625" customWidth="1"/>
    <col min="4611" max="4611" width="16.28515625" customWidth="1"/>
    <col min="4612" max="4612" width="13.5703125" customWidth="1"/>
    <col min="4613" max="4613" width="26" customWidth="1"/>
    <col min="4614" max="4614" width="15.85546875" customWidth="1"/>
    <col min="4615" max="4615" width="16.5703125" customWidth="1"/>
    <col min="4616" max="4616" width="14.28515625" customWidth="1"/>
    <col min="4617" max="4617" width="24.42578125" customWidth="1"/>
    <col min="4618" max="4618" width="14" customWidth="1"/>
    <col min="4619" max="4619" width="15.5703125" customWidth="1"/>
    <col min="4865" max="4865" width="7.28515625" customWidth="1"/>
    <col min="4866" max="4866" width="29.140625" customWidth="1"/>
    <col min="4867" max="4867" width="16.28515625" customWidth="1"/>
    <col min="4868" max="4868" width="13.5703125" customWidth="1"/>
    <col min="4869" max="4869" width="26" customWidth="1"/>
    <col min="4870" max="4870" width="15.85546875" customWidth="1"/>
    <col min="4871" max="4871" width="16.5703125" customWidth="1"/>
    <col min="4872" max="4872" width="14.28515625" customWidth="1"/>
    <col min="4873" max="4873" width="24.42578125" customWidth="1"/>
    <col min="4874" max="4874" width="14" customWidth="1"/>
    <col min="4875" max="4875" width="15.5703125" customWidth="1"/>
    <col min="5121" max="5121" width="7.28515625" customWidth="1"/>
    <col min="5122" max="5122" width="29.140625" customWidth="1"/>
    <col min="5123" max="5123" width="16.28515625" customWidth="1"/>
    <col min="5124" max="5124" width="13.5703125" customWidth="1"/>
    <col min="5125" max="5125" width="26" customWidth="1"/>
    <col min="5126" max="5126" width="15.85546875" customWidth="1"/>
    <col min="5127" max="5127" width="16.5703125" customWidth="1"/>
    <col min="5128" max="5128" width="14.28515625" customWidth="1"/>
    <col min="5129" max="5129" width="24.42578125" customWidth="1"/>
    <col min="5130" max="5130" width="14" customWidth="1"/>
    <col min="5131" max="5131" width="15.5703125" customWidth="1"/>
    <col min="5377" max="5377" width="7.28515625" customWidth="1"/>
    <col min="5378" max="5378" width="29.140625" customWidth="1"/>
    <col min="5379" max="5379" width="16.28515625" customWidth="1"/>
    <col min="5380" max="5380" width="13.5703125" customWidth="1"/>
    <col min="5381" max="5381" width="26" customWidth="1"/>
    <col min="5382" max="5382" width="15.85546875" customWidth="1"/>
    <col min="5383" max="5383" width="16.5703125" customWidth="1"/>
    <col min="5384" max="5384" width="14.28515625" customWidth="1"/>
    <col min="5385" max="5385" width="24.42578125" customWidth="1"/>
    <col min="5386" max="5386" width="14" customWidth="1"/>
    <col min="5387" max="5387" width="15.5703125" customWidth="1"/>
    <col min="5633" max="5633" width="7.28515625" customWidth="1"/>
    <col min="5634" max="5634" width="29.140625" customWidth="1"/>
    <col min="5635" max="5635" width="16.28515625" customWidth="1"/>
    <col min="5636" max="5636" width="13.5703125" customWidth="1"/>
    <col min="5637" max="5637" width="26" customWidth="1"/>
    <col min="5638" max="5638" width="15.85546875" customWidth="1"/>
    <col min="5639" max="5639" width="16.5703125" customWidth="1"/>
    <col min="5640" max="5640" width="14.28515625" customWidth="1"/>
    <col min="5641" max="5641" width="24.42578125" customWidth="1"/>
    <col min="5642" max="5642" width="14" customWidth="1"/>
    <col min="5643" max="5643" width="15.5703125" customWidth="1"/>
    <col min="5889" max="5889" width="7.28515625" customWidth="1"/>
    <col min="5890" max="5890" width="29.140625" customWidth="1"/>
    <col min="5891" max="5891" width="16.28515625" customWidth="1"/>
    <col min="5892" max="5892" width="13.5703125" customWidth="1"/>
    <col min="5893" max="5893" width="26" customWidth="1"/>
    <col min="5894" max="5894" width="15.85546875" customWidth="1"/>
    <col min="5895" max="5895" width="16.5703125" customWidth="1"/>
    <col min="5896" max="5896" width="14.28515625" customWidth="1"/>
    <col min="5897" max="5897" width="24.42578125" customWidth="1"/>
    <col min="5898" max="5898" width="14" customWidth="1"/>
    <col min="5899" max="5899" width="15.5703125" customWidth="1"/>
    <col min="6145" max="6145" width="7.28515625" customWidth="1"/>
    <col min="6146" max="6146" width="29.140625" customWidth="1"/>
    <col min="6147" max="6147" width="16.28515625" customWidth="1"/>
    <col min="6148" max="6148" width="13.5703125" customWidth="1"/>
    <col min="6149" max="6149" width="26" customWidth="1"/>
    <col min="6150" max="6150" width="15.85546875" customWidth="1"/>
    <col min="6151" max="6151" width="16.5703125" customWidth="1"/>
    <col min="6152" max="6152" width="14.28515625" customWidth="1"/>
    <col min="6153" max="6153" width="24.42578125" customWidth="1"/>
    <col min="6154" max="6154" width="14" customWidth="1"/>
    <col min="6155" max="6155" width="15.5703125" customWidth="1"/>
    <col min="6401" max="6401" width="7.28515625" customWidth="1"/>
    <col min="6402" max="6402" width="29.140625" customWidth="1"/>
    <col min="6403" max="6403" width="16.28515625" customWidth="1"/>
    <col min="6404" max="6404" width="13.5703125" customWidth="1"/>
    <col min="6405" max="6405" width="26" customWidth="1"/>
    <col min="6406" max="6406" width="15.85546875" customWidth="1"/>
    <col min="6407" max="6407" width="16.5703125" customWidth="1"/>
    <col min="6408" max="6408" width="14.28515625" customWidth="1"/>
    <col min="6409" max="6409" width="24.42578125" customWidth="1"/>
    <col min="6410" max="6410" width="14" customWidth="1"/>
    <col min="6411" max="6411" width="15.5703125" customWidth="1"/>
    <col min="6657" max="6657" width="7.28515625" customWidth="1"/>
    <col min="6658" max="6658" width="29.140625" customWidth="1"/>
    <col min="6659" max="6659" width="16.28515625" customWidth="1"/>
    <col min="6660" max="6660" width="13.5703125" customWidth="1"/>
    <col min="6661" max="6661" width="26" customWidth="1"/>
    <col min="6662" max="6662" width="15.85546875" customWidth="1"/>
    <col min="6663" max="6663" width="16.5703125" customWidth="1"/>
    <col min="6664" max="6664" width="14.28515625" customWidth="1"/>
    <col min="6665" max="6665" width="24.42578125" customWidth="1"/>
    <col min="6666" max="6666" width="14" customWidth="1"/>
    <col min="6667" max="6667" width="15.5703125" customWidth="1"/>
    <col min="6913" max="6913" width="7.28515625" customWidth="1"/>
    <col min="6914" max="6914" width="29.140625" customWidth="1"/>
    <col min="6915" max="6915" width="16.28515625" customWidth="1"/>
    <col min="6916" max="6916" width="13.5703125" customWidth="1"/>
    <col min="6917" max="6917" width="26" customWidth="1"/>
    <col min="6918" max="6918" width="15.85546875" customWidth="1"/>
    <col min="6919" max="6919" width="16.5703125" customWidth="1"/>
    <col min="6920" max="6920" width="14.28515625" customWidth="1"/>
    <col min="6921" max="6921" width="24.42578125" customWidth="1"/>
    <col min="6922" max="6922" width="14" customWidth="1"/>
    <col min="6923" max="6923" width="15.5703125" customWidth="1"/>
    <col min="7169" max="7169" width="7.28515625" customWidth="1"/>
    <col min="7170" max="7170" width="29.140625" customWidth="1"/>
    <col min="7171" max="7171" width="16.28515625" customWidth="1"/>
    <col min="7172" max="7172" width="13.5703125" customWidth="1"/>
    <col min="7173" max="7173" width="26" customWidth="1"/>
    <col min="7174" max="7174" width="15.85546875" customWidth="1"/>
    <col min="7175" max="7175" width="16.5703125" customWidth="1"/>
    <col min="7176" max="7176" width="14.28515625" customWidth="1"/>
    <col min="7177" max="7177" width="24.42578125" customWidth="1"/>
    <col min="7178" max="7178" width="14" customWidth="1"/>
    <col min="7179" max="7179" width="15.5703125" customWidth="1"/>
    <col min="7425" max="7425" width="7.28515625" customWidth="1"/>
    <col min="7426" max="7426" width="29.140625" customWidth="1"/>
    <col min="7427" max="7427" width="16.28515625" customWidth="1"/>
    <col min="7428" max="7428" width="13.5703125" customWidth="1"/>
    <col min="7429" max="7429" width="26" customWidth="1"/>
    <col min="7430" max="7430" width="15.85546875" customWidth="1"/>
    <col min="7431" max="7431" width="16.5703125" customWidth="1"/>
    <col min="7432" max="7432" width="14.28515625" customWidth="1"/>
    <col min="7433" max="7433" width="24.42578125" customWidth="1"/>
    <col min="7434" max="7434" width="14" customWidth="1"/>
    <col min="7435" max="7435" width="15.5703125" customWidth="1"/>
    <col min="7681" max="7681" width="7.28515625" customWidth="1"/>
    <col min="7682" max="7682" width="29.140625" customWidth="1"/>
    <col min="7683" max="7683" width="16.28515625" customWidth="1"/>
    <col min="7684" max="7684" width="13.5703125" customWidth="1"/>
    <col min="7685" max="7685" width="26" customWidth="1"/>
    <col min="7686" max="7686" width="15.85546875" customWidth="1"/>
    <col min="7687" max="7687" width="16.5703125" customWidth="1"/>
    <col min="7688" max="7688" width="14.28515625" customWidth="1"/>
    <col min="7689" max="7689" width="24.42578125" customWidth="1"/>
    <col min="7690" max="7690" width="14" customWidth="1"/>
    <col min="7691" max="7691" width="15.5703125" customWidth="1"/>
    <col min="7937" max="7937" width="7.28515625" customWidth="1"/>
    <col min="7938" max="7938" width="29.140625" customWidth="1"/>
    <col min="7939" max="7939" width="16.28515625" customWidth="1"/>
    <col min="7940" max="7940" width="13.5703125" customWidth="1"/>
    <col min="7941" max="7941" width="26" customWidth="1"/>
    <col min="7942" max="7942" width="15.85546875" customWidth="1"/>
    <col min="7943" max="7943" width="16.5703125" customWidth="1"/>
    <col min="7944" max="7944" width="14.28515625" customWidth="1"/>
    <col min="7945" max="7945" width="24.42578125" customWidth="1"/>
    <col min="7946" max="7946" width="14" customWidth="1"/>
    <col min="7947" max="7947" width="15.5703125" customWidth="1"/>
    <col min="8193" max="8193" width="7.28515625" customWidth="1"/>
    <col min="8194" max="8194" width="29.140625" customWidth="1"/>
    <col min="8195" max="8195" width="16.28515625" customWidth="1"/>
    <col min="8196" max="8196" width="13.5703125" customWidth="1"/>
    <col min="8197" max="8197" width="26" customWidth="1"/>
    <col min="8198" max="8198" width="15.85546875" customWidth="1"/>
    <col min="8199" max="8199" width="16.5703125" customWidth="1"/>
    <col min="8200" max="8200" width="14.28515625" customWidth="1"/>
    <col min="8201" max="8201" width="24.42578125" customWidth="1"/>
    <col min="8202" max="8202" width="14" customWidth="1"/>
    <col min="8203" max="8203" width="15.5703125" customWidth="1"/>
    <col min="8449" max="8449" width="7.28515625" customWidth="1"/>
    <col min="8450" max="8450" width="29.140625" customWidth="1"/>
    <col min="8451" max="8451" width="16.28515625" customWidth="1"/>
    <col min="8452" max="8452" width="13.5703125" customWidth="1"/>
    <col min="8453" max="8453" width="26" customWidth="1"/>
    <col min="8454" max="8454" width="15.85546875" customWidth="1"/>
    <col min="8455" max="8455" width="16.5703125" customWidth="1"/>
    <col min="8456" max="8456" width="14.28515625" customWidth="1"/>
    <col min="8457" max="8457" width="24.42578125" customWidth="1"/>
    <col min="8458" max="8458" width="14" customWidth="1"/>
    <col min="8459" max="8459" width="15.5703125" customWidth="1"/>
    <col min="8705" max="8705" width="7.28515625" customWidth="1"/>
    <col min="8706" max="8706" width="29.140625" customWidth="1"/>
    <col min="8707" max="8707" width="16.28515625" customWidth="1"/>
    <col min="8708" max="8708" width="13.5703125" customWidth="1"/>
    <col min="8709" max="8709" width="26" customWidth="1"/>
    <col min="8710" max="8710" width="15.85546875" customWidth="1"/>
    <col min="8711" max="8711" width="16.5703125" customWidth="1"/>
    <col min="8712" max="8712" width="14.28515625" customWidth="1"/>
    <col min="8713" max="8713" width="24.42578125" customWidth="1"/>
    <col min="8714" max="8714" width="14" customWidth="1"/>
    <col min="8715" max="8715" width="15.5703125" customWidth="1"/>
    <col min="8961" max="8961" width="7.28515625" customWidth="1"/>
    <col min="8962" max="8962" width="29.140625" customWidth="1"/>
    <col min="8963" max="8963" width="16.28515625" customWidth="1"/>
    <col min="8964" max="8964" width="13.5703125" customWidth="1"/>
    <col min="8965" max="8965" width="26" customWidth="1"/>
    <col min="8966" max="8966" width="15.85546875" customWidth="1"/>
    <col min="8967" max="8967" width="16.5703125" customWidth="1"/>
    <col min="8968" max="8968" width="14.28515625" customWidth="1"/>
    <col min="8969" max="8969" width="24.42578125" customWidth="1"/>
    <col min="8970" max="8970" width="14" customWidth="1"/>
    <col min="8971" max="8971" width="15.5703125" customWidth="1"/>
    <col min="9217" max="9217" width="7.28515625" customWidth="1"/>
    <col min="9218" max="9218" width="29.140625" customWidth="1"/>
    <col min="9219" max="9219" width="16.28515625" customWidth="1"/>
    <col min="9220" max="9220" width="13.5703125" customWidth="1"/>
    <col min="9221" max="9221" width="26" customWidth="1"/>
    <col min="9222" max="9222" width="15.85546875" customWidth="1"/>
    <col min="9223" max="9223" width="16.5703125" customWidth="1"/>
    <col min="9224" max="9224" width="14.28515625" customWidth="1"/>
    <col min="9225" max="9225" width="24.42578125" customWidth="1"/>
    <col min="9226" max="9226" width="14" customWidth="1"/>
    <col min="9227" max="9227" width="15.5703125" customWidth="1"/>
    <col min="9473" max="9473" width="7.28515625" customWidth="1"/>
    <col min="9474" max="9474" width="29.140625" customWidth="1"/>
    <col min="9475" max="9475" width="16.28515625" customWidth="1"/>
    <col min="9476" max="9476" width="13.5703125" customWidth="1"/>
    <col min="9477" max="9477" width="26" customWidth="1"/>
    <col min="9478" max="9478" width="15.85546875" customWidth="1"/>
    <col min="9479" max="9479" width="16.5703125" customWidth="1"/>
    <col min="9480" max="9480" width="14.28515625" customWidth="1"/>
    <col min="9481" max="9481" width="24.42578125" customWidth="1"/>
    <col min="9482" max="9482" width="14" customWidth="1"/>
    <col min="9483" max="9483" width="15.5703125" customWidth="1"/>
    <col min="9729" max="9729" width="7.28515625" customWidth="1"/>
    <col min="9730" max="9730" width="29.140625" customWidth="1"/>
    <col min="9731" max="9731" width="16.28515625" customWidth="1"/>
    <col min="9732" max="9732" width="13.5703125" customWidth="1"/>
    <col min="9733" max="9733" width="26" customWidth="1"/>
    <col min="9734" max="9734" width="15.85546875" customWidth="1"/>
    <col min="9735" max="9735" width="16.5703125" customWidth="1"/>
    <col min="9736" max="9736" width="14.28515625" customWidth="1"/>
    <col min="9737" max="9737" width="24.42578125" customWidth="1"/>
    <col min="9738" max="9738" width="14" customWidth="1"/>
    <col min="9739" max="9739" width="15.5703125" customWidth="1"/>
    <col min="9985" max="9985" width="7.28515625" customWidth="1"/>
    <col min="9986" max="9986" width="29.140625" customWidth="1"/>
    <col min="9987" max="9987" width="16.28515625" customWidth="1"/>
    <col min="9988" max="9988" width="13.5703125" customWidth="1"/>
    <col min="9989" max="9989" width="26" customWidth="1"/>
    <col min="9990" max="9990" width="15.85546875" customWidth="1"/>
    <col min="9991" max="9991" width="16.5703125" customWidth="1"/>
    <col min="9992" max="9992" width="14.28515625" customWidth="1"/>
    <col min="9993" max="9993" width="24.42578125" customWidth="1"/>
    <col min="9994" max="9994" width="14" customWidth="1"/>
    <col min="9995" max="9995" width="15.5703125" customWidth="1"/>
    <col min="10241" max="10241" width="7.28515625" customWidth="1"/>
    <col min="10242" max="10242" width="29.140625" customWidth="1"/>
    <col min="10243" max="10243" width="16.28515625" customWidth="1"/>
    <col min="10244" max="10244" width="13.5703125" customWidth="1"/>
    <col min="10245" max="10245" width="26" customWidth="1"/>
    <col min="10246" max="10246" width="15.85546875" customWidth="1"/>
    <col min="10247" max="10247" width="16.5703125" customWidth="1"/>
    <col min="10248" max="10248" width="14.28515625" customWidth="1"/>
    <col min="10249" max="10249" width="24.42578125" customWidth="1"/>
    <col min="10250" max="10250" width="14" customWidth="1"/>
    <col min="10251" max="10251" width="15.5703125" customWidth="1"/>
    <col min="10497" max="10497" width="7.28515625" customWidth="1"/>
    <col min="10498" max="10498" width="29.140625" customWidth="1"/>
    <col min="10499" max="10499" width="16.28515625" customWidth="1"/>
    <col min="10500" max="10500" width="13.5703125" customWidth="1"/>
    <col min="10501" max="10501" width="26" customWidth="1"/>
    <col min="10502" max="10502" width="15.85546875" customWidth="1"/>
    <col min="10503" max="10503" width="16.5703125" customWidth="1"/>
    <col min="10504" max="10504" width="14.28515625" customWidth="1"/>
    <col min="10505" max="10505" width="24.42578125" customWidth="1"/>
    <col min="10506" max="10506" width="14" customWidth="1"/>
    <col min="10507" max="10507" width="15.5703125" customWidth="1"/>
    <col min="10753" max="10753" width="7.28515625" customWidth="1"/>
    <col min="10754" max="10754" width="29.140625" customWidth="1"/>
    <col min="10755" max="10755" width="16.28515625" customWidth="1"/>
    <col min="10756" max="10756" width="13.5703125" customWidth="1"/>
    <col min="10757" max="10757" width="26" customWidth="1"/>
    <col min="10758" max="10758" width="15.85546875" customWidth="1"/>
    <col min="10759" max="10759" width="16.5703125" customWidth="1"/>
    <col min="10760" max="10760" width="14.28515625" customWidth="1"/>
    <col min="10761" max="10761" width="24.42578125" customWidth="1"/>
    <col min="10762" max="10762" width="14" customWidth="1"/>
    <col min="10763" max="10763" width="15.5703125" customWidth="1"/>
    <col min="11009" max="11009" width="7.28515625" customWidth="1"/>
    <col min="11010" max="11010" width="29.140625" customWidth="1"/>
    <col min="11011" max="11011" width="16.28515625" customWidth="1"/>
    <col min="11012" max="11012" width="13.5703125" customWidth="1"/>
    <col min="11013" max="11013" width="26" customWidth="1"/>
    <col min="11014" max="11014" width="15.85546875" customWidth="1"/>
    <col min="11015" max="11015" width="16.5703125" customWidth="1"/>
    <col min="11016" max="11016" width="14.28515625" customWidth="1"/>
    <col min="11017" max="11017" width="24.42578125" customWidth="1"/>
    <col min="11018" max="11018" width="14" customWidth="1"/>
    <col min="11019" max="11019" width="15.5703125" customWidth="1"/>
    <col min="11265" max="11265" width="7.28515625" customWidth="1"/>
    <col min="11266" max="11266" width="29.140625" customWidth="1"/>
    <col min="11267" max="11267" width="16.28515625" customWidth="1"/>
    <col min="11268" max="11268" width="13.5703125" customWidth="1"/>
    <col min="11269" max="11269" width="26" customWidth="1"/>
    <col min="11270" max="11270" width="15.85546875" customWidth="1"/>
    <col min="11271" max="11271" width="16.5703125" customWidth="1"/>
    <col min="11272" max="11272" width="14.28515625" customWidth="1"/>
    <col min="11273" max="11273" width="24.42578125" customWidth="1"/>
    <col min="11274" max="11274" width="14" customWidth="1"/>
    <col min="11275" max="11275" width="15.5703125" customWidth="1"/>
    <col min="11521" max="11521" width="7.28515625" customWidth="1"/>
    <col min="11522" max="11522" width="29.140625" customWidth="1"/>
    <col min="11523" max="11523" width="16.28515625" customWidth="1"/>
    <col min="11524" max="11524" width="13.5703125" customWidth="1"/>
    <col min="11525" max="11525" width="26" customWidth="1"/>
    <col min="11526" max="11526" width="15.85546875" customWidth="1"/>
    <col min="11527" max="11527" width="16.5703125" customWidth="1"/>
    <col min="11528" max="11528" width="14.28515625" customWidth="1"/>
    <col min="11529" max="11529" width="24.42578125" customWidth="1"/>
    <col min="11530" max="11530" width="14" customWidth="1"/>
    <col min="11531" max="11531" width="15.5703125" customWidth="1"/>
    <col min="11777" max="11777" width="7.28515625" customWidth="1"/>
    <col min="11778" max="11778" width="29.140625" customWidth="1"/>
    <col min="11779" max="11779" width="16.28515625" customWidth="1"/>
    <col min="11780" max="11780" width="13.5703125" customWidth="1"/>
    <col min="11781" max="11781" width="26" customWidth="1"/>
    <col min="11782" max="11782" width="15.85546875" customWidth="1"/>
    <col min="11783" max="11783" width="16.5703125" customWidth="1"/>
    <col min="11784" max="11784" width="14.28515625" customWidth="1"/>
    <col min="11785" max="11785" width="24.42578125" customWidth="1"/>
    <col min="11786" max="11786" width="14" customWidth="1"/>
    <col min="11787" max="11787" width="15.5703125" customWidth="1"/>
    <col min="12033" max="12033" width="7.28515625" customWidth="1"/>
    <col min="12034" max="12034" width="29.140625" customWidth="1"/>
    <col min="12035" max="12035" width="16.28515625" customWidth="1"/>
    <col min="12036" max="12036" width="13.5703125" customWidth="1"/>
    <col min="12037" max="12037" width="26" customWidth="1"/>
    <col min="12038" max="12038" width="15.85546875" customWidth="1"/>
    <col min="12039" max="12039" width="16.5703125" customWidth="1"/>
    <col min="12040" max="12040" width="14.28515625" customWidth="1"/>
    <col min="12041" max="12041" width="24.42578125" customWidth="1"/>
    <col min="12042" max="12042" width="14" customWidth="1"/>
    <col min="12043" max="12043" width="15.5703125" customWidth="1"/>
    <col min="12289" max="12289" width="7.28515625" customWidth="1"/>
    <col min="12290" max="12290" width="29.140625" customWidth="1"/>
    <col min="12291" max="12291" width="16.28515625" customWidth="1"/>
    <col min="12292" max="12292" width="13.5703125" customWidth="1"/>
    <col min="12293" max="12293" width="26" customWidth="1"/>
    <col min="12294" max="12294" width="15.85546875" customWidth="1"/>
    <col min="12295" max="12295" width="16.5703125" customWidth="1"/>
    <col min="12296" max="12296" width="14.28515625" customWidth="1"/>
    <col min="12297" max="12297" width="24.42578125" customWidth="1"/>
    <col min="12298" max="12298" width="14" customWidth="1"/>
    <col min="12299" max="12299" width="15.5703125" customWidth="1"/>
    <col min="12545" max="12545" width="7.28515625" customWidth="1"/>
    <col min="12546" max="12546" width="29.140625" customWidth="1"/>
    <col min="12547" max="12547" width="16.28515625" customWidth="1"/>
    <col min="12548" max="12548" width="13.5703125" customWidth="1"/>
    <col min="12549" max="12549" width="26" customWidth="1"/>
    <col min="12550" max="12550" width="15.85546875" customWidth="1"/>
    <col min="12551" max="12551" width="16.5703125" customWidth="1"/>
    <col min="12552" max="12552" width="14.28515625" customWidth="1"/>
    <col min="12553" max="12553" width="24.42578125" customWidth="1"/>
    <col min="12554" max="12554" width="14" customWidth="1"/>
    <col min="12555" max="12555" width="15.5703125" customWidth="1"/>
    <col min="12801" max="12801" width="7.28515625" customWidth="1"/>
    <col min="12802" max="12802" width="29.140625" customWidth="1"/>
    <col min="12803" max="12803" width="16.28515625" customWidth="1"/>
    <col min="12804" max="12804" width="13.5703125" customWidth="1"/>
    <col min="12805" max="12805" width="26" customWidth="1"/>
    <col min="12806" max="12806" width="15.85546875" customWidth="1"/>
    <col min="12807" max="12807" width="16.5703125" customWidth="1"/>
    <col min="12808" max="12808" width="14.28515625" customWidth="1"/>
    <col min="12809" max="12809" width="24.42578125" customWidth="1"/>
    <col min="12810" max="12810" width="14" customWidth="1"/>
    <col min="12811" max="12811" width="15.5703125" customWidth="1"/>
    <col min="13057" max="13057" width="7.28515625" customWidth="1"/>
    <col min="13058" max="13058" width="29.140625" customWidth="1"/>
    <col min="13059" max="13059" width="16.28515625" customWidth="1"/>
    <col min="13060" max="13060" width="13.5703125" customWidth="1"/>
    <col min="13061" max="13061" width="26" customWidth="1"/>
    <col min="13062" max="13062" width="15.85546875" customWidth="1"/>
    <col min="13063" max="13063" width="16.5703125" customWidth="1"/>
    <col min="13064" max="13064" width="14.28515625" customWidth="1"/>
    <col min="13065" max="13065" width="24.42578125" customWidth="1"/>
    <col min="13066" max="13066" width="14" customWidth="1"/>
    <col min="13067" max="13067" width="15.5703125" customWidth="1"/>
    <col min="13313" max="13313" width="7.28515625" customWidth="1"/>
    <col min="13314" max="13314" width="29.140625" customWidth="1"/>
    <col min="13315" max="13315" width="16.28515625" customWidth="1"/>
    <col min="13316" max="13316" width="13.5703125" customWidth="1"/>
    <col min="13317" max="13317" width="26" customWidth="1"/>
    <col min="13318" max="13318" width="15.85546875" customWidth="1"/>
    <col min="13319" max="13319" width="16.5703125" customWidth="1"/>
    <col min="13320" max="13320" width="14.28515625" customWidth="1"/>
    <col min="13321" max="13321" width="24.42578125" customWidth="1"/>
    <col min="13322" max="13322" width="14" customWidth="1"/>
    <col min="13323" max="13323" width="15.5703125" customWidth="1"/>
    <col min="13569" max="13569" width="7.28515625" customWidth="1"/>
    <col min="13570" max="13570" width="29.140625" customWidth="1"/>
    <col min="13571" max="13571" width="16.28515625" customWidth="1"/>
    <col min="13572" max="13572" width="13.5703125" customWidth="1"/>
    <col min="13573" max="13573" width="26" customWidth="1"/>
    <col min="13574" max="13574" width="15.85546875" customWidth="1"/>
    <col min="13575" max="13575" width="16.5703125" customWidth="1"/>
    <col min="13576" max="13576" width="14.28515625" customWidth="1"/>
    <col min="13577" max="13577" width="24.42578125" customWidth="1"/>
    <col min="13578" max="13578" width="14" customWidth="1"/>
    <col min="13579" max="13579" width="15.5703125" customWidth="1"/>
    <col min="13825" max="13825" width="7.28515625" customWidth="1"/>
    <col min="13826" max="13826" width="29.140625" customWidth="1"/>
    <col min="13827" max="13827" width="16.28515625" customWidth="1"/>
    <col min="13828" max="13828" width="13.5703125" customWidth="1"/>
    <col min="13829" max="13829" width="26" customWidth="1"/>
    <col min="13830" max="13830" width="15.85546875" customWidth="1"/>
    <col min="13831" max="13831" width="16.5703125" customWidth="1"/>
    <col min="13832" max="13832" width="14.28515625" customWidth="1"/>
    <col min="13833" max="13833" width="24.42578125" customWidth="1"/>
    <col min="13834" max="13834" width="14" customWidth="1"/>
    <col min="13835" max="13835" width="15.5703125" customWidth="1"/>
    <col min="14081" max="14081" width="7.28515625" customWidth="1"/>
    <col min="14082" max="14082" width="29.140625" customWidth="1"/>
    <col min="14083" max="14083" width="16.28515625" customWidth="1"/>
    <col min="14084" max="14084" width="13.5703125" customWidth="1"/>
    <col min="14085" max="14085" width="26" customWidth="1"/>
    <col min="14086" max="14086" width="15.85546875" customWidth="1"/>
    <col min="14087" max="14087" width="16.5703125" customWidth="1"/>
    <col min="14088" max="14088" width="14.28515625" customWidth="1"/>
    <col min="14089" max="14089" width="24.42578125" customWidth="1"/>
    <col min="14090" max="14090" width="14" customWidth="1"/>
    <col min="14091" max="14091" width="15.5703125" customWidth="1"/>
    <col min="14337" max="14337" width="7.28515625" customWidth="1"/>
    <col min="14338" max="14338" width="29.140625" customWidth="1"/>
    <col min="14339" max="14339" width="16.28515625" customWidth="1"/>
    <col min="14340" max="14340" width="13.5703125" customWidth="1"/>
    <col min="14341" max="14341" width="26" customWidth="1"/>
    <col min="14342" max="14342" width="15.85546875" customWidth="1"/>
    <col min="14343" max="14343" width="16.5703125" customWidth="1"/>
    <col min="14344" max="14344" width="14.28515625" customWidth="1"/>
    <col min="14345" max="14345" width="24.42578125" customWidth="1"/>
    <col min="14346" max="14346" width="14" customWidth="1"/>
    <col min="14347" max="14347" width="15.5703125" customWidth="1"/>
    <col min="14593" max="14593" width="7.28515625" customWidth="1"/>
    <col min="14594" max="14594" width="29.140625" customWidth="1"/>
    <col min="14595" max="14595" width="16.28515625" customWidth="1"/>
    <col min="14596" max="14596" width="13.5703125" customWidth="1"/>
    <col min="14597" max="14597" width="26" customWidth="1"/>
    <col min="14598" max="14598" width="15.85546875" customWidth="1"/>
    <col min="14599" max="14599" width="16.5703125" customWidth="1"/>
    <col min="14600" max="14600" width="14.28515625" customWidth="1"/>
    <col min="14601" max="14601" width="24.42578125" customWidth="1"/>
    <col min="14602" max="14602" width="14" customWidth="1"/>
    <col min="14603" max="14603" width="15.5703125" customWidth="1"/>
    <col min="14849" max="14849" width="7.28515625" customWidth="1"/>
    <col min="14850" max="14850" width="29.140625" customWidth="1"/>
    <col min="14851" max="14851" width="16.28515625" customWidth="1"/>
    <col min="14852" max="14852" width="13.5703125" customWidth="1"/>
    <col min="14853" max="14853" width="26" customWidth="1"/>
    <col min="14854" max="14854" width="15.85546875" customWidth="1"/>
    <col min="14855" max="14855" width="16.5703125" customWidth="1"/>
    <col min="14856" max="14856" width="14.28515625" customWidth="1"/>
    <col min="14857" max="14857" width="24.42578125" customWidth="1"/>
    <col min="14858" max="14858" width="14" customWidth="1"/>
    <col min="14859" max="14859" width="15.5703125" customWidth="1"/>
    <col min="15105" max="15105" width="7.28515625" customWidth="1"/>
    <col min="15106" max="15106" width="29.140625" customWidth="1"/>
    <col min="15107" max="15107" width="16.28515625" customWidth="1"/>
    <col min="15108" max="15108" width="13.5703125" customWidth="1"/>
    <col min="15109" max="15109" width="26" customWidth="1"/>
    <col min="15110" max="15110" width="15.85546875" customWidth="1"/>
    <col min="15111" max="15111" width="16.5703125" customWidth="1"/>
    <col min="15112" max="15112" width="14.28515625" customWidth="1"/>
    <col min="15113" max="15113" width="24.42578125" customWidth="1"/>
    <col min="15114" max="15114" width="14" customWidth="1"/>
    <col min="15115" max="15115" width="15.5703125" customWidth="1"/>
    <col min="15361" max="15361" width="7.28515625" customWidth="1"/>
    <col min="15362" max="15362" width="29.140625" customWidth="1"/>
    <col min="15363" max="15363" width="16.28515625" customWidth="1"/>
    <col min="15364" max="15364" width="13.5703125" customWidth="1"/>
    <col min="15365" max="15365" width="26" customWidth="1"/>
    <col min="15366" max="15366" width="15.85546875" customWidth="1"/>
    <col min="15367" max="15367" width="16.5703125" customWidth="1"/>
    <col min="15368" max="15368" width="14.28515625" customWidth="1"/>
    <col min="15369" max="15369" width="24.42578125" customWidth="1"/>
    <col min="15370" max="15370" width="14" customWidth="1"/>
    <col min="15371" max="15371" width="15.5703125" customWidth="1"/>
    <col min="15617" max="15617" width="7.28515625" customWidth="1"/>
    <col min="15618" max="15618" width="29.140625" customWidth="1"/>
    <col min="15619" max="15619" width="16.28515625" customWidth="1"/>
    <col min="15620" max="15620" width="13.5703125" customWidth="1"/>
    <col min="15621" max="15621" width="26" customWidth="1"/>
    <col min="15622" max="15622" width="15.85546875" customWidth="1"/>
    <col min="15623" max="15623" width="16.5703125" customWidth="1"/>
    <col min="15624" max="15624" width="14.28515625" customWidth="1"/>
    <col min="15625" max="15625" width="24.42578125" customWidth="1"/>
    <col min="15626" max="15626" width="14" customWidth="1"/>
    <col min="15627" max="15627" width="15.5703125" customWidth="1"/>
    <col min="15873" max="15873" width="7.28515625" customWidth="1"/>
    <col min="15874" max="15874" width="29.140625" customWidth="1"/>
    <col min="15875" max="15875" width="16.28515625" customWidth="1"/>
    <col min="15876" max="15876" width="13.5703125" customWidth="1"/>
    <col min="15877" max="15877" width="26" customWidth="1"/>
    <col min="15878" max="15878" width="15.85546875" customWidth="1"/>
    <col min="15879" max="15879" width="16.5703125" customWidth="1"/>
    <col min="15880" max="15880" width="14.28515625" customWidth="1"/>
    <col min="15881" max="15881" width="24.42578125" customWidth="1"/>
    <col min="15882" max="15882" width="14" customWidth="1"/>
    <col min="15883" max="15883" width="15.5703125" customWidth="1"/>
    <col min="16129" max="16129" width="7.28515625" customWidth="1"/>
    <col min="16130" max="16130" width="29.140625" customWidth="1"/>
    <col min="16131" max="16131" width="16.28515625" customWidth="1"/>
    <col min="16132" max="16132" width="13.5703125" customWidth="1"/>
    <col min="16133" max="16133" width="26" customWidth="1"/>
    <col min="16134" max="16134" width="15.85546875" customWidth="1"/>
    <col min="16135" max="16135" width="16.5703125" customWidth="1"/>
    <col min="16136" max="16136" width="14.28515625" customWidth="1"/>
    <col min="16137" max="16137" width="24.4257812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4.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27</v>
      </c>
    </row>
    <row r="3" spans="1:13" ht="78" customHeight="1">
      <c r="A3" s="2"/>
      <c r="B3" s="5" t="s">
        <v>73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42" t="s">
        <v>1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3" ht="33" customHeight="1">
      <c r="A5" s="8" t="s">
        <v>2</v>
      </c>
      <c r="B5" s="8" t="s">
        <v>3</v>
      </c>
      <c r="C5" s="9" t="s">
        <v>4</v>
      </c>
      <c r="D5" s="9"/>
      <c r="E5" s="9"/>
      <c r="F5" s="9" t="s">
        <v>5</v>
      </c>
      <c r="G5" s="9" t="s">
        <v>6</v>
      </c>
      <c r="H5" s="9"/>
      <c r="I5" s="9"/>
      <c r="J5" s="9"/>
      <c r="K5" s="10" t="s">
        <v>7</v>
      </c>
    </row>
    <row r="6" spans="1:13" ht="130.5" customHeight="1">
      <c r="A6" s="8"/>
      <c r="B6" s="8"/>
      <c r="C6" s="11" t="s">
        <v>8</v>
      </c>
      <c r="D6" s="11" t="s">
        <v>9</v>
      </c>
      <c r="E6" s="11" t="s">
        <v>10</v>
      </c>
      <c r="F6" s="9"/>
      <c r="G6" s="12" t="s">
        <v>11</v>
      </c>
      <c r="H6" s="11" t="s">
        <v>12</v>
      </c>
      <c r="I6" s="11" t="s">
        <v>13</v>
      </c>
      <c r="J6" s="11" t="s">
        <v>12</v>
      </c>
      <c r="K6" s="10"/>
    </row>
    <row r="7" spans="1:13" ht="51" customHeight="1">
      <c r="A7" s="13">
        <v>1</v>
      </c>
      <c r="B7" s="43" t="s">
        <v>67</v>
      </c>
      <c r="C7" s="44">
        <v>103</v>
      </c>
      <c r="D7" s="44"/>
      <c r="E7" s="45"/>
      <c r="F7" s="46">
        <f t="shared" ref="F7:F21" si="0">SUM(C7,D7)</f>
        <v>103</v>
      </c>
      <c r="G7" s="19">
        <v>2710</v>
      </c>
      <c r="H7" s="44">
        <v>3.7</v>
      </c>
      <c r="I7" s="13" t="s">
        <v>75</v>
      </c>
      <c r="J7" s="44"/>
      <c r="K7" s="47"/>
    </row>
    <row r="8" spans="1:13" ht="63" customHeight="1">
      <c r="A8" s="19">
        <v>2</v>
      </c>
      <c r="B8" s="45" t="s">
        <v>76</v>
      </c>
      <c r="C8" s="44"/>
      <c r="D8" s="44">
        <v>31</v>
      </c>
      <c r="E8" s="13" t="s">
        <v>77</v>
      </c>
      <c r="F8" s="46">
        <f t="shared" si="0"/>
        <v>31</v>
      </c>
      <c r="G8" s="19"/>
      <c r="H8" s="44"/>
      <c r="I8" s="13"/>
      <c r="J8" s="44"/>
      <c r="K8" s="47"/>
    </row>
    <row r="9" spans="1:13" ht="24" hidden="1" customHeight="1">
      <c r="A9" s="19"/>
      <c r="B9" s="43"/>
      <c r="C9" s="44"/>
      <c r="D9" s="44"/>
      <c r="E9" s="45"/>
      <c r="F9" s="46">
        <f t="shared" si="0"/>
        <v>0</v>
      </c>
      <c r="G9" s="43"/>
      <c r="H9" s="44"/>
      <c r="I9" s="13"/>
      <c r="J9" s="44"/>
      <c r="K9" s="47"/>
    </row>
    <row r="10" spans="1:13" ht="29.25" customHeight="1">
      <c r="A10" s="13"/>
      <c r="B10" s="43"/>
      <c r="C10" s="44"/>
      <c r="D10" s="44"/>
      <c r="E10" s="45"/>
      <c r="F10" s="46">
        <f t="shared" si="0"/>
        <v>0</v>
      </c>
      <c r="G10" s="19"/>
      <c r="H10" s="44"/>
      <c r="I10" s="13"/>
      <c r="J10" s="44"/>
      <c r="K10" s="47"/>
    </row>
    <row r="11" spans="1:13" ht="29.25" customHeight="1">
      <c r="A11" s="13"/>
      <c r="B11" s="43"/>
      <c r="C11" s="44"/>
      <c r="D11" s="44"/>
      <c r="E11" s="45"/>
      <c r="F11" s="46">
        <f t="shared" si="0"/>
        <v>0</v>
      </c>
      <c r="G11" s="43"/>
      <c r="H11" s="44"/>
      <c r="I11" s="45"/>
      <c r="J11" s="44"/>
      <c r="K11" s="47"/>
    </row>
    <row r="12" spans="1:13" ht="29.25" customHeight="1">
      <c r="A12" s="13"/>
      <c r="B12" s="43"/>
      <c r="C12" s="44"/>
      <c r="D12" s="44"/>
      <c r="E12" s="45"/>
      <c r="F12" s="46">
        <f t="shared" si="0"/>
        <v>0</v>
      </c>
      <c r="G12" s="43"/>
      <c r="H12" s="44"/>
      <c r="I12" s="45"/>
      <c r="J12" s="44"/>
      <c r="K12" s="47"/>
    </row>
    <row r="13" spans="1:13" ht="15.75" hidden="1">
      <c r="A13" s="13"/>
      <c r="B13" s="43"/>
      <c r="C13" s="44"/>
      <c r="D13" s="44"/>
      <c r="E13" s="45"/>
      <c r="F13" s="46">
        <f t="shared" si="0"/>
        <v>0</v>
      </c>
      <c r="G13" s="43"/>
      <c r="H13" s="44"/>
      <c r="I13" s="45"/>
      <c r="J13" s="44"/>
      <c r="K13" s="47"/>
    </row>
    <row r="14" spans="1:13" ht="15.75" hidden="1">
      <c r="A14" s="13"/>
      <c r="B14" s="43"/>
      <c r="C14" s="44"/>
      <c r="D14" s="44"/>
      <c r="E14" s="45"/>
      <c r="F14" s="46">
        <f t="shared" si="0"/>
        <v>0</v>
      </c>
      <c r="G14" s="43"/>
      <c r="H14" s="44"/>
      <c r="I14" s="45"/>
      <c r="J14" s="44"/>
      <c r="K14" s="47"/>
    </row>
    <row r="15" spans="1:13" ht="15.75" hidden="1">
      <c r="A15" s="13"/>
      <c r="B15" s="43"/>
      <c r="C15" s="44"/>
      <c r="D15" s="44"/>
      <c r="E15" s="45"/>
      <c r="F15" s="46">
        <f t="shared" si="0"/>
        <v>0</v>
      </c>
      <c r="G15" s="43"/>
      <c r="H15" s="44"/>
      <c r="I15" s="45"/>
      <c r="J15" s="44"/>
      <c r="K15" s="47"/>
    </row>
    <row r="16" spans="1:13" ht="15.75" hidden="1">
      <c r="A16" s="19"/>
      <c r="B16" s="43"/>
      <c r="C16" s="44"/>
      <c r="D16" s="44"/>
      <c r="E16" s="45"/>
      <c r="F16" s="46">
        <f t="shared" si="0"/>
        <v>0</v>
      </c>
      <c r="G16" s="43"/>
      <c r="H16" s="44"/>
      <c r="I16" s="45"/>
      <c r="J16" s="44"/>
      <c r="K16" s="47"/>
    </row>
    <row r="17" spans="1:11" ht="15.75" hidden="1">
      <c r="A17" s="19"/>
      <c r="B17" s="43"/>
      <c r="C17" s="44"/>
      <c r="D17" s="44"/>
      <c r="E17" s="45"/>
      <c r="F17" s="46">
        <f t="shared" si="0"/>
        <v>0</v>
      </c>
      <c r="G17" s="43"/>
      <c r="H17" s="44"/>
      <c r="I17" s="45"/>
      <c r="J17" s="44"/>
      <c r="K17" s="47"/>
    </row>
    <row r="18" spans="1:11" ht="15.75" hidden="1">
      <c r="A18" s="20"/>
      <c r="B18" s="48"/>
      <c r="C18" s="49"/>
      <c r="D18" s="49"/>
      <c r="E18" s="50"/>
      <c r="F18" s="46">
        <f t="shared" si="0"/>
        <v>0</v>
      </c>
      <c r="G18" s="48"/>
      <c r="H18" s="49"/>
      <c r="I18" s="50"/>
      <c r="J18" s="49"/>
      <c r="K18" s="47"/>
    </row>
    <row r="19" spans="1:11" ht="15.75" hidden="1">
      <c r="A19" s="20"/>
      <c r="B19" s="48"/>
      <c r="C19" s="49"/>
      <c r="D19" s="49"/>
      <c r="E19" s="50"/>
      <c r="F19" s="46">
        <f t="shared" si="0"/>
        <v>0</v>
      </c>
      <c r="G19" s="48"/>
      <c r="H19" s="49"/>
      <c r="I19" s="50"/>
      <c r="J19" s="49"/>
      <c r="K19" s="47"/>
    </row>
    <row r="20" spans="1:11" ht="30" customHeight="1">
      <c r="A20" s="20"/>
      <c r="B20" s="48"/>
      <c r="C20" s="49"/>
      <c r="D20" s="49"/>
      <c r="E20" s="50"/>
      <c r="F20" s="46">
        <f t="shared" si="0"/>
        <v>0</v>
      </c>
      <c r="G20" s="48"/>
      <c r="H20" s="49"/>
      <c r="I20" s="50"/>
      <c r="J20" s="49"/>
      <c r="K20" s="47"/>
    </row>
    <row r="21" spans="1:11" ht="29.25" customHeight="1">
      <c r="A21" s="48"/>
      <c r="B21" s="51" t="s">
        <v>17</v>
      </c>
      <c r="C21" s="52">
        <f>SUM(C7:C20)</f>
        <v>103</v>
      </c>
      <c r="D21" s="52">
        <f>SUM(D7:D20)</f>
        <v>31</v>
      </c>
      <c r="E21" s="53"/>
      <c r="F21" s="54">
        <f t="shared" si="0"/>
        <v>134</v>
      </c>
      <c r="G21" s="55"/>
      <c r="H21" s="52">
        <f>SUM(H7:H20)</f>
        <v>3.7</v>
      </c>
      <c r="I21" s="53"/>
      <c r="J21" s="52">
        <f>SUM(J7:J20)</f>
        <v>0</v>
      </c>
      <c r="K21" s="56">
        <f>C21-H21</f>
        <v>99.3</v>
      </c>
    </row>
    <row r="24" spans="1:11" ht="15.75">
      <c r="B24" s="30" t="s">
        <v>69</v>
      </c>
      <c r="F24" s="31"/>
      <c r="G24" s="32" t="s">
        <v>70</v>
      </c>
      <c r="H24" s="33"/>
    </row>
    <row r="25" spans="1:11">
      <c r="B25" s="30"/>
      <c r="F25" s="34" t="s">
        <v>20</v>
      </c>
      <c r="G25" s="35"/>
      <c r="H25" s="35"/>
    </row>
    <row r="26" spans="1:11" ht="33.75" customHeight="1">
      <c r="A26" s="57" t="s">
        <v>71</v>
      </c>
      <c r="B26" s="58"/>
      <c r="F26" s="31"/>
      <c r="G26" s="32" t="s">
        <v>72</v>
      </c>
      <c r="H26" s="33"/>
    </row>
    <row r="27" spans="1:11">
      <c r="F27" s="34" t="s">
        <v>20</v>
      </c>
      <c r="G27" s="35"/>
      <c r="H27" s="35"/>
    </row>
  </sheetData>
  <mergeCells count="11">
    <mergeCell ref="G24:H24"/>
    <mergeCell ref="A26:B26"/>
    <mergeCell ref="G26:H26"/>
    <mergeCell ref="B3:J3"/>
    <mergeCell ref="A4:K4"/>
    <mergeCell ref="A5:A6"/>
    <mergeCell ref="B5:B6"/>
    <mergeCell ref="C5:E5"/>
    <mergeCell ref="F5:F6"/>
    <mergeCell ref="G5:J5"/>
    <mergeCell ref="K5:K6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colBreaks count="1" manualBreakCount="1">
    <brk id="14" max="26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"/>
  <sheetViews>
    <sheetView zoomScale="75" workbookViewId="0">
      <selection activeCell="O9" sqref="O9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27</v>
      </c>
    </row>
    <row r="3" spans="1:13" ht="77.25" customHeight="1">
      <c r="A3" s="2"/>
      <c r="B3" s="5" t="s">
        <v>78</v>
      </c>
      <c r="C3" s="5"/>
      <c r="D3" s="5"/>
      <c r="E3" s="5"/>
      <c r="F3" s="5"/>
      <c r="G3" s="5"/>
      <c r="H3" s="5"/>
      <c r="I3" s="5"/>
      <c r="J3" s="5"/>
      <c r="K3" s="2"/>
    </row>
    <row r="4" spans="1:13" ht="31.5" customHeight="1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61.5" customHeight="1">
      <c r="A5" s="59" t="s">
        <v>2</v>
      </c>
      <c r="B5" s="59" t="s">
        <v>3</v>
      </c>
      <c r="C5" s="60" t="s">
        <v>4</v>
      </c>
      <c r="D5" s="60"/>
      <c r="E5" s="60"/>
      <c r="F5" s="60" t="s">
        <v>5</v>
      </c>
      <c r="G5" s="60" t="s">
        <v>6</v>
      </c>
      <c r="H5" s="60"/>
      <c r="I5" s="60"/>
      <c r="J5" s="60"/>
      <c r="K5" s="59" t="s">
        <v>79</v>
      </c>
    </row>
    <row r="6" spans="1:13" ht="338.25" customHeight="1">
      <c r="A6" s="59"/>
      <c r="B6" s="59"/>
      <c r="C6" s="61" t="s">
        <v>80</v>
      </c>
      <c r="D6" s="61" t="s">
        <v>81</v>
      </c>
      <c r="E6" s="61" t="s">
        <v>10</v>
      </c>
      <c r="F6" s="60"/>
      <c r="G6" s="61" t="s">
        <v>11</v>
      </c>
      <c r="H6" s="61" t="s">
        <v>82</v>
      </c>
      <c r="I6" s="61" t="s">
        <v>13</v>
      </c>
      <c r="J6" s="61" t="s">
        <v>82</v>
      </c>
      <c r="K6" s="59"/>
    </row>
    <row r="7" spans="1:13" ht="56.25">
      <c r="A7" s="61">
        <v>1</v>
      </c>
      <c r="B7" s="61" t="s">
        <v>30</v>
      </c>
      <c r="C7" s="62">
        <v>90.7</v>
      </c>
      <c r="D7" s="62"/>
      <c r="E7" s="61"/>
      <c r="F7" s="63">
        <f>SUM(C7,D7)</f>
        <v>90.7</v>
      </c>
      <c r="G7" s="64">
        <v>2210</v>
      </c>
      <c r="H7" s="62">
        <v>9.4</v>
      </c>
      <c r="I7" s="65" t="s">
        <v>83</v>
      </c>
      <c r="J7" s="62"/>
      <c r="K7" s="66"/>
    </row>
    <row r="8" spans="1:13" ht="203.25" customHeight="1">
      <c r="A8" s="61"/>
      <c r="B8" s="61"/>
      <c r="C8" s="62"/>
      <c r="D8" s="62"/>
      <c r="E8" s="61"/>
      <c r="F8" s="63"/>
      <c r="G8" s="64">
        <v>2240</v>
      </c>
      <c r="H8" s="62">
        <v>81.099999999999994</v>
      </c>
      <c r="I8" s="65" t="s">
        <v>84</v>
      </c>
      <c r="J8" s="62"/>
      <c r="K8" s="66"/>
    </row>
    <row r="9" spans="1:13" ht="35.25" customHeight="1">
      <c r="A9" s="61"/>
      <c r="B9" s="61"/>
      <c r="C9" s="62"/>
      <c r="D9" s="62"/>
      <c r="E9" s="61"/>
      <c r="F9" s="63"/>
      <c r="G9" s="64">
        <v>2800</v>
      </c>
      <c r="H9" s="62">
        <v>0.2</v>
      </c>
      <c r="I9" s="65" t="s">
        <v>85</v>
      </c>
      <c r="J9" s="62"/>
      <c r="K9" s="66"/>
    </row>
    <row r="10" spans="1:13" ht="18.75">
      <c r="A10" s="61"/>
      <c r="B10" s="61"/>
      <c r="C10" s="62"/>
      <c r="D10" s="62"/>
      <c r="E10" s="61"/>
      <c r="F10" s="63"/>
      <c r="G10" s="64"/>
      <c r="H10" s="62"/>
      <c r="I10" s="61"/>
      <c r="J10" s="62"/>
      <c r="K10" s="66"/>
    </row>
    <row r="11" spans="1:13" ht="18.75">
      <c r="A11" s="61"/>
      <c r="B11" s="61"/>
      <c r="C11" s="62"/>
      <c r="D11" s="62"/>
      <c r="E11" s="61"/>
      <c r="F11" s="63"/>
      <c r="G11" s="64"/>
      <c r="H11" s="62"/>
      <c r="I11" s="61"/>
      <c r="J11" s="62"/>
      <c r="K11" s="66"/>
    </row>
    <row r="12" spans="1:13" ht="18.75">
      <c r="A12" s="61">
        <v>2</v>
      </c>
      <c r="B12" s="61"/>
      <c r="C12" s="62"/>
      <c r="D12" s="62"/>
      <c r="E12" s="61"/>
      <c r="F12" s="63">
        <f>SUM(C12,D12)</f>
        <v>0</v>
      </c>
      <c r="G12" s="64"/>
      <c r="H12" s="62"/>
      <c r="I12" s="61"/>
      <c r="J12" s="63"/>
      <c r="K12" s="66"/>
    </row>
    <row r="13" spans="1:13" ht="18.75">
      <c r="A13" s="67"/>
      <c r="B13" s="67"/>
      <c r="C13" s="68"/>
      <c r="D13" s="68"/>
      <c r="E13" s="69"/>
      <c r="F13" s="63">
        <f>SUM(C13,D13)</f>
        <v>0</v>
      </c>
      <c r="G13" s="67"/>
      <c r="H13" s="68"/>
      <c r="I13" s="69"/>
      <c r="J13" s="68"/>
      <c r="K13" s="66"/>
    </row>
    <row r="14" spans="1:13" ht="18.75">
      <c r="A14" s="67"/>
      <c r="B14" s="70" t="s">
        <v>17</v>
      </c>
      <c r="C14" s="71">
        <f>SUM(C7:C13)</f>
        <v>90.7</v>
      </c>
      <c r="D14" s="71">
        <f>SUM(D7:D13)</f>
        <v>0</v>
      </c>
      <c r="E14" s="72"/>
      <c r="F14" s="73">
        <f>SUM(C14,D14)</f>
        <v>90.7</v>
      </c>
      <c r="G14" s="74"/>
      <c r="H14" s="71">
        <f>SUM(H7:H13)</f>
        <v>90.7</v>
      </c>
      <c r="I14" s="72"/>
      <c r="J14" s="71">
        <f>SUM(J7:J13)</f>
        <v>0</v>
      </c>
      <c r="K14" s="75"/>
    </row>
    <row r="15" spans="1:13" ht="18.75">
      <c r="A15" s="76"/>
      <c r="B15" s="76" t="s">
        <v>86</v>
      </c>
      <c r="C15" s="76"/>
      <c r="D15" s="76"/>
      <c r="E15" s="76"/>
      <c r="F15" s="76"/>
      <c r="G15" s="76"/>
      <c r="H15" s="76"/>
      <c r="I15" s="76"/>
      <c r="J15" s="76"/>
      <c r="K15" s="76"/>
    </row>
    <row r="16" spans="1:13" ht="18.75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</row>
    <row r="17" spans="1:11" ht="19.5">
      <c r="A17" s="76"/>
      <c r="B17" s="77" t="s">
        <v>31</v>
      </c>
      <c r="C17" s="76"/>
      <c r="D17" s="76"/>
      <c r="E17" s="76"/>
      <c r="F17" s="78"/>
      <c r="G17" s="79" t="s">
        <v>87</v>
      </c>
      <c r="H17" s="80"/>
      <c r="I17" s="76"/>
      <c r="J17" s="76"/>
      <c r="K17" s="76"/>
    </row>
    <row r="18" spans="1:11" ht="19.5">
      <c r="A18" s="76"/>
      <c r="B18" s="77"/>
      <c r="C18" s="76"/>
      <c r="D18" s="76"/>
      <c r="E18" s="76"/>
      <c r="F18" s="81" t="s">
        <v>20</v>
      </c>
      <c r="G18" s="82"/>
      <c r="H18" s="82"/>
      <c r="I18" s="76"/>
      <c r="J18" s="76"/>
      <c r="K18" s="76"/>
    </row>
    <row r="19" spans="1:11" ht="19.5">
      <c r="A19" s="76"/>
      <c r="B19" s="77" t="s">
        <v>21</v>
      </c>
      <c r="C19" s="76"/>
      <c r="D19" s="76"/>
      <c r="E19" s="76"/>
      <c r="F19" s="78"/>
      <c r="G19" s="79" t="s">
        <v>88</v>
      </c>
      <c r="H19" s="80"/>
      <c r="I19" s="76"/>
      <c r="J19" s="76"/>
      <c r="K19" s="76"/>
    </row>
    <row r="20" spans="1:11" ht="18.75">
      <c r="A20" s="76"/>
      <c r="B20" s="76"/>
      <c r="C20" s="76"/>
      <c r="D20" s="76"/>
      <c r="E20" s="76"/>
      <c r="F20" s="81" t="s">
        <v>20</v>
      </c>
      <c r="G20" s="82"/>
      <c r="H20" s="82"/>
      <c r="I20" s="76"/>
      <c r="J20" s="76"/>
      <c r="K20" s="76"/>
    </row>
  </sheetData>
  <mergeCells count="10">
    <mergeCell ref="G17:H17"/>
    <mergeCell ref="G19:H19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6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27</vt:i4>
      </vt:variant>
      <vt:variant>
        <vt:lpstr>Именованные диапазоны</vt:lpstr>
      </vt:variant>
      <vt:variant>
        <vt:i4>20</vt:i4>
      </vt:variant>
    </vt:vector>
  </HeadingPairs>
  <TitlesOfParts>
    <vt:vector size="47" baseType="lpstr">
      <vt:lpstr>ІІІ квартал </vt:lpstr>
      <vt:lpstr>бланк</vt:lpstr>
      <vt:lpstr>бланк (2)</vt:lpstr>
      <vt:lpstr>бланк (3)</vt:lpstr>
      <vt:lpstr>бланк (4)</vt:lpstr>
      <vt:lpstr>бланк (5)</vt:lpstr>
      <vt:lpstr>ІІІ кв 2018 р</vt:lpstr>
      <vt:lpstr>ІІІ кв 2018 р (2)</vt:lpstr>
      <vt:lpstr>бланк (6)</vt:lpstr>
      <vt:lpstr>ІІІ квартал</vt:lpstr>
      <vt:lpstr>ІІІ квартал 2018 року</vt:lpstr>
      <vt:lpstr>ІІІ квартал (2)</vt:lpstr>
      <vt:lpstr>бланк (7)</vt:lpstr>
      <vt:lpstr>Лист1</vt:lpstr>
      <vt:lpstr>бланк (8)</vt:lpstr>
      <vt:lpstr>бланк (9)</vt:lpstr>
      <vt:lpstr>Лист1 (2)</vt:lpstr>
      <vt:lpstr>бланк (10)</vt:lpstr>
      <vt:lpstr>ІІІ квартал  (2)</vt:lpstr>
      <vt:lpstr>ІІІ квартал  (3)</vt:lpstr>
      <vt:lpstr>ІІІ квартал  (4)</vt:lpstr>
      <vt:lpstr>КНП "КДЦ" Шевченківського р-ну </vt:lpstr>
      <vt:lpstr>бланк (11)</vt:lpstr>
      <vt:lpstr>ШВД №1</vt:lpstr>
      <vt:lpstr>ШВД №2</vt:lpstr>
      <vt:lpstr>ШВД№3</vt:lpstr>
      <vt:lpstr>ШВД№5</vt:lpstr>
      <vt:lpstr>'КНП "КДЦ" Шевченківського р-ну '!Excel_BuiltIn_Print_Area</vt:lpstr>
      <vt:lpstr>бланк!Область_печати</vt:lpstr>
      <vt:lpstr>'бланк (10)'!Область_печати</vt:lpstr>
      <vt:lpstr>'бланк (11)'!Область_печати</vt:lpstr>
      <vt:lpstr>'бланк (2)'!Область_печати</vt:lpstr>
      <vt:lpstr>'бланк (3)'!Область_печати</vt:lpstr>
      <vt:lpstr>'бланк (4)'!Область_печати</vt:lpstr>
      <vt:lpstr>'бланк (5)'!Область_печати</vt:lpstr>
      <vt:lpstr>'бланк (6)'!Область_печати</vt:lpstr>
      <vt:lpstr>'бланк (7)'!Область_печати</vt:lpstr>
      <vt:lpstr>'бланк (8)'!Область_печати</vt:lpstr>
      <vt:lpstr>'бланк (9)'!Область_печати</vt:lpstr>
      <vt:lpstr>'ІІІ кв 2018 р'!Область_печати</vt:lpstr>
      <vt:lpstr>'ІІІ кв 2018 р (2)'!Область_печати</vt:lpstr>
      <vt:lpstr>'ІІІ квартал'!Область_печати</vt:lpstr>
      <vt:lpstr>'ІІІ квартал '!Область_печати</vt:lpstr>
      <vt:lpstr>'ІІІ квартал  (2)'!Область_печати</vt:lpstr>
      <vt:lpstr>'ІІІ квартал  (3)'!Область_печати</vt:lpstr>
      <vt:lpstr>'ІІІ квартал  (4)'!Область_печати</vt:lpstr>
      <vt:lpstr>'ІІІ квартал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kadeval</cp:lastModifiedBy>
  <cp:lastPrinted>2017-09-07T05:44:19Z</cp:lastPrinted>
  <dcterms:created xsi:type="dcterms:W3CDTF">2017-09-06T12:41:31Z</dcterms:created>
  <dcterms:modified xsi:type="dcterms:W3CDTF">2018-10-11T11:21:11Z</dcterms:modified>
</cp:coreProperties>
</file>