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9735" activeTab="5"/>
  </bookViews>
  <sheets>
    <sheet name="КМПБ №1" sheetId="112" r:id="rId1"/>
    <sheet name="КМПБ №2" sheetId="113" r:id="rId2"/>
    <sheet name="КМПБ №3" sheetId="114" r:id="rId3"/>
    <sheet name="КМПБ №5" sheetId="115" r:id="rId4"/>
    <sheet name="КМПБ №6" sheetId="117" r:id="rId5"/>
    <sheet name="Перинатальний центр киева" sheetId="119" r:id="rId6"/>
  </sheets>
  <definedNames>
    <definedName name="_xlnm.Print_Area" localSheetId="0">'КМПБ №1'!$A$1:$K$58</definedName>
    <definedName name="_xlnm.Print_Area" localSheetId="1">'КМПБ №2'!$A$1:$K$58</definedName>
    <definedName name="_xlnm.Print_Area" localSheetId="2">'КМПБ №3'!$A$1:$K$25</definedName>
    <definedName name="_xlnm.Print_Area" localSheetId="3">'КМПБ №5'!$A$1:$K$58</definedName>
    <definedName name="_xlnm.Print_Area" localSheetId="4">'КМПБ №6'!$A$1:$K$63</definedName>
  </definedNames>
  <calcPr calcId="125725"/>
</workbook>
</file>

<file path=xl/calcChain.xml><?xml version="1.0" encoding="utf-8"?>
<calcChain xmlns="http://schemas.openxmlformats.org/spreadsheetml/2006/main">
  <c r="J55" i="117"/>
  <c r="H55"/>
  <c r="D55"/>
  <c r="C55"/>
  <c r="F55" s="1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0"/>
  <c r="F9"/>
  <c r="F8"/>
  <c r="F7"/>
  <c r="J50" i="115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7" i="114"/>
  <c r="H17"/>
  <c r="D17"/>
  <c r="C17"/>
  <c r="F17" s="1"/>
  <c r="F16"/>
  <c r="F15"/>
  <c r="F14"/>
  <c r="F13"/>
  <c r="F12"/>
  <c r="F11"/>
  <c r="F10"/>
  <c r="F9"/>
  <c r="F8"/>
  <c r="F7"/>
  <c r="H50" i="113"/>
  <c r="C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J12"/>
  <c r="F12"/>
  <c r="D12"/>
  <c r="J11"/>
  <c r="D11"/>
  <c r="F11" s="1"/>
  <c r="J10"/>
  <c r="F10"/>
  <c r="D10"/>
  <c r="J9"/>
  <c r="D9"/>
  <c r="F9" s="1"/>
  <c r="J8"/>
  <c r="F8"/>
  <c r="D8"/>
  <c r="J7"/>
  <c r="J50" s="1"/>
  <c r="D7"/>
  <c r="F7" s="1"/>
  <c r="J50" i="112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K55" i="117" l="1"/>
  <c r="F50" i="115"/>
  <c r="K17" i="114"/>
  <c r="D50" i="113"/>
  <c r="F50" s="1"/>
  <c r="K50"/>
  <c r="K50" i="112"/>
</calcChain>
</file>

<file path=xl/sharedStrings.xml><?xml version="1.0" encoding="utf-8"?>
<sst xmlns="http://schemas.openxmlformats.org/spreadsheetml/2006/main" count="392" uniqueCount="194">
  <si>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</si>
  <si>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</si>
  <si>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 міський  пологовий  будинок  № 1  за  1-й  квартал  2018року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</si>
  <si>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</si>
  <si>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</si>
  <si>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</si>
  <si>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</si>
  <si>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</si>
  <si>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</si>
  <si>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</si>
  <si>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</si>
  <si>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</si>
  <si>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</si>
  <si>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</si>
  <si>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</si>
  <si>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</si>
  <si>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ДП "СТАДА-Україна"</t>
  </si>
  <si>
    <t>медикаменти</t>
  </si>
  <si>
    <t>Фізична особа</t>
  </si>
  <si>
    <t>меблі</t>
  </si>
  <si>
    <t>холодильник</t>
  </si>
  <si>
    <t>господарчі товари</t>
  </si>
  <si>
    <t>ВСЬОГО по закладу</t>
  </si>
  <si>
    <t>Головний лікар</t>
  </si>
  <si>
    <t>Гончарук Н.П.</t>
  </si>
  <si>
    <t>(підпис)           (ініціали і прізвище) </t>
  </si>
  <si>
    <t>Головний бухгалтер</t>
  </si>
  <si>
    <t>Дрогобич Н.З.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</si>
  <si>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Київським міським пологовим будинком №2_за І_квартал 2018 року </t>
  </si>
  <si>
    <t>Фізичні особи</t>
  </si>
  <si>
    <t>медикаменти та перев'язувальний матеріал</t>
  </si>
  <si>
    <t>будівельні товари</t>
  </si>
  <si>
    <t>основні засоби</t>
  </si>
  <si>
    <t>канцтовари</t>
  </si>
  <si>
    <t>мякий інвентар</t>
  </si>
  <si>
    <t>ППО КМПБ№2</t>
  </si>
  <si>
    <t>Благодійна організація "Благодійний фонд "Заради дитини"</t>
  </si>
  <si>
    <t>продукти харчуввання</t>
  </si>
  <si>
    <t>ТОВ "ТД Київхліб"</t>
  </si>
  <si>
    <t>знешкодження біовідходів</t>
  </si>
  <si>
    <t>Керівник установи</t>
  </si>
  <si>
    <t>Т.В.Пехньо</t>
  </si>
  <si>
    <t>О.А.Пустовіт</t>
  </si>
  <si>
    <t xml:space="preserve"> Додаток до листа</t>
  </si>
  <si>
    <r>
      <t xml:space="preserve">від </t>
    </r>
    <r>
      <rPr>
        <u/>
        <sz val="10"/>
        <rFont val="Times New Roman"/>
        <family val="1"/>
        <charset val="204"/>
      </rPr>
      <t>20.03. 2018</t>
    </r>
    <r>
      <rPr>
        <sz val="10"/>
        <rFont val="Times New Roman"/>
        <family val="1"/>
        <charset val="204"/>
      </rPr>
      <t xml:space="preserve"> № </t>
    </r>
    <r>
      <rPr>
        <u/>
        <sz val="10"/>
        <rFont val="Times New Roman"/>
        <family val="1"/>
        <charset val="204"/>
      </rPr>
      <t>061-3416/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</si>
  <si>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Київський міський пологовий будинок №3 </t>
    </r>
    <r>
      <rPr>
        <b/>
        <sz val="14"/>
        <color indexed="8"/>
        <rFont val="Times New Roman"/>
        <family val="1"/>
        <charset val="204"/>
      </rPr>
      <t>за</t>
    </r>
    <r>
      <rPr>
        <b/>
        <u/>
        <sz val="14"/>
        <color indexed="8"/>
        <rFont val="Times New Roman"/>
        <family val="1"/>
        <charset val="204"/>
      </rPr>
      <t xml:space="preserve"> І </t>
    </r>
    <r>
      <rPr>
        <b/>
        <sz val="14"/>
        <color indexed="8"/>
        <rFont val="Times New Roman"/>
        <family val="1"/>
        <charset val="204"/>
      </rPr>
      <t>квартал</t>
    </r>
    <r>
      <rPr>
        <b/>
        <u/>
        <sz val="14"/>
        <color indexed="8"/>
        <rFont val="Times New Roman"/>
        <family val="1"/>
        <charset val="204"/>
      </rPr>
      <t xml:space="preserve"> 2018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</si>
  <si>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 xml:space="preserve">                                                                                                                                            найменування закладу охорони здоров′я</t>
  </si>
  <si>
    <t>твердий інвентар</t>
  </si>
  <si>
    <t>Гичка Н.М.</t>
  </si>
  <si>
    <t>Калєуш Г.Г.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</si>
  <si>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пологовий будинок №5 за І_квартал 2018 року </t>
  </si>
  <si>
    <t>Громадська організація "Фонд сприяння розвитку акушерської допомоги ім.С.В.Берчика"</t>
  </si>
  <si>
    <t>ТОВ "Лаб-Універсум"</t>
  </si>
  <si>
    <t>лабораторні реактиви</t>
  </si>
  <si>
    <t>М.В.Макаренко</t>
  </si>
  <si>
    <t>Л.В.Шолох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</si>
  <si>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пологовий будинок №6  за І квартал 2018 року </t>
  </si>
  <si>
    <t>ФОП Яніцький О.В.</t>
  </si>
  <si>
    <t>Тест на грип</t>
  </si>
  <si>
    <t>Пінчук Ю.К.(ф.о.)</t>
  </si>
  <si>
    <t>Продукти харчування</t>
  </si>
  <si>
    <t>Юречко М.Б.(ф.о.)</t>
  </si>
  <si>
    <t>Матрац с електропідігрівачем малогабаритний</t>
  </si>
  <si>
    <t>Ф.О. -Рак А.О,Остапук О.А, Куліш Л.В.Литвинова Т.С., Карпухно П.Г., Заєць Л.В., Кучма В.В., Ґморгун Г.М., Жигало С.В.,Юрченко О.В.,</t>
  </si>
  <si>
    <t>Меблі та господарче обладнання: Стільці-2шт, Кондиціонер -1шт, Холодильник-2шт, Диван - 1шт, Комплект шаф-2шт, стіл письмовий-2шт, крісла офісні-5шт, піч мікрохвильова-1шт, чайник електричний-1шт, телевізор-1шт,</t>
  </si>
  <si>
    <t>ТОВ "Фудтрейдінг"</t>
  </si>
  <si>
    <t>масло вершкове</t>
  </si>
  <si>
    <t>паста томатна,олія рослинна</t>
  </si>
  <si>
    <t>ПП "Торгпродсервіс"</t>
  </si>
  <si>
    <t>яйця</t>
  </si>
  <si>
    <t>ТОВ "Дес Трейд"</t>
  </si>
  <si>
    <t>сосиски</t>
  </si>
  <si>
    <t>молочна продукція</t>
  </si>
  <si>
    <t>КП Володимирський ринок</t>
  </si>
  <si>
    <t>риба морожена</t>
  </si>
  <si>
    <t>ТОВ "Сервісліфтремонт"</t>
  </si>
  <si>
    <t>технічне обслуговування ліфтів</t>
  </si>
  <si>
    <t>КО "Київмедспецттранс"</t>
  </si>
  <si>
    <t>Додаткові автопослуги</t>
  </si>
  <si>
    <t>ПАТ "Укртелеком"</t>
  </si>
  <si>
    <t>Телекомунікаційні послуги</t>
  </si>
  <si>
    <t>ПП "Бланкодрук"</t>
  </si>
  <si>
    <t>Бланки та журнали</t>
  </si>
  <si>
    <t>ПП "Міжрегіональне детективне бюро"</t>
  </si>
  <si>
    <t>Цілодобова охорона</t>
  </si>
  <si>
    <t>ПП "Медінфосервіс"</t>
  </si>
  <si>
    <t>Програмне забезпечення</t>
  </si>
  <si>
    <t>ПП "Техноінфомед-2"</t>
  </si>
  <si>
    <t>СТ "Інженерний центр експертизи</t>
  </si>
  <si>
    <t>Навчання та тренінг по метрології</t>
  </si>
  <si>
    <t>ТОВ "А-Транс"</t>
  </si>
  <si>
    <t>Послуги автомобіля з навантаженням</t>
  </si>
  <si>
    <t>ТОВ "Агенство тендерних процедур"</t>
  </si>
  <si>
    <t>Навчання з публічних закупівель</t>
  </si>
  <si>
    <t>ТОВ "Глобалконсалтинг Україна"</t>
  </si>
  <si>
    <t>Консалтингові послуги</t>
  </si>
  <si>
    <t>ТОВ "Епіцентр К"</t>
  </si>
  <si>
    <t>Сантехнічні товари</t>
  </si>
  <si>
    <t>ТОВ "НВЦ" Професійна безпека"</t>
  </si>
  <si>
    <t>Навч. Та перевірка знань з пожежної безпеки, електробезпеки</t>
  </si>
  <si>
    <t>ТОВ "Файний формат"</t>
  </si>
  <si>
    <t>ТОВ "Рік-95"</t>
  </si>
  <si>
    <t>Аварійний ремонт покрівлі</t>
  </si>
  <si>
    <t>ТОВ "Фармлідер"</t>
  </si>
  <si>
    <t>Інфузійний шприцевий насос</t>
  </si>
  <si>
    <t>ФОП Варич І.Ю.</t>
  </si>
  <si>
    <t>Поточний ремонт покрівлі</t>
  </si>
  <si>
    <t>ФОП Зуєв В.А.</t>
  </si>
  <si>
    <t>Радіатори</t>
  </si>
  <si>
    <t>ФОП Ларкіна О.С.</t>
  </si>
  <si>
    <t>Поточний ремонт медичного обладнання</t>
  </si>
  <si>
    <t>ФОП П'яних Р.Б.</t>
  </si>
  <si>
    <t>Заправка та відновлення картріджив</t>
  </si>
  <si>
    <t>ФОП Пашинник В.Я.</t>
  </si>
  <si>
    <t>Поточний ремонт побутового та медобладнання</t>
  </si>
  <si>
    <t>ФОП Рябінін К.В.</t>
  </si>
  <si>
    <t>Ваги електронні</t>
  </si>
  <si>
    <t>ФОП Шостка С.В.</t>
  </si>
  <si>
    <t>Медичний стіл</t>
  </si>
  <si>
    <t>ТОВ "Альфа-Фарм Плюс"</t>
  </si>
  <si>
    <t>Медикаменти</t>
  </si>
  <si>
    <t>ТОВ "Бадм-б"</t>
  </si>
  <si>
    <t>ТОВ "Медікал Комерс"</t>
  </si>
  <si>
    <t>Катетери, системи, шприци</t>
  </si>
  <si>
    <t>Фармацевтичні матеріали</t>
  </si>
  <si>
    <t>ТОВ "Діаліз Медик"</t>
  </si>
  <si>
    <t>Наркотичні препарати</t>
  </si>
  <si>
    <t>Реактиви лабораторні</t>
  </si>
  <si>
    <t>ПАТ "Медицина"</t>
  </si>
  <si>
    <t>ТОВ "Владмаш"</t>
  </si>
  <si>
    <t>ТОВ "Віджи Медікал"</t>
  </si>
  <si>
    <t>Рукавички медичні</t>
  </si>
  <si>
    <t>ТОВ "Ігар"</t>
  </si>
  <si>
    <t>Шовний матеріал</t>
  </si>
  <si>
    <t>ТОВ "НВП" Вілан"</t>
  </si>
  <si>
    <t>Дезінфікуючі засоби</t>
  </si>
  <si>
    <t>ТОВ "Укрбіо"</t>
  </si>
  <si>
    <t>КП "Фармація"</t>
  </si>
  <si>
    <t>Печура Н.С.</t>
  </si>
  <si>
    <t>Дороніна Т.Ю.</t>
  </si>
  <si>
    <t>Додаток</t>
  </si>
  <si>
    <r>
      <t>до наказу Міністерства озорони здоров</t>
    </r>
    <r>
      <rPr>
        <sz val="11"/>
        <color indexed="8"/>
        <rFont val="Calibri"/>
        <family val="2"/>
        <charset val="204"/>
      </rPr>
      <t>´я України</t>
    </r>
  </si>
  <si>
    <t>№ 848</t>
  </si>
  <si>
    <t>ІНФОРМАЦІЯ</t>
  </si>
  <si>
    <t>про надходження і використання благодійних пожертв від фізичних та юридичних осіб</t>
  </si>
  <si>
    <r>
      <rPr>
        <b/>
        <u/>
        <sz val="14"/>
        <color indexed="8"/>
        <rFont val="Times New Roman"/>
        <family val="1"/>
        <charset val="204"/>
      </rPr>
      <t xml:space="preserve"> Перинатальний центр м. Києва</t>
    </r>
    <r>
      <rPr>
        <b/>
        <sz val="14"/>
        <color indexed="8"/>
        <rFont val="Times New Roman"/>
        <family val="1"/>
        <charset val="204"/>
      </rPr>
      <t xml:space="preserve"> за І квартал 2018 року</t>
    </r>
  </si>
  <si>
    <r>
      <t>найменування закладу охорони здоров</t>
    </r>
    <r>
      <rPr>
        <sz val="11"/>
        <color indexed="8"/>
        <rFont val="Calibri"/>
        <family val="2"/>
        <charset val="204"/>
      </rPr>
      <t>´я</t>
    </r>
  </si>
  <si>
    <t>Період</t>
  </si>
  <si>
    <r>
      <t>Благодійні пожертви, що були отримані закладом охорони здоров</t>
    </r>
    <r>
      <rPr>
        <sz val="11"/>
        <color indexed="8"/>
        <rFont val="Calibri"/>
        <family val="2"/>
        <charset val="204"/>
      </rPr>
      <t>´я від фізичних та юридичних осіб</t>
    </r>
  </si>
  <si>
    <t>Всього отримано благодійних пожертв, тис.грн</t>
  </si>
  <si>
    <r>
      <t>Використання закладом охорони здоров</t>
    </r>
    <r>
      <rPr>
        <sz val="11"/>
        <color indexed="8"/>
        <rFont val="Calibri"/>
        <family val="2"/>
        <charset val="204"/>
      </rPr>
      <t>´я благодійних пожертв, отриманих у грошовій та натуральній (товари і послуги) формі</t>
    </r>
  </si>
  <si>
    <t>Залишок невикористаних грошових коштів, товарів та послуг на кінець звітного періоду, тис.грн</t>
  </si>
  <si>
    <t>В грошовій формі, тис.грн</t>
  </si>
  <si>
    <t>В натуральній формі (товари і послуги), тис.грн</t>
  </si>
  <si>
    <t>Перелік товарів і послуг в натуральній формі</t>
  </si>
  <si>
    <t>Сума, 
тис.грн</t>
  </si>
  <si>
    <t>Перелік використаних товарів та послуг у натуральній формі</t>
  </si>
  <si>
    <t>І квартал</t>
  </si>
  <si>
    <t>'Ваги дитячі</t>
  </si>
  <si>
    <t>Медичне обладнання</t>
  </si>
  <si>
    <t>'Пристрій неонатальний для фототерапії НО-АФ-LED</t>
  </si>
  <si>
    <t>Медикаменти ,  перев’язувальні матеріали та мед.товар</t>
  </si>
  <si>
    <t>Ноутбук</t>
  </si>
  <si>
    <t>Інші послуги (Послугти зв’язку; ТО ліфтів, диз. Станції; провед. Лаб. Дослід.; програмне забезпеч.; знешкодження біовідходів та інше)</t>
  </si>
  <si>
    <t>Лампа-лупа</t>
  </si>
  <si>
    <t>Видатки на відрядження (Проїздні квитки)</t>
  </si>
  <si>
    <t xml:space="preserve">Розкладачка </t>
  </si>
  <si>
    <t>Оплата енергоносіїв (Водопостачання, теплопостачання, електроенергія)</t>
  </si>
  <si>
    <t>Вішалка підлогова</t>
  </si>
  <si>
    <t>Послуги  з навчання співробітників</t>
  </si>
  <si>
    <t>Стіл</t>
  </si>
  <si>
    <t xml:space="preserve">продукти харчування </t>
  </si>
  <si>
    <t xml:space="preserve">Обігрівач </t>
  </si>
  <si>
    <t>Предмети та матеріали</t>
  </si>
  <si>
    <t>Вішалка на стіну</t>
  </si>
  <si>
    <t>Шафа для книжок</t>
  </si>
  <si>
    <t>Шафа</t>
  </si>
  <si>
    <t>Монітор</t>
  </si>
  <si>
    <t>Системний блок</t>
  </si>
  <si>
    <t>Морозильна камера</t>
  </si>
  <si>
    <t>Холодильник</t>
  </si>
  <si>
    <t>Дзеркало</t>
  </si>
  <si>
    <t>сушка для білизни</t>
  </si>
  <si>
    <t>Аналізатор гіпербілірубінемії фотометричний "Білітест"</t>
  </si>
  <si>
    <t>Аналізатор гіпербілірубінемії фотометричний АТФ-0,2 "Білітест"</t>
  </si>
  <si>
    <t>Кондиціонер</t>
  </si>
  <si>
    <t>Напалечний пульсоксиметр</t>
  </si>
  <si>
    <t>Фартук односторонній «Оніко»</t>
  </si>
  <si>
    <t>Комір захисний «Оніко»</t>
  </si>
  <si>
    <t>Продукти харчуванн</t>
  </si>
  <si>
    <t>СК Країна</t>
  </si>
  <si>
    <t>БО «Фонд Віктора Пінчук-соціальна ініціатива</t>
  </si>
  <si>
    <t>МОЗ України</t>
  </si>
  <si>
    <t>Компанія АМАХА PHARMA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</si>
</sst>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8" fillId="0" borderId="0"/>
    <xf numFmtId="0" fontId="25" fillId="0" borderId="0">
      <alignment horizontal="right"/>
    </xf>
    <xf numFmtId="0" fontId="25" fillId="0" borderId="0">
      <alignment horizontal="left"/>
    </xf>
    <xf numFmtId="0" fontId="25" fillId="0" borderId="0">
      <alignment horizontal="left" vertical="top"/>
    </xf>
    <xf numFmtId="0" fontId="27" fillId="0" borderId="0">
      <alignment horizontal="center" vertical="top"/>
    </xf>
    <xf numFmtId="0" fontId="28" fillId="0" borderId="0">
      <alignment horizontal="right"/>
    </xf>
    <xf numFmtId="0" fontId="28" fillId="0" borderId="0">
      <alignment horizontal="right"/>
    </xf>
    <xf numFmtId="0" fontId="28" fillId="0" borderId="0">
      <alignment horizontal="right" vertical="top"/>
    </xf>
    <xf numFmtId="0" fontId="29" fillId="0" borderId="0">
      <alignment horizontal="left" vertical="top"/>
    </xf>
    <xf numFmtId="0" fontId="29" fillId="0" borderId="0">
      <alignment horizontal="center" vertical="top"/>
    </xf>
    <xf numFmtId="0" fontId="29" fillId="0" borderId="0">
      <alignment horizontal="center" vertical="top"/>
    </xf>
    <xf numFmtId="0" fontId="30" fillId="0" borderId="0">
      <alignment horizontal="center" vertical="center"/>
    </xf>
    <xf numFmtId="0" fontId="25" fillId="0" borderId="0">
      <alignment horizontal="center"/>
    </xf>
    <xf numFmtId="0" fontId="25" fillId="0" borderId="0">
      <alignment horizontal="center"/>
    </xf>
  </cellStyleXfs>
  <cellXfs count="84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0" fillId="0" borderId="1" xfId="0" applyBorder="1" applyAlignment="1"/>
    <xf numFmtId="0" fontId="20" fillId="0" borderId="0" xfId="6" applyFont="1" applyAlignment="1">
      <alignment horizontal="centerContinuous" vertical="top"/>
    </xf>
    <xf numFmtId="0" fontId="20" fillId="0" borderId="0" xfId="6" applyFont="1" applyBorder="1" applyAlignment="1">
      <alignment horizontal="centerContinuous" vertical="top"/>
    </xf>
    <xf numFmtId="0" fontId="21" fillId="0" borderId="0" xfId="0" applyFont="1"/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3" fillId="3" borderId="2" xfId="0" applyFont="1" applyFill="1" applyBorder="1" applyAlignment="1">
      <alignment wrapText="1"/>
    </xf>
    <xf numFmtId="0" fontId="13" fillId="3" borderId="2" xfId="0" applyFont="1" applyFill="1" applyBorder="1"/>
    <xf numFmtId="0" fontId="21" fillId="0" borderId="1" xfId="0" applyFont="1" applyBorder="1" applyAlignment="1"/>
    <xf numFmtId="0" fontId="13" fillId="0" borderId="2" xfId="0" applyFont="1" applyBorder="1" applyAlignment="1">
      <alignment vertical="center" wrapText="1"/>
    </xf>
    <xf numFmtId="0" fontId="0" fillId="0" borderId="0" xfId="0" applyAlignment="1">
      <alignment horizontal="right"/>
    </xf>
    <xf numFmtId="14" fontId="2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2" xfId="0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justify" vertical="justify" wrapText="1"/>
    </xf>
    <xf numFmtId="2" fontId="13" fillId="0" borderId="2" xfId="0" applyNumberFormat="1" applyFont="1" applyBorder="1"/>
    <xf numFmtId="2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justify" vertical="justify"/>
    </xf>
    <xf numFmtId="0" fontId="13" fillId="0" borderId="2" xfId="0" applyFont="1" applyBorder="1" applyAlignment="1">
      <alignment horizontal="center"/>
    </xf>
    <xf numFmtId="2" fontId="13" fillId="0" borderId="2" xfId="7" applyNumberFormat="1" applyFont="1" applyBorder="1" applyAlignment="1">
      <alignment horizontal="center" wrapText="1"/>
    </xf>
    <xf numFmtId="0" fontId="13" fillId="0" borderId="2" xfId="8" quotePrefix="1" applyFont="1" applyBorder="1" applyAlignment="1">
      <alignment horizontal="justify" vertical="justify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justify" vertical="justify"/>
    </xf>
    <xf numFmtId="0" fontId="0" fillId="0" borderId="2" xfId="0" applyFill="1" applyBorder="1" applyAlignment="1">
      <alignment wrapText="1"/>
    </xf>
    <xf numFmtId="0" fontId="13" fillId="0" borderId="2" xfId="8" applyFont="1" applyBorder="1" applyAlignment="1">
      <alignment wrapText="1"/>
    </xf>
    <xf numFmtId="0" fontId="13" fillId="0" borderId="2" xfId="8" applyFont="1" applyBorder="1" applyAlignment="1">
      <alignment horizontal="justify" vertical="justify" wrapText="1"/>
    </xf>
    <xf numFmtId="2" fontId="13" fillId="0" borderId="2" xfId="7" applyNumberFormat="1" applyFont="1" applyFill="1" applyBorder="1" applyAlignment="1">
      <alignment horizontal="center" wrapText="1"/>
    </xf>
    <xf numFmtId="0" fontId="13" fillId="0" borderId="3" xfId="0" applyFont="1" applyBorder="1" applyAlignment="1"/>
    <xf numFmtId="0" fontId="13" fillId="0" borderId="4" xfId="0" applyFont="1" applyBorder="1"/>
    <xf numFmtId="0" fontId="26" fillId="0" borderId="5" xfId="0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justify" vertical="distributed"/>
    </xf>
    <xf numFmtId="0" fontId="26" fillId="0" borderId="2" xfId="0" applyFont="1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justify" vertical="distributed"/>
    </xf>
    <xf numFmtId="4" fontId="0" fillId="0" borderId="2" xfId="0" applyNumberFormat="1" applyBorder="1" applyAlignment="1">
      <alignment horizontal="center" vertical="center"/>
    </xf>
    <xf numFmtId="2" fontId="13" fillId="0" borderId="0" xfId="0" applyNumberFormat="1" applyFont="1" applyAlignment="1">
      <alignment horizontal="center"/>
    </xf>
  </cellXfs>
  <cellStyles count="20">
    <cellStyle name="S0" xfId="9"/>
    <cellStyle name="S1" xfId="10"/>
    <cellStyle name="S10" xfId="11"/>
    <cellStyle name="S11" xfId="12"/>
    <cellStyle name="S12" xfId="13"/>
    <cellStyle name="S2" xfId="14"/>
    <cellStyle name="S3" xfId="15"/>
    <cellStyle name="S4" xfId="16"/>
    <cellStyle name="S5" xfId="17"/>
    <cellStyle name="S6" xfId="18"/>
    <cellStyle name="S7" xfId="8"/>
    <cellStyle name="S8" xfId="19"/>
    <cellStyle name="S9" xfId="7"/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B3" sqref="B3:J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16</v>
      </c>
      <c r="C7" s="15"/>
      <c r="D7" s="15">
        <v>54.8</v>
      </c>
      <c r="E7" s="16" t="s">
        <v>17</v>
      </c>
      <c r="F7" s="17">
        <f>SUM(C7,D7)</f>
        <v>54.8</v>
      </c>
      <c r="G7" s="14"/>
      <c r="H7" s="15"/>
      <c r="I7" s="16" t="s">
        <v>17</v>
      </c>
      <c r="J7" s="15">
        <v>54.8</v>
      </c>
      <c r="K7" s="18"/>
    </row>
    <row r="8" spans="1:13" ht="15.75">
      <c r="A8" s="13">
        <v>2</v>
      </c>
      <c r="B8" s="14" t="s">
        <v>18</v>
      </c>
      <c r="C8" s="15">
        <v>1683.6</v>
      </c>
      <c r="D8" s="15">
        <v>23</v>
      </c>
      <c r="E8" s="16" t="s">
        <v>19</v>
      </c>
      <c r="F8" s="17">
        <f t="shared" ref="F8:F50" si="0">SUM(C8,D8)</f>
        <v>1706.6</v>
      </c>
      <c r="G8" s="14">
        <v>2220</v>
      </c>
      <c r="H8" s="15">
        <v>537</v>
      </c>
      <c r="I8" s="16" t="s">
        <v>19</v>
      </c>
      <c r="J8" s="15">
        <v>23</v>
      </c>
      <c r="K8" s="18"/>
    </row>
    <row r="9" spans="1:13" ht="15.75">
      <c r="A9" s="13"/>
      <c r="B9" s="14"/>
      <c r="C9" s="15"/>
      <c r="D9" s="15">
        <v>7.2</v>
      </c>
      <c r="E9" s="16" t="s">
        <v>20</v>
      </c>
      <c r="F9" s="17">
        <f t="shared" si="0"/>
        <v>7.2</v>
      </c>
      <c r="G9" s="14">
        <v>2282</v>
      </c>
      <c r="H9" s="15">
        <v>3</v>
      </c>
      <c r="I9" s="16" t="s">
        <v>20</v>
      </c>
      <c r="J9" s="15">
        <v>7.2</v>
      </c>
      <c r="K9" s="18"/>
    </row>
    <row r="10" spans="1:13" ht="16.5" customHeight="1">
      <c r="A10" s="13"/>
      <c r="B10" s="14"/>
      <c r="C10" s="15"/>
      <c r="D10" s="15">
        <v>37.6</v>
      </c>
      <c r="E10" s="16" t="s">
        <v>21</v>
      </c>
      <c r="F10" s="17">
        <f t="shared" si="0"/>
        <v>37.6</v>
      </c>
      <c r="G10" s="14">
        <v>3110</v>
      </c>
      <c r="H10" s="15">
        <v>38.6</v>
      </c>
      <c r="I10" s="16" t="s">
        <v>21</v>
      </c>
      <c r="J10" s="15">
        <v>37.6</v>
      </c>
      <c r="K10" s="18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9"/>
      <c r="J11" s="15"/>
      <c r="K11" s="18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8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8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8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8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8"/>
    </row>
    <row r="50" spans="1:11" ht="15.75">
      <c r="A50" s="22"/>
      <c r="B50" s="25" t="s">
        <v>22</v>
      </c>
      <c r="C50" s="26">
        <f>SUM(C7:C49)</f>
        <v>1683.6</v>
      </c>
      <c r="D50" s="26">
        <f>SUM(D7:D49)</f>
        <v>122.6</v>
      </c>
      <c r="E50" s="27"/>
      <c r="F50" s="28">
        <f t="shared" si="0"/>
        <v>1806.1999999999998</v>
      </c>
      <c r="G50" s="29"/>
      <c r="H50" s="26">
        <f>SUM(H7:H49)</f>
        <v>578.6</v>
      </c>
      <c r="I50" s="27"/>
      <c r="J50" s="26">
        <f>SUM(J7:J49)</f>
        <v>122.6</v>
      </c>
      <c r="K50" s="30">
        <f>C50-H50</f>
        <v>1105</v>
      </c>
    </row>
    <row r="53" spans="1:11" ht="15.75">
      <c r="B53" s="31" t="s">
        <v>23</v>
      </c>
      <c r="F53" s="32"/>
      <c r="G53" s="33" t="s">
        <v>24</v>
      </c>
      <c r="H53" s="34"/>
    </row>
    <row r="54" spans="1:11">
      <c r="B54" s="31"/>
      <c r="F54" s="35" t="s">
        <v>25</v>
      </c>
      <c r="G54" s="36"/>
      <c r="H54" s="36"/>
    </row>
    <row r="55" spans="1:11" ht="15.75">
      <c r="B55" s="31" t="s">
        <v>26</v>
      </c>
      <c r="F55" s="32"/>
      <c r="G55" s="33" t="s">
        <v>27</v>
      </c>
      <c r="H55" s="34"/>
    </row>
    <row r="56" spans="1:11">
      <c r="F56" s="35" t="s">
        <v>25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H6" sqref="H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47.25">
      <c r="A7" s="13">
        <v>1</v>
      </c>
      <c r="B7" s="14" t="s">
        <v>29</v>
      </c>
      <c r="C7" s="15"/>
      <c r="D7" s="15">
        <f>11.24</f>
        <v>11.24</v>
      </c>
      <c r="E7" s="16" t="s">
        <v>30</v>
      </c>
      <c r="F7" s="17">
        <f>SUM(C7,D7)</f>
        <v>11.24</v>
      </c>
      <c r="G7" s="14"/>
      <c r="H7" s="15"/>
      <c r="I7" s="16" t="s">
        <v>30</v>
      </c>
      <c r="J7" s="15">
        <f>11.24</f>
        <v>11.24</v>
      </c>
      <c r="K7" s="18"/>
    </row>
    <row r="8" spans="1:13" ht="15.75">
      <c r="A8" s="13"/>
      <c r="B8" s="14"/>
      <c r="C8" s="15"/>
      <c r="D8" s="15">
        <f>7.73+47.33</f>
        <v>55.06</v>
      </c>
      <c r="E8" s="16" t="s">
        <v>31</v>
      </c>
      <c r="F8" s="17">
        <f t="shared" ref="F8:F50" si="0">SUM(C8,D8)</f>
        <v>55.06</v>
      </c>
      <c r="G8" s="14"/>
      <c r="H8" s="15"/>
      <c r="I8" s="16" t="s">
        <v>31</v>
      </c>
      <c r="J8" s="15">
        <f>7.73+47.33</f>
        <v>55.06</v>
      </c>
      <c r="K8" s="18"/>
    </row>
    <row r="9" spans="1:13" ht="15.75">
      <c r="A9" s="13"/>
      <c r="B9" s="14"/>
      <c r="C9" s="15"/>
      <c r="D9" s="15">
        <f>0.29+0.25+1.48+4.64+67.7+3.29+143.7+6.35+2.55+0.64+3.5+11.38</f>
        <v>245.76999999999998</v>
      </c>
      <c r="E9" s="16" t="s">
        <v>21</v>
      </c>
      <c r="F9" s="17">
        <f t="shared" si="0"/>
        <v>245.76999999999998</v>
      </c>
      <c r="G9" s="14"/>
      <c r="H9" s="15"/>
      <c r="I9" s="16" t="s">
        <v>21</v>
      </c>
      <c r="J9" s="15">
        <f>0.29+0.25+1.48+4.64+67.7+3.29+143.7+6.35+2.55+0.64+3.5+11.38</f>
        <v>245.76999999999998</v>
      </c>
      <c r="K9" s="18"/>
    </row>
    <row r="10" spans="1:13" ht="15.75">
      <c r="A10" s="13"/>
      <c r="B10" s="14"/>
      <c r="C10" s="15"/>
      <c r="D10" s="15">
        <f>7.29+11.33+19.6+16.1</f>
        <v>54.32</v>
      </c>
      <c r="E10" s="16" t="s">
        <v>32</v>
      </c>
      <c r="F10" s="17">
        <f t="shared" si="0"/>
        <v>54.32</v>
      </c>
      <c r="G10" s="14"/>
      <c r="H10" s="15"/>
      <c r="I10" s="16" t="s">
        <v>32</v>
      </c>
      <c r="J10" s="15">
        <f>7.29+11.33+19.6+16.1</f>
        <v>54.32</v>
      </c>
      <c r="K10" s="18"/>
    </row>
    <row r="11" spans="1:13" ht="15.75">
      <c r="A11" s="13"/>
      <c r="B11" s="14"/>
      <c r="C11" s="15"/>
      <c r="D11" s="15">
        <f>0.02</f>
        <v>0.02</v>
      </c>
      <c r="E11" s="16" t="s">
        <v>33</v>
      </c>
      <c r="F11" s="17">
        <f t="shared" si="0"/>
        <v>0.02</v>
      </c>
      <c r="G11" s="14"/>
      <c r="H11" s="15"/>
      <c r="I11" s="16" t="s">
        <v>33</v>
      </c>
      <c r="J11" s="15">
        <f>0.02</f>
        <v>0.02</v>
      </c>
      <c r="K11" s="18"/>
    </row>
    <row r="12" spans="1:13" ht="15.75">
      <c r="A12" s="13"/>
      <c r="B12" s="14"/>
      <c r="C12" s="15"/>
      <c r="D12" s="15">
        <f>24.5+1</f>
        <v>25.5</v>
      </c>
      <c r="E12" s="16" t="s">
        <v>34</v>
      </c>
      <c r="F12" s="17">
        <f t="shared" si="0"/>
        <v>25.5</v>
      </c>
      <c r="G12" s="20"/>
      <c r="H12" s="15"/>
      <c r="I12" s="16" t="s">
        <v>34</v>
      </c>
      <c r="J12" s="15">
        <f>24.5+1</f>
        <v>25.5</v>
      </c>
      <c r="K12" s="18"/>
    </row>
    <row r="13" spans="1:13" ht="15.75">
      <c r="A13" s="13">
        <v>2</v>
      </c>
      <c r="B13" s="14" t="s">
        <v>35</v>
      </c>
      <c r="C13" s="15"/>
      <c r="D13" s="15">
        <v>3.01</v>
      </c>
      <c r="E13" s="16" t="s">
        <v>34</v>
      </c>
      <c r="F13" s="17">
        <f t="shared" si="0"/>
        <v>3.01</v>
      </c>
      <c r="G13" s="20"/>
      <c r="H13" s="15"/>
      <c r="I13" s="16" t="s">
        <v>34</v>
      </c>
      <c r="J13" s="15">
        <v>3.01</v>
      </c>
      <c r="K13" s="18"/>
    </row>
    <row r="14" spans="1:13" ht="47.25">
      <c r="A14" s="13">
        <v>3</v>
      </c>
      <c r="B14" s="13" t="s">
        <v>36</v>
      </c>
      <c r="C14" s="15"/>
      <c r="D14" s="15">
        <v>5.0000000000000001E-3</v>
      </c>
      <c r="E14" s="16" t="s">
        <v>37</v>
      </c>
      <c r="F14" s="17">
        <f t="shared" si="0"/>
        <v>5.0000000000000001E-3</v>
      </c>
      <c r="G14" s="14"/>
      <c r="H14" s="15"/>
      <c r="I14" s="16" t="s">
        <v>37</v>
      </c>
      <c r="J14" s="15">
        <v>5.0000000000000001E-3</v>
      </c>
      <c r="K14" s="18"/>
    </row>
    <row r="15" spans="1:13" ht="31.5">
      <c r="A15" s="20">
        <v>4</v>
      </c>
      <c r="B15" s="14" t="s">
        <v>38</v>
      </c>
      <c r="C15" s="15"/>
      <c r="D15" s="15">
        <v>2.78</v>
      </c>
      <c r="E15" s="16" t="s">
        <v>37</v>
      </c>
      <c r="F15" s="17">
        <f t="shared" si="0"/>
        <v>2.78</v>
      </c>
      <c r="G15" s="14"/>
      <c r="H15" s="15"/>
      <c r="I15" s="16" t="s">
        <v>37</v>
      </c>
      <c r="J15" s="15">
        <v>2.78</v>
      </c>
      <c r="K15" s="18"/>
    </row>
    <row r="16" spans="1:13" ht="34.15" customHeight="1">
      <c r="A16" s="20">
        <v>5</v>
      </c>
      <c r="B16" s="14" t="s">
        <v>29</v>
      </c>
      <c r="C16" s="15">
        <v>2108.4699999999998</v>
      </c>
      <c r="D16" s="15"/>
      <c r="E16" s="16"/>
      <c r="F16" s="17">
        <f t="shared" si="0"/>
        <v>2108.4699999999998</v>
      </c>
      <c r="G16" s="14">
        <v>2240</v>
      </c>
      <c r="H16" s="15">
        <v>7.29</v>
      </c>
      <c r="I16" s="13" t="s">
        <v>39</v>
      </c>
      <c r="J16" s="15"/>
      <c r="K16" s="18">
        <v>0</v>
      </c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8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8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8"/>
    </row>
    <row r="50" spans="1:11" ht="15.75">
      <c r="A50" s="22"/>
      <c r="B50" s="25" t="s">
        <v>22</v>
      </c>
      <c r="C50" s="26">
        <f>SUM(C7:C49)</f>
        <v>2108.4699999999998</v>
      </c>
      <c r="D50" s="26">
        <f>SUM(D7:D49)</f>
        <v>397.70499999999993</v>
      </c>
      <c r="E50" s="27"/>
      <c r="F50" s="28">
        <f t="shared" si="0"/>
        <v>2506.1749999999997</v>
      </c>
      <c r="G50" s="29"/>
      <c r="H50" s="26">
        <f>SUM(H7:H49)</f>
        <v>7.29</v>
      </c>
      <c r="I50" s="27"/>
      <c r="J50" s="26">
        <f>SUM(J7:J49)</f>
        <v>397.70499999999993</v>
      </c>
      <c r="K50" s="30">
        <f>C50-H50</f>
        <v>2101.1799999999998</v>
      </c>
    </row>
    <row r="53" spans="1:11" ht="15.75">
      <c r="B53" s="31" t="s">
        <v>40</v>
      </c>
      <c r="F53" s="32"/>
      <c r="G53" s="33" t="s">
        <v>41</v>
      </c>
      <c r="H53" s="34"/>
    </row>
    <row r="54" spans="1:11">
      <c r="B54" s="31"/>
      <c r="F54" s="35" t="s">
        <v>25</v>
      </c>
      <c r="G54" s="36"/>
      <c r="H54" s="36"/>
    </row>
    <row r="55" spans="1:11" ht="15.75">
      <c r="B55" s="31" t="s">
        <v>26</v>
      </c>
      <c r="F55" s="32"/>
      <c r="G55" s="33" t="s">
        <v>42</v>
      </c>
      <c r="H55" s="34"/>
    </row>
    <row r="56" spans="1:11">
      <c r="F56" s="35" t="s">
        <v>25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4"/>
  <sheetViews>
    <sheetView zoomScale="75" workbookViewId="0">
      <selection activeCell="E14" sqref="E1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2" ht="18.75" customHeight="1">
      <c r="A1" s="37"/>
      <c r="B1" s="37"/>
      <c r="C1" s="37"/>
      <c r="D1" s="37"/>
      <c r="E1" s="37"/>
      <c r="F1" s="37"/>
      <c r="G1" s="37"/>
      <c r="H1" s="37"/>
      <c r="I1" s="37"/>
      <c r="J1" s="38" t="s">
        <v>43</v>
      </c>
      <c r="K1" s="37"/>
      <c r="L1" s="1"/>
    </row>
    <row r="2" spans="1:12" ht="20.25" customHeight="1">
      <c r="A2" s="2"/>
      <c r="B2" s="2"/>
      <c r="C2" s="2"/>
      <c r="D2" s="2"/>
      <c r="E2" s="2"/>
      <c r="F2" s="2"/>
      <c r="G2" s="2"/>
      <c r="H2" s="3"/>
      <c r="I2" s="3"/>
      <c r="J2" s="39" t="s">
        <v>44</v>
      </c>
      <c r="K2" s="37"/>
      <c r="L2" s="4"/>
    </row>
    <row r="3" spans="1:12" ht="61.5" customHeight="1">
      <c r="A3" s="2"/>
      <c r="B3" s="5" t="s">
        <v>45</v>
      </c>
      <c r="C3" s="6"/>
      <c r="D3" s="6"/>
      <c r="E3" s="6"/>
      <c r="F3" s="6"/>
      <c r="G3" s="6"/>
      <c r="H3" s="6"/>
      <c r="I3" s="6"/>
      <c r="J3" s="6"/>
      <c r="K3" s="2"/>
    </row>
    <row r="4" spans="1:12" ht="31.5" customHeight="1">
      <c r="A4" s="7" t="s">
        <v>46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2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2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2" ht="15.75">
      <c r="A7" s="13">
        <v>1</v>
      </c>
      <c r="B7" s="14" t="s">
        <v>18</v>
      </c>
      <c r="C7" s="15">
        <v>758.36</v>
      </c>
      <c r="D7" s="15"/>
      <c r="E7" s="16"/>
      <c r="F7" s="17">
        <f>SUM(C7,D7)</f>
        <v>758.36</v>
      </c>
      <c r="G7" s="14"/>
      <c r="H7" s="15"/>
      <c r="I7" s="19"/>
      <c r="J7" s="15"/>
      <c r="K7" s="18"/>
    </row>
    <row r="8" spans="1:12" ht="15.75">
      <c r="A8" s="13"/>
      <c r="B8" s="14"/>
      <c r="C8" s="15"/>
      <c r="D8" s="15">
        <v>8.24</v>
      </c>
      <c r="E8" s="16" t="s">
        <v>17</v>
      </c>
      <c r="F8" s="17">
        <f t="shared" ref="F8:F17" si="0">SUM(C8,D8)</f>
        <v>8.24</v>
      </c>
      <c r="G8" s="14"/>
      <c r="H8" s="15"/>
      <c r="I8" s="16" t="s">
        <v>17</v>
      </c>
      <c r="J8" s="15">
        <v>8.24</v>
      </c>
      <c r="K8" s="18"/>
    </row>
    <row r="9" spans="1:12" ht="15.75">
      <c r="A9" s="13"/>
      <c r="B9" s="14"/>
      <c r="C9" s="15"/>
      <c r="D9" s="15">
        <v>16.78</v>
      </c>
      <c r="E9" s="16" t="s">
        <v>47</v>
      </c>
      <c r="F9" s="17">
        <f t="shared" si="0"/>
        <v>16.78</v>
      </c>
      <c r="G9" s="14"/>
      <c r="H9" s="15"/>
      <c r="I9" s="16" t="s">
        <v>47</v>
      </c>
      <c r="J9" s="15">
        <v>16.78</v>
      </c>
      <c r="K9" s="18"/>
    </row>
    <row r="10" spans="1:12" ht="15.75">
      <c r="A10" s="13"/>
      <c r="B10" s="14"/>
      <c r="C10" s="15"/>
      <c r="D10" s="15">
        <v>2.39</v>
      </c>
      <c r="E10" s="16" t="s">
        <v>34</v>
      </c>
      <c r="F10" s="17">
        <f t="shared" si="0"/>
        <v>2.39</v>
      </c>
      <c r="G10" s="14"/>
      <c r="H10" s="15"/>
      <c r="I10" s="16" t="s">
        <v>34</v>
      </c>
      <c r="J10" s="15">
        <v>2.39</v>
      </c>
      <c r="K10" s="18"/>
    </row>
    <row r="11" spans="1:12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9"/>
      <c r="J11" s="15"/>
      <c r="K11" s="18"/>
    </row>
    <row r="12" spans="1:12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8"/>
    </row>
    <row r="13" spans="1:12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8"/>
    </row>
    <row r="14" spans="1:12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2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2" ht="15.75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>
      <c r="A17" s="14"/>
      <c r="B17" s="25" t="s">
        <v>22</v>
      </c>
      <c r="C17" s="30">
        <f>SUM(C7:C16)</f>
        <v>758.36</v>
      </c>
      <c r="D17" s="30">
        <f>SUM(D7:D16)</f>
        <v>27.410000000000004</v>
      </c>
      <c r="E17" s="40"/>
      <c r="F17" s="28">
        <f t="shared" si="0"/>
        <v>785.77</v>
      </c>
      <c r="G17" s="41"/>
      <c r="H17" s="30">
        <f>SUM(H7:H16)</f>
        <v>0</v>
      </c>
      <c r="I17" s="40"/>
      <c r="J17" s="30">
        <f>SUM(J7:J16)</f>
        <v>27.410000000000004</v>
      </c>
      <c r="K17" s="30">
        <f>C17-H17</f>
        <v>758.36</v>
      </c>
    </row>
    <row r="18" spans="1:1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.75">
      <c r="A20" s="37"/>
      <c r="B20" s="31" t="s">
        <v>23</v>
      </c>
      <c r="C20" s="37"/>
      <c r="D20" s="37"/>
      <c r="E20" s="37"/>
      <c r="F20" s="32"/>
      <c r="G20" s="33" t="s">
        <v>48</v>
      </c>
      <c r="H20" s="42"/>
      <c r="I20" s="37"/>
      <c r="J20" s="37"/>
      <c r="K20" s="37"/>
    </row>
    <row r="21" spans="1:11">
      <c r="A21" s="37"/>
      <c r="B21" s="31"/>
      <c r="C21" s="37"/>
      <c r="D21" s="37"/>
      <c r="E21" s="37"/>
      <c r="F21" s="35" t="s">
        <v>25</v>
      </c>
      <c r="G21" s="36"/>
      <c r="H21" s="36"/>
      <c r="I21" s="37"/>
      <c r="J21" s="37"/>
      <c r="K21" s="37"/>
    </row>
    <row r="22" spans="1:11" ht="15.75">
      <c r="A22" s="37"/>
      <c r="B22" s="31" t="s">
        <v>26</v>
      </c>
      <c r="C22" s="37"/>
      <c r="D22" s="37"/>
      <c r="E22" s="37"/>
      <c r="F22" s="32"/>
      <c r="G22" s="33" t="s">
        <v>49</v>
      </c>
      <c r="H22" s="42"/>
      <c r="I22" s="37"/>
      <c r="J22" s="37"/>
      <c r="K22" s="37"/>
    </row>
    <row r="23" spans="1:11">
      <c r="A23" s="37"/>
      <c r="B23" s="37"/>
      <c r="C23" s="37"/>
      <c r="D23" s="37"/>
      <c r="E23" s="37"/>
      <c r="F23" s="35" t="s">
        <v>25</v>
      </c>
      <c r="G23" s="36"/>
      <c r="H23" s="36"/>
      <c r="I23" s="37"/>
      <c r="J23" s="37"/>
      <c r="K23" s="37"/>
    </row>
    <row r="24" spans="1:1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</row>
  </sheetData>
  <mergeCells count="10">
    <mergeCell ref="G20:H20"/>
    <mergeCell ref="G22:H2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zoomScaleNormal="100" workbookViewId="0">
      <selection activeCell="G56" sqref="G5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50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18</v>
      </c>
      <c r="C7" s="15">
        <v>15.4</v>
      </c>
      <c r="D7" s="15"/>
      <c r="E7" s="16"/>
      <c r="F7" s="17">
        <f>SUM(C7,D7)</f>
        <v>15.4</v>
      </c>
      <c r="G7" s="14"/>
      <c r="H7" s="15"/>
      <c r="I7" s="19"/>
      <c r="J7" s="15"/>
      <c r="K7" s="18"/>
    </row>
    <row r="8" spans="1:13" ht="78.75">
      <c r="A8" s="13">
        <v>2</v>
      </c>
      <c r="B8" s="43" t="s">
        <v>51</v>
      </c>
      <c r="C8" s="15"/>
      <c r="D8" s="15">
        <v>73.8</v>
      </c>
      <c r="E8" s="16" t="s">
        <v>17</v>
      </c>
      <c r="F8" s="17">
        <f t="shared" ref="F8:F50" si="0">SUM(C8,D8)</f>
        <v>73.8</v>
      </c>
      <c r="G8" s="14"/>
      <c r="H8" s="15"/>
      <c r="I8" s="19" t="s">
        <v>17</v>
      </c>
      <c r="J8" s="15">
        <v>73.8</v>
      </c>
      <c r="K8" s="18"/>
    </row>
    <row r="9" spans="1:13" ht="31.5">
      <c r="A9" s="13">
        <v>3</v>
      </c>
      <c r="B9" s="14" t="s">
        <v>52</v>
      </c>
      <c r="C9" s="15"/>
      <c r="D9" s="15">
        <v>75.400000000000006</v>
      </c>
      <c r="E9" s="16" t="s">
        <v>53</v>
      </c>
      <c r="F9" s="17">
        <f t="shared" si="0"/>
        <v>75.400000000000006</v>
      </c>
      <c r="G9" s="14"/>
      <c r="H9" s="15"/>
      <c r="I9" s="16" t="s">
        <v>53</v>
      </c>
      <c r="J9" s="15">
        <v>75.400000000000006</v>
      </c>
      <c r="K9" s="18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9"/>
      <c r="J10" s="15"/>
      <c r="K10" s="18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9"/>
      <c r="J11" s="15"/>
      <c r="K11" s="18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8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8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8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8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8"/>
    </row>
    <row r="50" spans="1:11" ht="15.75">
      <c r="A50" s="22"/>
      <c r="B50" s="25" t="s">
        <v>22</v>
      </c>
      <c r="C50" s="26">
        <f>SUM(C7:C49)</f>
        <v>15.4</v>
      </c>
      <c r="D50" s="26">
        <f>SUM(D7:D49)</f>
        <v>149.19999999999999</v>
      </c>
      <c r="E50" s="27"/>
      <c r="F50" s="28">
        <f t="shared" si="0"/>
        <v>164.6</v>
      </c>
      <c r="G50" s="29"/>
      <c r="H50" s="26">
        <f>SUM(H7:H49)</f>
        <v>0</v>
      </c>
      <c r="I50" s="27"/>
      <c r="J50" s="26">
        <f>SUM(J7:J49)</f>
        <v>149.19999999999999</v>
      </c>
      <c r="K50" s="30">
        <f>C50-H50</f>
        <v>15.4</v>
      </c>
    </row>
    <row r="53" spans="1:11" ht="15.75">
      <c r="B53" s="31" t="s">
        <v>40</v>
      </c>
      <c r="F53" s="32"/>
      <c r="G53" s="33" t="s">
        <v>54</v>
      </c>
      <c r="H53" s="34"/>
    </row>
    <row r="54" spans="1:11">
      <c r="B54" s="31"/>
      <c r="F54" s="35" t="s">
        <v>25</v>
      </c>
      <c r="G54" s="36"/>
      <c r="H54" s="36"/>
    </row>
    <row r="55" spans="1:11" ht="15.75">
      <c r="B55" s="31" t="s">
        <v>26</v>
      </c>
      <c r="F55" s="32"/>
      <c r="G55" s="33" t="s">
        <v>55</v>
      </c>
      <c r="H55" s="34"/>
    </row>
    <row r="56" spans="1:11">
      <c r="F56" s="35" t="s">
        <v>25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zoomScale="75" workbookViewId="0">
      <selection activeCell="K55" sqref="K5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56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57</v>
      </c>
      <c r="C7" s="15"/>
      <c r="D7" s="15">
        <v>1.45</v>
      </c>
      <c r="E7" s="16" t="s">
        <v>58</v>
      </c>
      <c r="F7" s="17">
        <f>SUM(C7,D7)</f>
        <v>1.45</v>
      </c>
      <c r="G7" s="14"/>
      <c r="H7" s="15"/>
      <c r="I7" s="19" t="s">
        <v>58</v>
      </c>
      <c r="J7" s="15">
        <v>1.45</v>
      </c>
      <c r="K7" s="18"/>
    </row>
    <row r="8" spans="1:13" ht="31.5">
      <c r="A8" s="13">
        <v>2</v>
      </c>
      <c r="B8" s="14" t="s">
        <v>59</v>
      </c>
      <c r="C8" s="15"/>
      <c r="D8" s="15">
        <v>0.05</v>
      </c>
      <c r="E8" s="16" t="s">
        <v>60</v>
      </c>
      <c r="F8" s="17">
        <f t="shared" ref="F8:F55" si="0">SUM(C8,D8)</f>
        <v>0.05</v>
      </c>
      <c r="G8" s="14"/>
      <c r="H8" s="15"/>
      <c r="I8" s="16" t="s">
        <v>60</v>
      </c>
      <c r="J8" s="15">
        <v>0.05</v>
      </c>
      <c r="K8" s="18"/>
    </row>
    <row r="9" spans="1:13" ht="63">
      <c r="A9" s="13">
        <v>3</v>
      </c>
      <c r="B9" s="14" t="s">
        <v>61</v>
      </c>
      <c r="C9" s="15"/>
      <c r="D9" s="15">
        <v>4.2</v>
      </c>
      <c r="E9" s="16" t="s">
        <v>62</v>
      </c>
      <c r="F9" s="17">
        <f t="shared" si="0"/>
        <v>4.2</v>
      </c>
      <c r="G9" s="14"/>
      <c r="H9" s="15"/>
      <c r="I9" s="16" t="s">
        <v>62</v>
      </c>
      <c r="J9" s="15">
        <v>4.2</v>
      </c>
      <c r="K9" s="18"/>
    </row>
    <row r="10" spans="1:13" ht="267.75">
      <c r="A10" s="13">
        <v>4</v>
      </c>
      <c r="B10" s="16" t="s">
        <v>63</v>
      </c>
      <c r="C10" s="15"/>
      <c r="D10" s="15">
        <v>20.6</v>
      </c>
      <c r="E10" s="16" t="s">
        <v>64</v>
      </c>
      <c r="F10" s="17">
        <f t="shared" si="0"/>
        <v>20.6</v>
      </c>
      <c r="G10" s="14"/>
      <c r="H10" s="15"/>
      <c r="I10" s="16" t="s">
        <v>64</v>
      </c>
      <c r="J10" s="15">
        <v>20.6</v>
      </c>
      <c r="K10" s="18"/>
    </row>
    <row r="11" spans="1:13" ht="15.75">
      <c r="A11" s="13">
        <v>5</v>
      </c>
      <c r="B11" s="16" t="s">
        <v>29</v>
      </c>
      <c r="C11" s="15">
        <v>1535.5</v>
      </c>
      <c r="D11" s="15"/>
      <c r="E11" s="16"/>
      <c r="F11" s="17">
        <v>1535.5</v>
      </c>
      <c r="G11" s="14"/>
      <c r="H11" s="15"/>
      <c r="I11" s="16"/>
      <c r="J11" s="15"/>
      <c r="K11" s="18"/>
    </row>
    <row r="12" spans="1:13" ht="15.75">
      <c r="A12" s="13">
        <v>6</v>
      </c>
      <c r="B12" s="14" t="s">
        <v>65</v>
      </c>
      <c r="C12" s="15"/>
      <c r="D12" s="15"/>
      <c r="E12" s="16"/>
      <c r="F12" s="17">
        <f t="shared" si="0"/>
        <v>0</v>
      </c>
      <c r="G12" s="20">
        <v>2230</v>
      </c>
      <c r="H12" s="15">
        <v>3.9</v>
      </c>
      <c r="I12" s="19" t="s">
        <v>66</v>
      </c>
      <c r="J12" s="15"/>
      <c r="K12" s="18"/>
    </row>
    <row r="13" spans="1:13" ht="31.5">
      <c r="A13" s="13">
        <v>7</v>
      </c>
      <c r="B13" s="14" t="s">
        <v>65</v>
      </c>
      <c r="C13" s="15"/>
      <c r="D13" s="15"/>
      <c r="E13" s="16"/>
      <c r="F13" s="17">
        <f t="shared" si="0"/>
        <v>0</v>
      </c>
      <c r="G13" s="20">
        <v>2230</v>
      </c>
      <c r="H13" s="15">
        <v>2</v>
      </c>
      <c r="I13" s="16" t="s">
        <v>67</v>
      </c>
      <c r="J13" s="15"/>
      <c r="K13" s="18"/>
    </row>
    <row r="14" spans="1:13" ht="15.75">
      <c r="A14" s="13">
        <v>8</v>
      </c>
      <c r="B14" s="14" t="s">
        <v>68</v>
      </c>
      <c r="C14" s="15"/>
      <c r="D14" s="15"/>
      <c r="E14" s="16"/>
      <c r="F14" s="17">
        <f t="shared" si="0"/>
        <v>0</v>
      </c>
      <c r="G14" s="20">
        <v>2230</v>
      </c>
      <c r="H14" s="15">
        <v>4.8</v>
      </c>
      <c r="I14" s="16" t="s">
        <v>69</v>
      </c>
      <c r="J14" s="15"/>
      <c r="K14" s="18"/>
    </row>
    <row r="15" spans="1:13" ht="15.75">
      <c r="A15" s="13">
        <v>9</v>
      </c>
      <c r="B15" s="14" t="s">
        <v>70</v>
      </c>
      <c r="C15" s="15"/>
      <c r="D15" s="15"/>
      <c r="E15" s="16"/>
      <c r="F15" s="17">
        <f t="shared" si="0"/>
        <v>0</v>
      </c>
      <c r="G15" s="20">
        <v>2230</v>
      </c>
      <c r="H15" s="15">
        <v>2</v>
      </c>
      <c r="I15" s="16" t="s">
        <v>69</v>
      </c>
      <c r="J15" s="15"/>
      <c r="K15" s="18"/>
    </row>
    <row r="16" spans="1:13" ht="15.75">
      <c r="A16" s="20">
        <v>10</v>
      </c>
      <c r="B16" s="14" t="s">
        <v>68</v>
      </c>
      <c r="C16" s="15"/>
      <c r="D16" s="15"/>
      <c r="E16" s="16"/>
      <c r="F16" s="17">
        <f t="shared" si="0"/>
        <v>0</v>
      </c>
      <c r="G16" s="20">
        <v>2230</v>
      </c>
      <c r="H16" s="15">
        <v>16.8</v>
      </c>
      <c r="I16" s="16" t="s">
        <v>71</v>
      </c>
      <c r="J16" s="15"/>
      <c r="K16" s="18"/>
    </row>
    <row r="17" spans="1:11" ht="15" customHeight="1">
      <c r="A17" s="20">
        <v>11</v>
      </c>
      <c r="B17" s="14" t="s">
        <v>68</v>
      </c>
      <c r="C17" s="15"/>
      <c r="D17" s="15"/>
      <c r="E17" s="16"/>
      <c r="F17" s="17">
        <f t="shared" si="0"/>
        <v>0</v>
      </c>
      <c r="G17" s="20">
        <v>2230</v>
      </c>
      <c r="H17" s="15">
        <v>32.200000000000003</v>
      </c>
      <c r="I17" s="16" t="s">
        <v>72</v>
      </c>
      <c r="J17" s="15"/>
      <c r="K17" s="18"/>
    </row>
    <row r="18" spans="1:11" ht="31.5">
      <c r="A18" s="13">
        <v>11</v>
      </c>
      <c r="B18" s="16" t="s">
        <v>73</v>
      </c>
      <c r="C18" s="15"/>
      <c r="D18" s="15"/>
      <c r="E18" s="16"/>
      <c r="F18" s="17">
        <f t="shared" si="0"/>
        <v>0</v>
      </c>
      <c r="G18" s="20">
        <v>2230</v>
      </c>
      <c r="H18" s="15">
        <v>8.3000000000000007</v>
      </c>
      <c r="I18" s="16" t="s">
        <v>74</v>
      </c>
      <c r="J18" s="15"/>
      <c r="K18" s="18"/>
    </row>
    <row r="19" spans="1:11" ht="31.5">
      <c r="A19" s="13">
        <v>12</v>
      </c>
      <c r="B19" s="14" t="s">
        <v>75</v>
      </c>
      <c r="C19" s="15"/>
      <c r="D19" s="15"/>
      <c r="E19" s="16"/>
      <c r="F19" s="17">
        <f t="shared" si="0"/>
        <v>0</v>
      </c>
      <c r="G19" s="20">
        <v>2240</v>
      </c>
      <c r="H19" s="15">
        <v>4.9984700000000002</v>
      </c>
      <c r="I19" s="16" t="s">
        <v>76</v>
      </c>
      <c r="J19" s="15"/>
      <c r="K19" s="18"/>
    </row>
    <row r="20" spans="1:11" ht="31.5">
      <c r="A20" s="13">
        <v>13</v>
      </c>
      <c r="B20" s="14" t="s">
        <v>77</v>
      </c>
      <c r="C20" s="15"/>
      <c r="D20" s="15"/>
      <c r="E20" s="16"/>
      <c r="F20" s="17">
        <f t="shared" si="0"/>
        <v>0</v>
      </c>
      <c r="G20" s="20">
        <v>2240</v>
      </c>
      <c r="H20" s="15">
        <v>9.7217199999999995</v>
      </c>
      <c r="I20" s="16" t="s">
        <v>78</v>
      </c>
      <c r="J20" s="15"/>
      <c r="K20" s="18"/>
    </row>
    <row r="21" spans="1:11" ht="31.5">
      <c r="A21" s="13">
        <v>14</v>
      </c>
      <c r="B21" s="14" t="s">
        <v>79</v>
      </c>
      <c r="C21" s="15"/>
      <c r="D21" s="15"/>
      <c r="E21" s="16"/>
      <c r="F21" s="17">
        <f t="shared" si="0"/>
        <v>0</v>
      </c>
      <c r="G21" s="20">
        <v>2240</v>
      </c>
      <c r="H21" s="15">
        <v>6.56989</v>
      </c>
      <c r="I21" s="16" t="s">
        <v>80</v>
      </c>
      <c r="J21" s="15"/>
      <c r="K21" s="18"/>
    </row>
    <row r="22" spans="1:11" ht="15.75">
      <c r="A22" s="13">
        <v>15</v>
      </c>
      <c r="B22" s="14" t="s">
        <v>81</v>
      </c>
      <c r="C22" s="15"/>
      <c r="D22" s="15"/>
      <c r="E22" s="16"/>
      <c r="F22" s="17">
        <f t="shared" si="0"/>
        <v>0</v>
      </c>
      <c r="G22" s="20">
        <v>2210</v>
      </c>
      <c r="H22" s="15">
        <v>1.365</v>
      </c>
      <c r="I22" s="16" t="s">
        <v>82</v>
      </c>
      <c r="J22" s="15"/>
      <c r="K22" s="18"/>
    </row>
    <row r="23" spans="1:11" ht="15.75">
      <c r="A23" s="13">
        <v>16</v>
      </c>
      <c r="B23" s="14" t="s">
        <v>83</v>
      </c>
      <c r="C23" s="15"/>
      <c r="D23" s="15"/>
      <c r="E23" s="16"/>
      <c r="F23" s="17">
        <f t="shared" si="0"/>
        <v>0</v>
      </c>
      <c r="G23" s="20">
        <v>2240</v>
      </c>
      <c r="H23" s="15">
        <v>92.915000000000006</v>
      </c>
      <c r="I23" s="16" t="s">
        <v>84</v>
      </c>
      <c r="J23" s="15"/>
      <c r="K23" s="18"/>
    </row>
    <row r="24" spans="1:11" ht="15" customHeight="1">
      <c r="A24" s="13">
        <v>17</v>
      </c>
      <c r="B24" s="14" t="s">
        <v>85</v>
      </c>
      <c r="C24" s="15"/>
      <c r="D24" s="15"/>
      <c r="E24" s="16"/>
      <c r="F24" s="17">
        <f t="shared" si="0"/>
        <v>0</v>
      </c>
      <c r="G24" s="20">
        <v>2240</v>
      </c>
      <c r="H24" s="15">
        <v>0.75</v>
      </c>
      <c r="I24" s="16" t="s">
        <v>86</v>
      </c>
      <c r="J24" s="15"/>
      <c r="K24" s="18"/>
    </row>
    <row r="25" spans="1:11" ht="31.5">
      <c r="A25" s="13">
        <v>18</v>
      </c>
      <c r="B25" s="14" t="s">
        <v>87</v>
      </c>
      <c r="C25" s="15"/>
      <c r="D25" s="15"/>
      <c r="E25" s="16"/>
      <c r="F25" s="17">
        <f t="shared" si="0"/>
        <v>0</v>
      </c>
      <c r="G25" s="20">
        <v>2240</v>
      </c>
      <c r="H25" s="15">
        <v>0.65</v>
      </c>
      <c r="I25" s="16" t="s">
        <v>86</v>
      </c>
      <c r="J25" s="15"/>
      <c r="K25" s="18"/>
    </row>
    <row r="26" spans="1:11" ht="31.5">
      <c r="A26" s="13">
        <v>19</v>
      </c>
      <c r="B26" s="14" t="s">
        <v>88</v>
      </c>
      <c r="C26" s="15"/>
      <c r="D26" s="15"/>
      <c r="E26" s="16"/>
      <c r="F26" s="17">
        <f t="shared" si="0"/>
        <v>0</v>
      </c>
      <c r="G26" s="20">
        <v>2240</v>
      </c>
      <c r="H26" s="15">
        <v>1</v>
      </c>
      <c r="I26" s="16" t="s">
        <v>89</v>
      </c>
      <c r="J26" s="15"/>
      <c r="K26" s="18"/>
    </row>
    <row r="27" spans="1:11" ht="31.5">
      <c r="A27" s="13">
        <v>20</v>
      </c>
      <c r="B27" s="14" t="s">
        <v>90</v>
      </c>
      <c r="C27" s="15"/>
      <c r="D27" s="15"/>
      <c r="E27" s="16"/>
      <c r="F27" s="17">
        <f t="shared" si="0"/>
        <v>0</v>
      </c>
      <c r="G27" s="20">
        <v>2240</v>
      </c>
      <c r="H27" s="15">
        <v>2.96</v>
      </c>
      <c r="I27" s="16" t="s">
        <v>91</v>
      </c>
      <c r="J27" s="15"/>
      <c r="K27" s="18"/>
    </row>
    <row r="28" spans="1:11" ht="31.5">
      <c r="A28" s="13">
        <v>21</v>
      </c>
      <c r="B28" s="14" t="s">
        <v>92</v>
      </c>
      <c r="C28" s="15"/>
      <c r="D28" s="15"/>
      <c r="E28" s="16"/>
      <c r="F28" s="17">
        <f t="shared" si="0"/>
        <v>0</v>
      </c>
      <c r="G28" s="20">
        <v>2240</v>
      </c>
      <c r="H28" s="15">
        <v>2.72</v>
      </c>
      <c r="I28" s="16" t="s">
        <v>93</v>
      </c>
      <c r="J28" s="15"/>
      <c r="K28" s="18"/>
    </row>
    <row r="29" spans="1:11" ht="31.5">
      <c r="A29" s="13">
        <v>22</v>
      </c>
      <c r="B29" s="14" t="s">
        <v>94</v>
      </c>
      <c r="C29" s="15"/>
      <c r="D29" s="15"/>
      <c r="E29" s="16"/>
      <c r="F29" s="17">
        <f t="shared" si="0"/>
        <v>0</v>
      </c>
      <c r="G29" s="20">
        <v>2240</v>
      </c>
      <c r="H29" s="15">
        <v>8</v>
      </c>
      <c r="I29" s="16" t="s">
        <v>95</v>
      </c>
      <c r="J29" s="15"/>
      <c r="K29" s="18"/>
    </row>
    <row r="30" spans="1:11" ht="15.75">
      <c r="A30" s="13">
        <v>23</v>
      </c>
      <c r="B30" s="14" t="s">
        <v>96</v>
      </c>
      <c r="C30" s="15"/>
      <c r="D30" s="15"/>
      <c r="E30" s="16"/>
      <c r="F30" s="17">
        <f t="shared" si="0"/>
        <v>0</v>
      </c>
      <c r="G30" s="20">
        <v>2210</v>
      </c>
      <c r="H30" s="15">
        <v>12.516</v>
      </c>
      <c r="I30" s="16" t="s">
        <v>97</v>
      </c>
      <c r="J30" s="15"/>
      <c r="K30" s="18"/>
    </row>
    <row r="31" spans="1:11" ht="63">
      <c r="A31" s="13">
        <v>24</v>
      </c>
      <c r="B31" s="14" t="s">
        <v>98</v>
      </c>
      <c r="C31" s="15"/>
      <c r="D31" s="15"/>
      <c r="E31" s="16"/>
      <c r="F31" s="17">
        <f t="shared" si="0"/>
        <v>0</v>
      </c>
      <c r="G31" s="20">
        <v>2282</v>
      </c>
      <c r="H31" s="15">
        <v>5.6040000000000001</v>
      </c>
      <c r="I31" s="16" t="s">
        <v>99</v>
      </c>
      <c r="J31" s="15"/>
      <c r="K31" s="18"/>
    </row>
    <row r="32" spans="1:11" ht="15.75">
      <c r="A32" s="13">
        <v>25</v>
      </c>
      <c r="B32" s="14" t="s">
        <v>100</v>
      </c>
      <c r="C32" s="15"/>
      <c r="D32" s="15"/>
      <c r="E32" s="16"/>
      <c r="F32" s="17">
        <f t="shared" si="0"/>
        <v>0</v>
      </c>
      <c r="G32" s="20">
        <v>2210</v>
      </c>
      <c r="H32" s="15">
        <v>1.2450699999999999</v>
      </c>
      <c r="I32" s="16" t="s">
        <v>82</v>
      </c>
      <c r="J32" s="15"/>
      <c r="K32" s="18"/>
    </row>
    <row r="33" spans="1:11" ht="31.5">
      <c r="A33" s="13">
        <v>26</v>
      </c>
      <c r="B33" s="14" t="s">
        <v>101</v>
      </c>
      <c r="C33" s="15"/>
      <c r="D33" s="15"/>
      <c r="E33" s="16"/>
      <c r="F33" s="17">
        <f t="shared" si="0"/>
        <v>0</v>
      </c>
      <c r="G33" s="20">
        <v>2240</v>
      </c>
      <c r="H33" s="15">
        <v>30.9</v>
      </c>
      <c r="I33" s="16" t="s">
        <v>102</v>
      </c>
      <c r="J33" s="15"/>
      <c r="K33" s="18"/>
    </row>
    <row r="34" spans="1:11" ht="31.5">
      <c r="A34" s="13">
        <v>27</v>
      </c>
      <c r="B34" s="14" t="s">
        <v>103</v>
      </c>
      <c r="C34" s="15"/>
      <c r="D34" s="15"/>
      <c r="E34" s="16"/>
      <c r="F34" s="17">
        <f t="shared" si="0"/>
        <v>0</v>
      </c>
      <c r="G34" s="20">
        <v>3110</v>
      </c>
      <c r="H34" s="15">
        <v>52.944940000000003</v>
      </c>
      <c r="I34" s="16" t="s">
        <v>104</v>
      </c>
      <c r="J34" s="15"/>
      <c r="K34" s="18"/>
    </row>
    <row r="35" spans="1:11" ht="31.5">
      <c r="A35" s="13">
        <v>28</v>
      </c>
      <c r="B35" s="14" t="s">
        <v>105</v>
      </c>
      <c r="C35" s="15"/>
      <c r="D35" s="15"/>
      <c r="E35" s="16"/>
      <c r="F35" s="17">
        <f t="shared" si="0"/>
        <v>0</v>
      </c>
      <c r="G35" s="20">
        <v>2240</v>
      </c>
      <c r="H35" s="15">
        <v>2.9909599999999998</v>
      </c>
      <c r="I35" s="16" t="s">
        <v>106</v>
      </c>
      <c r="J35" s="15"/>
      <c r="K35" s="18"/>
    </row>
    <row r="36" spans="1:11" ht="15.75">
      <c r="A36" s="13">
        <v>29</v>
      </c>
      <c r="B36" s="14" t="s">
        <v>107</v>
      </c>
      <c r="C36" s="15"/>
      <c r="D36" s="15"/>
      <c r="E36" s="16"/>
      <c r="F36" s="17">
        <f t="shared" si="0"/>
        <v>0</v>
      </c>
      <c r="G36" s="20">
        <v>2210</v>
      </c>
      <c r="H36" s="15">
        <v>83.449799999999996</v>
      </c>
      <c r="I36" s="16" t="s">
        <v>108</v>
      </c>
      <c r="J36" s="15"/>
      <c r="K36" s="18"/>
    </row>
    <row r="37" spans="1:11" ht="47.25">
      <c r="A37" s="13">
        <v>30</v>
      </c>
      <c r="B37" s="14" t="s">
        <v>109</v>
      </c>
      <c r="C37" s="15"/>
      <c r="D37" s="15"/>
      <c r="E37" s="16"/>
      <c r="F37" s="17">
        <f t="shared" si="0"/>
        <v>0</v>
      </c>
      <c r="G37" s="20">
        <v>2240</v>
      </c>
      <c r="H37" s="15">
        <v>20.149999999999999</v>
      </c>
      <c r="I37" s="16" t="s">
        <v>110</v>
      </c>
      <c r="J37" s="15"/>
      <c r="K37" s="18"/>
    </row>
    <row r="38" spans="1:11" ht="47.25">
      <c r="A38" s="13">
        <v>31</v>
      </c>
      <c r="B38" s="14" t="s">
        <v>111</v>
      </c>
      <c r="C38" s="15"/>
      <c r="D38" s="15"/>
      <c r="E38" s="16"/>
      <c r="F38" s="17">
        <f t="shared" si="0"/>
        <v>0</v>
      </c>
      <c r="G38" s="20">
        <v>2240</v>
      </c>
      <c r="H38" s="15">
        <v>2.7749999999999999</v>
      </c>
      <c r="I38" s="16" t="s">
        <v>112</v>
      </c>
      <c r="J38" s="15"/>
      <c r="K38" s="18"/>
    </row>
    <row r="39" spans="1:11" ht="47.25">
      <c r="A39" s="13">
        <v>32</v>
      </c>
      <c r="B39" s="14" t="s">
        <v>113</v>
      </c>
      <c r="C39" s="15"/>
      <c r="D39" s="15"/>
      <c r="E39" s="16"/>
      <c r="F39" s="17">
        <f t="shared" si="0"/>
        <v>0</v>
      </c>
      <c r="G39" s="20">
        <v>2240</v>
      </c>
      <c r="H39" s="15">
        <v>14.733449999999999</v>
      </c>
      <c r="I39" s="16" t="s">
        <v>114</v>
      </c>
      <c r="J39" s="15"/>
      <c r="K39" s="18"/>
    </row>
    <row r="40" spans="1:11" ht="15.75">
      <c r="A40" s="13">
        <v>33</v>
      </c>
      <c r="B40" s="14" t="s">
        <v>115</v>
      </c>
      <c r="C40" s="15"/>
      <c r="D40" s="15"/>
      <c r="E40" s="16"/>
      <c r="F40" s="17">
        <f t="shared" si="0"/>
        <v>0</v>
      </c>
      <c r="G40" s="20">
        <v>2210</v>
      </c>
      <c r="H40" s="15">
        <v>4.0289999999999999</v>
      </c>
      <c r="I40" s="16" t="s">
        <v>116</v>
      </c>
      <c r="J40" s="15"/>
      <c r="K40" s="18"/>
    </row>
    <row r="41" spans="1:11" ht="15.75">
      <c r="A41" s="13">
        <v>34</v>
      </c>
      <c r="B41" s="14" t="s">
        <v>117</v>
      </c>
      <c r="C41" s="15"/>
      <c r="D41" s="15"/>
      <c r="E41" s="16"/>
      <c r="F41" s="17">
        <f t="shared" si="0"/>
        <v>0</v>
      </c>
      <c r="G41" s="20">
        <v>2210</v>
      </c>
      <c r="H41" s="15">
        <v>4.2</v>
      </c>
      <c r="I41" s="16" t="s">
        <v>118</v>
      </c>
      <c r="J41" s="15"/>
      <c r="K41" s="18"/>
    </row>
    <row r="42" spans="1:11" ht="15.75">
      <c r="A42" s="13">
        <v>35</v>
      </c>
      <c r="B42" s="14" t="s">
        <v>119</v>
      </c>
      <c r="C42" s="15"/>
      <c r="D42" s="15"/>
      <c r="E42" s="16"/>
      <c r="F42" s="17">
        <f t="shared" si="0"/>
        <v>0</v>
      </c>
      <c r="G42" s="20">
        <v>2220</v>
      </c>
      <c r="H42" s="15">
        <v>48.965000000000003</v>
      </c>
      <c r="I42" s="16" t="s">
        <v>120</v>
      </c>
      <c r="J42" s="15"/>
      <c r="K42" s="18"/>
    </row>
    <row r="43" spans="1:11" ht="15.75">
      <c r="A43" s="13">
        <v>36</v>
      </c>
      <c r="B43" s="14" t="s">
        <v>121</v>
      </c>
      <c r="C43" s="15"/>
      <c r="D43" s="15"/>
      <c r="E43" s="16"/>
      <c r="F43" s="17">
        <f t="shared" si="0"/>
        <v>0</v>
      </c>
      <c r="G43" s="20">
        <v>2220</v>
      </c>
      <c r="H43" s="15">
        <v>76.436980000000005</v>
      </c>
      <c r="I43" s="16" t="s">
        <v>120</v>
      </c>
      <c r="J43" s="15"/>
      <c r="K43" s="18"/>
    </row>
    <row r="44" spans="1:11" ht="31.5">
      <c r="A44" s="13">
        <v>37</v>
      </c>
      <c r="B44" s="14" t="s">
        <v>122</v>
      </c>
      <c r="C44" s="15"/>
      <c r="D44" s="15"/>
      <c r="E44" s="16"/>
      <c r="F44" s="17">
        <f t="shared" si="0"/>
        <v>0</v>
      </c>
      <c r="G44" s="20">
        <v>2220</v>
      </c>
      <c r="H44" s="15">
        <v>68.116410000000002</v>
      </c>
      <c r="I44" s="16" t="s">
        <v>123</v>
      </c>
      <c r="J44" s="15"/>
      <c r="K44" s="18"/>
    </row>
    <row r="45" spans="1:11" ht="31.5">
      <c r="A45" s="13">
        <v>38</v>
      </c>
      <c r="B45" s="14" t="s">
        <v>122</v>
      </c>
      <c r="C45" s="15"/>
      <c r="D45" s="15"/>
      <c r="E45" s="16"/>
      <c r="F45" s="17">
        <f t="shared" si="0"/>
        <v>0</v>
      </c>
      <c r="G45" s="20">
        <v>2220</v>
      </c>
      <c r="H45" s="15">
        <v>37.239730000000002</v>
      </c>
      <c r="I45" s="16" t="s">
        <v>124</v>
      </c>
      <c r="J45" s="15"/>
      <c r="K45" s="18"/>
    </row>
    <row r="46" spans="1:11" ht="31.5">
      <c r="A46" s="13">
        <v>39</v>
      </c>
      <c r="B46" s="14" t="s">
        <v>125</v>
      </c>
      <c r="C46" s="15"/>
      <c r="D46" s="15"/>
      <c r="E46" s="16"/>
      <c r="F46" s="17">
        <f t="shared" si="0"/>
        <v>0</v>
      </c>
      <c r="G46" s="20">
        <v>2220</v>
      </c>
      <c r="H46" s="15">
        <v>2.3325999999999998</v>
      </c>
      <c r="I46" s="16" t="s">
        <v>126</v>
      </c>
      <c r="J46" s="15"/>
      <c r="K46" s="18"/>
    </row>
    <row r="47" spans="1:11" ht="15.75">
      <c r="A47" s="13">
        <v>40</v>
      </c>
      <c r="B47" s="14" t="s">
        <v>57</v>
      </c>
      <c r="C47" s="15"/>
      <c r="D47" s="15"/>
      <c r="E47" s="16"/>
      <c r="F47" s="17">
        <f t="shared" si="0"/>
        <v>0</v>
      </c>
      <c r="G47" s="20">
        <v>2220</v>
      </c>
      <c r="H47" s="15">
        <v>84.465000000000003</v>
      </c>
      <c r="I47" s="16" t="s">
        <v>127</v>
      </c>
      <c r="J47" s="15"/>
      <c r="K47" s="18"/>
    </row>
    <row r="48" spans="1:11" ht="15.75">
      <c r="A48" s="13">
        <v>41</v>
      </c>
      <c r="B48" s="14" t="s">
        <v>128</v>
      </c>
      <c r="C48" s="15"/>
      <c r="D48" s="15"/>
      <c r="E48" s="16"/>
      <c r="F48" s="17">
        <f t="shared" si="0"/>
        <v>0</v>
      </c>
      <c r="G48" s="20">
        <v>2220</v>
      </c>
      <c r="H48" s="15">
        <v>60.590710000000001</v>
      </c>
      <c r="I48" s="16" t="s">
        <v>127</v>
      </c>
      <c r="J48" s="15"/>
      <c r="K48" s="18"/>
    </row>
    <row r="49" spans="1:11" ht="15.75">
      <c r="A49" s="13">
        <v>42</v>
      </c>
      <c r="B49" s="14" t="s">
        <v>129</v>
      </c>
      <c r="C49" s="15"/>
      <c r="D49" s="15"/>
      <c r="E49" s="16"/>
      <c r="F49" s="17">
        <f t="shared" si="0"/>
        <v>0</v>
      </c>
      <c r="G49" s="20">
        <v>2220</v>
      </c>
      <c r="H49" s="15">
        <v>23.641999999999999</v>
      </c>
      <c r="I49" s="16" t="s">
        <v>127</v>
      </c>
      <c r="J49" s="15"/>
      <c r="K49" s="18"/>
    </row>
    <row r="50" spans="1:11" ht="15.75">
      <c r="A50" s="13">
        <v>43</v>
      </c>
      <c r="B50" s="14" t="s">
        <v>130</v>
      </c>
      <c r="C50" s="15"/>
      <c r="D50" s="15"/>
      <c r="E50" s="16"/>
      <c r="F50" s="17">
        <f t="shared" si="0"/>
        <v>0</v>
      </c>
      <c r="G50" s="20">
        <v>2220</v>
      </c>
      <c r="H50" s="15">
        <v>26.075399999999998</v>
      </c>
      <c r="I50" s="16" t="s">
        <v>131</v>
      </c>
      <c r="J50" s="15"/>
      <c r="K50" s="18"/>
    </row>
    <row r="51" spans="1:11" ht="15.75">
      <c r="A51" s="13">
        <v>44</v>
      </c>
      <c r="B51" s="14" t="s">
        <v>132</v>
      </c>
      <c r="C51" s="15"/>
      <c r="D51" s="15"/>
      <c r="E51" s="16"/>
      <c r="F51" s="17">
        <f t="shared" si="0"/>
        <v>0</v>
      </c>
      <c r="G51" s="20">
        <v>2220</v>
      </c>
      <c r="H51" s="15">
        <v>22.258400000000002</v>
      </c>
      <c r="I51" s="16" t="s">
        <v>133</v>
      </c>
      <c r="J51" s="15"/>
      <c r="K51" s="18"/>
    </row>
    <row r="52" spans="1:11" ht="15.75">
      <c r="A52" s="13">
        <v>45</v>
      </c>
      <c r="B52" s="14" t="s">
        <v>134</v>
      </c>
      <c r="C52" s="15"/>
      <c r="D52" s="15"/>
      <c r="E52" s="16"/>
      <c r="F52" s="17">
        <f t="shared" si="0"/>
        <v>0</v>
      </c>
      <c r="G52" s="20">
        <v>2220</v>
      </c>
      <c r="H52" s="15">
        <v>47.482799999999997</v>
      </c>
      <c r="I52" s="16" t="s">
        <v>135</v>
      </c>
      <c r="J52" s="15"/>
      <c r="K52" s="18"/>
    </row>
    <row r="53" spans="1:11" ht="15.75">
      <c r="A53" s="13">
        <v>46</v>
      </c>
      <c r="B53" s="14" t="s">
        <v>136</v>
      </c>
      <c r="C53" s="15"/>
      <c r="D53" s="15"/>
      <c r="E53" s="16"/>
      <c r="F53" s="17">
        <f t="shared" si="0"/>
        <v>0</v>
      </c>
      <c r="G53" s="20">
        <v>2220</v>
      </c>
      <c r="H53" s="15">
        <v>12.53612</v>
      </c>
      <c r="I53" s="16" t="s">
        <v>127</v>
      </c>
      <c r="J53" s="23"/>
      <c r="K53" s="18"/>
    </row>
    <row r="54" spans="1:11" ht="31.5">
      <c r="A54" s="13">
        <v>47</v>
      </c>
      <c r="B54" s="14" t="s">
        <v>137</v>
      </c>
      <c r="C54" s="15"/>
      <c r="D54" s="15"/>
      <c r="E54" s="16"/>
      <c r="F54" s="17">
        <f t="shared" si="0"/>
        <v>0</v>
      </c>
      <c r="G54" s="20">
        <v>2220</v>
      </c>
      <c r="H54" s="15">
        <v>6.66737</v>
      </c>
      <c r="I54" s="16" t="s">
        <v>126</v>
      </c>
      <c r="J54" s="23"/>
      <c r="K54" s="18"/>
    </row>
    <row r="55" spans="1:11" ht="15.75">
      <c r="A55" s="22"/>
      <c r="B55" s="25" t="s">
        <v>22</v>
      </c>
      <c r="C55" s="26">
        <f>SUM(C7:C54)</f>
        <v>1535.5</v>
      </c>
      <c r="D55" s="26">
        <f>SUM(D7:D54)</f>
        <v>26.3</v>
      </c>
      <c r="E55" s="27"/>
      <c r="F55" s="28">
        <f t="shared" si="0"/>
        <v>1561.8</v>
      </c>
      <c r="G55" s="29"/>
      <c r="H55" s="26">
        <f>SUM(H7:H54)</f>
        <v>953.99681999999984</v>
      </c>
      <c r="I55" s="27"/>
      <c r="J55" s="26">
        <f>SUM(J7:J54)</f>
        <v>26.3</v>
      </c>
      <c r="K55" s="30">
        <f>C55-H55</f>
        <v>581.50318000000016</v>
      </c>
    </row>
    <row r="58" spans="1:11" ht="15.75">
      <c r="B58" s="31" t="s">
        <v>40</v>
      </c>
      <c r="F58" s="32"/>
      <c r="G58" s="33" t="s">
        <v>138</v>
      </c>
      <c r="H58" s="34"/>
    </row>
    <row r="59" spans="1:11">
      <c r="B59" s="31"/>
      <c r="F59" s="35" t="s">
        <v>25</v>
      </c>
      <c r="G59" s="36"/>
      <c r="H59" s="36"/>
    </row>
    <row r="60" spans="1:11" ht="15.75">
      <c r="B60" s="31" t="s">
        <v>26</v>
      </c>
      <c r="F60" s="32"/>
      <c r="G60" s="33" t="s">
        <v>139</v>
      </c>
      <c r="H60" s="34"/>
    </row>
    <row r="61" spans="1:11">
      <c r="F61" s="35" t="s">
        <v>25</v>
      </c>
      <c r="G61" s="36"/>
      <c r="H61" s="36"/>
    </row>
  </sheetData>
  <mergeCells count="10">
    <mergeCell ref="G58:H58"/>
    <mergeCell ref="G60:H60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N10" sqref="N10"/>
    </sheetView>
  </sheetViews>
  <sheetFormatPr defaultRowHeight="15"/>
  <cols>
    <col min="1" max="1" width="12.5703125" customWidth="1"/>
    <col min="2" max="2" width="15.7109375" customWidth="1"/>
    <col min="3" max="3" width="8.85546875" customWidth="1"/>
    <col min="4" max="4" width="12.140625" style="54" customWidth="1"/>
    <col min="5" max="5" width="16.85546875" style="55" customWidth="1"/>
    <col min="6" max="6" width="8.28515625" customWidth="1"/>
    <col min="7" max="7" width="15.140625" customWidth="1"/>
    <col min="8" max="8" width="10.5703125" style="56" customWidth="1"/>
    <col min="9" max="9" width="13.85546875" customWidth="1"/>
    <col min="10" max="10" width="12.7109375" style="56" customWidth="1"/>
    <col min="11" max="11" width="11" customWidth="1"/>
  </cols>
  <sheetData>
    <row r="1" spans="1:11">
      <c r="K1" t="s">
        <v>140</v>
      </c>
    </row>
    <row r="2" spans="1:11">
      <c r="G2" s="44" t="s">
        <v>141</v>
      </c>
      <c r="H2" s="44"/>
      <c r="I2" s="44"/>
      <c r="J2" s="44"/>
      <c r="K2" s="44"/>
    </row>
    <row r="3" spans="1:11">
      <c r="I3" s="45">
        <v>42941</v>
      </c>
      <c r="J3" s="57" t="s">
        <v>142</v>
      </c>
    </row>
    <row r="4" spans="1:11">
      <c r="I4" s="46"/>
    </row>
    <row r="5" spans="1:11" ht="18.75">
      <c r="A5" s="47" t="s">
        <v>143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18.75">
      <c r="A6" s="47" t="s">
        <v>144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8.75">
      <c r="A7" s="47" t="s">
        <v>145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>
      <c r="D8" s="48" t="s">
        <v>146</v>
      </c>
      <c r="E8" s="48"/>
      <c r="F8" s="48"/>
    </row>
    <row r="10" spans="1:11" ht="48" customHeight="1">
      <c r="A10" s="49" t="s">
        <v>147</v>
      </c>
      <c r="B10" s="50" t="s">
        <v>5</v>
      </c>
      <c r="C10" s="50" t="s">
        <v>148</v>
      </c>
      <c r="D10" s="50"/>
      <c r="E10" s="50"/>
      <c r="F10" s="50" t="s">
        <v>149</v>
      </c>
      <c r="G10" s="50" t="s">
        <v>150</v>
      </c>
      <c r="H10" s="50"/>
      <c r="I10" s="50"/>
      <c r="J10" s="50"/>
      <c r="K10" s="50" t="s">
        <v>151</v>
      </c>
    </row>
    <row r="11" spans="1:11" s="52" customFormat="1" ht="90" customHeight="1">
      <c r="A11" s="49"/>
      <c r="B11" s="50"/>
      <c r="C11" s="51" t="s">
        <v>152</v>
      </c>
      <c r="D11" s="58" t="s">
        <v>153</v>
      </c>
      <c r="E11" s="59" t="s">
        <v>154</v>
      </c>
      <c r="F11" s="50"/>
      <c r="G11" s="51" t="s">
        <v>13</v>
      </c>
      <c r="H11" s="51" t="s">
        <v>155</v>
      </c>
      <c r="I11" s="51" t="s">
        <v>156</v>
      </c>
      <c r="J11" s="51" t="s">
        <v>155</v>
      </c>
      <c r="K11" s="50"/>
    </row>
    <row r="12" spans="1:11" ht="31.5">
      <c r="A12" s="14" t="s">
        <v>157</v>
      </c>
      <c r="B12" s="14" t="s">
        <v>18</v>
      </c>
      <c r="C12" s="60"/>
      <c r="D12" s="61">
        <v>5</v>
      </c>
      <c r="E12" s="62" t="s">
        <v>158</v>
      </c>
      <c r="F12" s="60">
        <v>2334.1999999999998</v>
      </c>
      <c r="G12" s="16" t="s">
        <v>159</v>
      </c>
      <c r="H12" s="63">
        <v>80</v>
      </c>
      <c r="I12" s="16" t="s">
        <v>159</v>
      </c>
      <c r="J12" s="63">
        <v>16</v>
      </c>
      <c r="K12" s="14">
        <v>1932.2</v>
      </c>
    </row>
    <row r="13" spans="1:11" ht="78.75">
      <c r="A13" s="14" t="s">
        <v>157</v>
      </c>
      <c r="B13" s="14" t="s">
        <v>18</v>
      </c>
      <c r="C13" s="60"/>
      <c r="D13" s="61">
        <v>12</v>
      </c>
      <c r="E13" s="62" t="s">
        <v>160</v>
      </c>
      <c r="F13" s="60"/>
      <c r="G13" s="62" t="s">
        <v>161</v>
      </c>
      <c r="H13" s="61">
        <v>745.8</v>
      </c>
      <c r="I13" s="62" t="s">
        <v>161</v>
      </c>
      <c r="J13" s="61">
        <v>835.1</v>
      </c>
      <c r="K13" s="60"/>
    </row>
    <row r="14" spans="1:11" ht="180">
      <c r="A14" s="14" t="s">
        <v>157</v>
      </c>
      <c r="B14" s="14" t="s">
        <v>18</v>
      </c>
      <c r="C14" s="60"/>
      <c r="D14" s="64">
        <v>3</v>
      </c>
      <c r="E14" s="65" t="s">
        <v>162</v>
      </c>
      <c r="F14" s="53"/>
      <c r="G14" s="66" t="s">
        <v>163</v>
      </c>
      <c r="H14" s="67">
        <v>89.2</v>
      </c>
      <c r="I14" s="68"/>
      <c r="J14" s="67"/>
      <c r="K14" s="53"/>
    </row>
    <row r="15" spans="1:11" ht="60">
      <c r="A15" s="14" t="s">
        <v>157</v>
      </c>
      <c r="B15" s="14" t="s">
        <v>18</v>
      </c>
      <c r="C15" s="60"/>
      <c r="D15" s="64">
        <v>2</v>
      </c>
      <c r="E15" s="65" t="s">
        <v>164</v>
      </c>
      <c r="F15" s="53"/>
      <c r="G15" s="66" t="s">
        <v>165</v>
      </c>
      <c r="H15" s="67">
        <v>0.7</v>
      </c>
      <c r="I15" s="68"/>
      <c r="J15" s="67"/>
      <c r="K15" s="53"/>
    </row>
    <row r="16" spans="1:11" ht="120">
      <c r="A16" s="14" t="s">
        <v>157</v>
      </c>
      <c r="B16" s="14" t="s">
        <v>18</v>
      </c>
      <c r="C16" s="60"/>
      <c r="D16" s="64">
        <v>0.9</v>
      </c>
      <c r="E16" s="65" t="s">
        <v>166</v>
      </c>
      <c r="F16" s="53"/>
      <c r="G16" s="66" t="s">
        <v>167</v>
      </c>
      <c r="H16" s="67">
        <v>56.6</v>
      </c>
      <c r="I16" s="68"/>
      <c r="J16" s="67"/>
      <c r="K16" s="53"/>
    </row>
    <row r="17" spans="1:11" ht="45">
      <c r="A17" s="14" t="s">
        <v>157</v>
      </c>
      <c r="B17" s="14" t="s">
        <v>18</v>
      </c>
      <c r="C17" s="14"/>
      <c r="D17" s="64">
        <v>0.5</v>
      </c>
      <c r="E17" s="65" t="s">
        <v>168</v>
      </c>
      <c r="F17" s="53"/>
      <c r="G17" s="66" t="s">
        <v>169</v>
      </c>
      <c r="H17" s="67">
        <v>1</v>
      </c>
      <c r="I17" s="66"/>
      <c r="J17" s="67"/>
      <c r="K17" s="53"/>
    </row>
    <row r="18" spans="1:11" ht="30">
      <c r="A18" s="14" t="s">
        <v>157</v>
      </c>
      <c r="B18" s="14" t="s">
        <v>18</v>
      </c>
      <c r="C18" s="14"/>
      <c r="D18" s="64">
        <v>0.5</v>
      </c>
      <c r="E18" s="65" t="s">
        <v>170</v>
      </c>
      <c r="G18" s="69"/>
      <c r="H18" s="67"/>
      <c r="I18" s="69" t="s">
        <v>171</v>
      </c>
      <c r="J18" s="67">
        <v>3.2</v>
      </c>
      <c r="K18" s="53"/>
    </row>
    <row r="19" spans="1:11" ht="31.5">
      <c r="A19" s="14" t="s">
        <v>157</v>
      </c>
      <c r="B19" s="14" t="s">
        <v>18</v>
      </c>
      <c r="C19" s="14"/>
      <c r="D19" s="64">
        <v>0.5</v>
      </c>
      <c r="E19" s="65" t="s">
        <v>172</v>
      </c>
      <c r="F19" s="14"/>
      <c r="G19" s="53"/>
      <c r="H19" s="63"/>
      <c r="I19" s="16" t="s">
        <v>173</v>
      </c>
      <c r="J19" s="63">
        <v>55.1</v>
      </c>
      <c r="K19" s="14"/>
    </row>
    <row r="20" spans="1:11" ht="15.75">
      <c r="A20" s="14" t="s">
        <v>157</v>
      </c>
      <c r="B20" s="14" t="s">
        <v>18</v>
      </c>
      <c r="C20" s="14"/>
      <c r="D20" s="64">
        <v>0.3</v>
      </c>
      <c r="E20" s="65" t="s">
        <v>174</v>
      </c>
      <c r="F20" s="16"/>
      <c r="G20" s="14"/>
      <c r="H20" s="63"/>
      <c r="I20" s="14"/>
      <c r="J20" s="63"/>
      <c r="K20" s="14"/>
    </row>
    <row r="21" spans="1:11" ht="31.5">
      <c r="A21" s="14" t="s">
        <v>157</v>
      </c>
      <c r="B21" s="14" t="s">
        <v>18</v>
      </c>
      <c r="C21" s="14"/>
      <c r="D21" s="64">
        <v>1.5</v>
      </c>
      <c r="E21" s="65" t="s">
        <v>175</v>
      </c>
      <c r="F21" s="70"/>
      <c r="G21" s="14"/>
      <c r="H21" s="63"/>
      <c r="I21" s="14"/>
      <c r="J21" s="63"/>
      <c r="K21" s="14"/>
    </row>
    <row r="22" spans="1:11" ht="15.75">
      <c r="A22" s="14" t="s">
        <v>157</v>
      </c>
      <c r="B22" s="14" t="s">
        <v>18</v>
      </c>
      <c r="C22" s="14"/>
      <c r="D22" s="64">
        <v>1</v>
      </c>
      <c r="E22" s="65" t="s">
        <v>176</v>
      </c>
      <c r="F22" s="16"/>
      <c r="G22" s="14"/>
      <c r="H22" s="63"/>
      <c r="I22" s="14"/>
      <c r="J22" s="63"/>
      <c r="K22" s="14"/>
    </row>
    <row r="23" spans="1:11" ht="15.75">
      <c r="A23" s="14" t="s">
        <v>157</v>
      </c>
      <c r="B23" s="14" t="s">
        <v>18</v>
      </c>
      <c r="C23" s="14"/>
      <c r="D23" s="64">
        <v>1</v>
      </c>
      <c r="E23" s="65" t="s">
        <v>177</v>
      </c>
      <c r="F23" s="70"/>
      <c r="G23" s="14"/>
      <c r="H23" s="63"/>
      <c r="I23" s="14"/>
      <c r="J23" s="63"/>
      <c r="K23" s="14"/>
    </row>
    <row r="24" spans="1:11" ht="31.5">
      <c r="A24" s="14" t="s">
        <v>157</v>
      </c>
      <c r="B24" s="14" t="s">
        <v>18</v>
      </c>
      <c r="C24" s="14"/>
      <c r="D24" s="64">
        <v>1</v>
      </c>
      <c r="E24" s="65" t="s">
        <v>178</v>
      </c>
      <c r="F24" s="16"/>
      <c r="G24" s="14"/>
      <c r="H24" s="63"/>
      <c r="I24" s="14"/>
      <c r="J24" s="63"/>
      <c r="K24" s="14"/>
    </row>
    <row r="25" spans="1:11" ht="31.5">
      <c r="A25" s="14" t="s">
        <v>157</v>
      </c>
      <c r="B25" s="14" t="s">
        <v>18</v>
      </c>
      <c r="C25" s="14"/>
      <c r="D25" s="64">
        <v>5.7</v>
      </c>
      <c r="E25" s="65" t="s">
        <v>179</v>
      </c>
      <c r="F25" s="70"/>
      <c r="G25" s="14"/>
      <c r="H25" s="63"/>
      <c r="I25" s="14"/>
      <c r="J25" s="63"/>
      <c r="K25" s="14"/>
    </row>
    <row r="26" spans="1:11" ht="15.75">
      <c r="A26" s="14" t="s">
        <v>157</v>
      </c>
      <c r="B26" s="14" t="s">
        <v>18</v>
      </c>
      <c r="C26" s="14"/>
      <c r="D26" s="64">
        <v>5</v>
      </c>
      <c r="E26" s="65" t="s">
        <v>180</v>
      </c>
      <c r="F26" s="16"/>
      <c r="G26" s="14"/>
      <c r="H26" s="63"/>
      <c r="I26" s="14"/>
      <c r="J26" s="63"/>
      <c r="K26" s="14"/>
    </row>
    <row r="27" spans="1:11" ht="15.75">
      <c r="A27" s="14" t="s">
        <v>157</v>
      </c>
      <c r="B27" s="14" t="s">
        <v>18</v>
      </c>
      <c r="C27" s="14"/>
      <c r="D27" s="64">
        <v>1.8</v>
      </c>
      <c r="E27" s="71" t="s">
        <v>181</v>
      </c>
      <c r="F27" s="16"/>
      <c r="G27" s="14"/>
      <c r="H27" s="63"/>
      <c r="I27" s="14"/>
      <c r="J27" s="63"/>
      <c r="K27" s="14"/>
    </row>
    <row r="28" spans="1:11" ht="31.5">
      <c r="A28" s="14" t="s">
        <v>157</v>
      </c>
      <c r="B28" s="14" t="s">
        <v>18</v>
      </c>
      <c r="C28" s="14"/>
      <c r="D28" s="64">
        <v>0.2</v>
      </c>
      <c r="E28" s="71" t="s">
        <v>182</v>
      </c>
      <c r="F28" s="16"/>
      <c r="G28" s="14"/>
      <c r="H28" s="63"/>
      <c r="I28" s="14"/>
      <c r="J28" s="63"/>
      <c r="K28" s="14"/>
    </row>
    <row r="29" spans="1:11" ht="78.75">
      <c r="A29" s="14" t="s">
        <v>157</v>
      </c>
      <c r="B29" s="14" t="s">
        <v>18</v>
      </c>
      <c r="C29" s="14"/>
      <c r="D29" s="64">
        <v>8</v>
      </c>
      <c r="E29" s="65" t="s">
        <v>183</v>
      </c>
      <c r="F29" s="70"/>
      <c r="G29" s="14"/>
      <c r="H29" s="63"/>
      <c r="I29" s="14"/>
      <c r="J29" s="63"/>
      <c r="K29" s="14"/>
    </row>
    <row r="30" spans="1:11" ht="94.5">
      <c r="A30" s="14" t="s">
        <v>157</v>
      </c>
      <c r="B30" s="14" t="s">
        <v>18</v>
      </c>
      <c r="C30" s="14"/>
      <c r="D30" s="64">
        <v>8</v>
      </c>
      <c r="E30" s="65" t="s">
        <v>184</v>
      </c>
      <c r="F30" s="16"/>
      <c r="G30" s="14"/>
      <c r="H30" s="63"/>
      <c r="I30" s="14"/>
      <c r="J30" s="63"/>
      <c r="K30" s="14"/>
    </row>
    <row r="31" spans="1:11" ht="15.75">
      <c r="A31" s="14" t="s">
        <v>157</v>
      </c>
      <c r="B31" s="14" t="s">
        <v>18</v>
      </c>
      <c r="C31" s="14"/>
      <c r="D31" s="72">
        <v>5</v>
      </c>
      <c r="E31" s="62" t="s">
        <v>185</v>
      </c>
      <c r="F31" s="14"/>
      <c r="G31" s="14"/>
      <c r="H31" s="63"/>
      <c r="I31" s="14"/>
      <c r="J31" s="63"/>
      <c r="K31" s="14"/>
    </row>
    <row r="32" spans="1:11" ht="31.5">
      <c r="A32" s="14" t="s">
        <v>157</v>
      </c>
      <c r="B32" s="14" t="s">
        <v>18</v>
      </c>
      <c r="C32" s="14"/>
      <c r="D32" s="72">
        <v>1.2</v>
      </c>
      <c r="E32" s="62" t="s">
        <v>186</v>
      </c>
      <c r="F32" s="14"/>
      <c r="G32" s="14"/>
      <c r="H32" s="63"/>
      <c r="I32" s="14"/>
      <c r="J32" s="63"/>
      <c r="K32" s="14"/>
    </row>
    <row r="33" spans="1:11" ht="47.25">
      <c r="A33" s="14" t="s">
        <v>157</v>
      </c>
      <c r="B33" s="14" t="s">
        <v>18</v>
      </c>
      <c r="C33" s="14"/>
      <c r="D33" s="72">
        <v>5</v>
      </c>
      <c r="E33" s="62" t="s">
        <v>187</v>
      </c>
      <c r="F33" s="73"/>
      <c r="G33" s="14"/>
      <c r="H33" s="63"/>
      <c r="I33" s="14"/>
      <c r="J33" s="63"/>
      <c r="K33" s="14"/>
    </row>
    <row r="34" spans="1:11" ht="31.5">
      <c r="A34" s="14" t="s">
        <v>157</v>
      </c>
      <c r="B34" s="14" t="s">
        <v>18</v>
      </c>
      <c r="C34" s="14"/>
      <c r="D34" s="72">
        <v>2</v>
      </c>
      <c r="E34" s="62" t="s">
        <v>188</v>
      </c>
      <c r="F34" s="53"/>
      <c r="G34" s="53"/>
      <c r="H34" s="67"/>
      <c r="I34" s="53"/>
      <c r="J34" s="67"/>
      <c r="K34" s="53"/>
    </row>
    <row r="35" spans="1:11" ht="63">
      <c r="A35" s="14" t="s">
        <v>157</v>
      </c>
      <c r="B35" s="74" t="s">
        <v>18</v>
      </c>
      <c r="C35" s="75"/>
      <c r="D35" s="76">
        <v>15.5</v>
      </c>
      <c r="E35" s="62" t="s">
        <v>161</v>
      </c>
      <c r="F35" s="53"/>
      <c r="G35" s="53"/>
      <c r="H35" s="67"/>
      <c r="I35" s="53"/>
      <c r="J35" s="67"/>
      <c r="K35" s="53"/>
    </row>
    <row r="36" spans="1:11" ht="31.5">
      <c r="A36" s="14" t="s">
        <v>157</v>
      </c>
      <c r="B36" s="74" t="s">
        <v>18</v>
      </c>
      <c r="C36" s="75"/>
      <c r="D36" s="77">
        <v>3.1</v>
      </c>
      <c r="E36" s="62" t="s">
        <v>189</v>
      </c>
      <c r="F36" s="53"/>
      <c r="G36" s="53"/>
      <c r="H36" s="67"/>
      <c r="I36" s="53"/>
      <c r="J36" s="67"/>
      <c r="K36" s="53"/>
    </row>
    <row r="37" spans="1:11" ht="63">
      <c r="A37" s="14" t="s">
        <v>157</v>
      </c>
      <c r="B37" s="78" t="s">
        <v>190</v>
      </c>
      <c r="C37" s="79"/>
      <c r="D37" s="80">
        <v>4</v>
      </c>
      <c r="E37" s="62" t="s">
        <v>161</v>
      </c>
      <c r="F37" s="53"/>
      <c r="G37" s="53"/>
      <c r="H37" s="67"/>
      <c r="I37" s="53"/>
      <c r="J37" s="67"/>
      <c r="K37" s="53"/>
    </row>
    <row r="38" spans="1:11" ht="47.25" customHeight="1">
      <c r="A38" s="14" t="s">
        <v>157</v>
      </c>
      <c r="B38" s="81" t="s">
        <v>191</v>
      </c>
      <c r="C38" s="75"/>
      <c r="D38" s="82">
        <v>48.8</v>
      </c>
      <c r="E38" s="62" t="s">
        <v>161</v>
      </c>
      <c r="F38" s="53"/>
      <c r="G38" s="53"/>
      <c r="H38" s="53"/>
      <c r="I38" s="53"/>
      <c r="J38" s="53"/>
      <c r="K38" s="53"/>
    </row>
    <row r="39" spans="1:11" ht="63">
      <c r="A39" s="14" t="s">
        <v>157</v>
      </c>
      <c r="B39" s="14" t="s">
        <v>18</v>
      </c>
      <c r="C39" s="79"/>
      <c r="D39" s="82">
        <v>19.100000000000001</v>
      </c>
      <c r="E39" s="62" t="s">
        <v>161</v>
      </c>
      <c r="F39" s="53"/>
      <c r="G39" s="53"/>
      <c r="H39" s="53"/>
      <c r="I39" s="53"/>
      <c r="J39" s="53"/>
      <c r="K39" s="53"/>
    </row>
    <row r="40" spans="1:11" ht="63">
      <c r="A40" s="14" t="s">
        <v>157</v>
      </c>
      <c r="B40" s="14" t="s">
        <v>192</v>
      </c>
      <c r="C40" s="79"/>
      <c r="D40" s="82">
        <v>225.2</v>
      </c>
      <c r="E40" s="62" t="s">
        <v>161</v>
      </c>
      <c r="F40" s="53"/>
      <c r="G40" s="53"/>
      <c r="H40" s="53"/>
      <c r="I40" s="53"/>
      <c r="J40" s="53"/>
      <c r="K40" s="53"/>
    </row>
    <row r="41" spans="1:11" ht="63">
      <c r="A41" s="14" t="s">
        <v>157</v>
      </c>
      <c r="B41" s="14" t="s">
        <v>192</v>
      </c>
      <c r="C41" s="79"/>
      <c r="D41" s="82">
        <v>170.1</v>
      </c>
      <c r="E41" s="62" t="s">
        <v>161</v>
      </c>
      <c r="F41" s="53"/>
      <c r="G41" s="53"/>
      <c r="H41" s="53"/>
      <c r="I41" s="53"/>
      <c r="J41" s="53"/>
      <c r="K41" s="53"/>
    </row>
    <row r="42" spans="1:11" ht="63">
      <c r="A42" s="14" t="s">
        <v>157</v>
      </c>
      <c r="B42" s="16" t="s">
        <v>193</v>
      </c>
      <c r="C42" s="79"/>
      <c r="D42" s="82">
        <v>20.8</v>
      </c>
      <c r="E42" s="62" t="s">
        <v>161</v>
      </c>
      <c r="F42" s="53"/>
      <c r="G42" s="53"/>
      <c r="H42" s="53"/>
      <c r="I42" s="53"/>
      <c r="J42" s="53"/>
      <c r="K42" s="53"/>
    </row>
    <row r="43" spans="1:11" ht="15.75">
      <c r="A43" s="14" t="s">
        <v>157</v>
      </c>
      <c r="B43" s="14" t="s">
        <v>18</v>
      </c>
      <c r="C43" s="53"/>
      <c r="D43" s="61">
        <v>331.5</v>
      </c>
      <c r="E43" s="14"/>
      <c r="F43" s="53"/>
      <c r="G43" s="53"/>
      <c r="H43" s="67"/>
      <c r="I43" s="53"/>
      <c r="J43" s="67"/>
      <c r="K43" s="53"/>
    </row>
    <row r="44" spans="1:11" ht="15.75">
      <c r="D44" s="83"/>
    </row>
  </sheetData>
  <mergeCells count="11">
    <mergeCell ref="K10:K11"/>
    <mergeCell ref="G2:K2"/>
    <mergeCell ref="A5:K5"/>
    <mergeCell ref="A6:K6"/>
    <mergeCell ref="A7:K7"/>
    <mergeCell ref="D8:F8"/>
    <mergeCell ref="A10:A11"/>
    <mergeCell ref="B10:B11"/>
    <mergeCell ref="C10:E10"/>
    <mergeCell ref="F10:F11"/>
    <mergeCell ref="G10:J10"/>
  </mergeCells>
  <pageMargins left="0.25" right="0.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КМПБ №1</vt:lpstr>
      <vt:lpstr>КМПБ №2</vt:lpstr>
      <vt:lpstr>КМПБ №3</vt:lpstr>
      <vt:lpstr>КМПБ №5</vt:lpstr>
      <vt:lpstr>КМПБ №6</vt:lpstr>
      <vt:lpstr>Перинатальний центр киева</vt:lpstr>
      <vt:lpstr>'КМПБ №1'!Область_печати</vt:lpstr>
      <vt:lpstr>'КМПБ №2'!Область_печати</vt:lpstr>
      <vt:lpstr>'КМПБ №3'!Область_печати</vt:lpstr>
      <vt:lpstr>'КМПБ №5'!Область_печати</vt:lpstr>
      <vt:lpstr>'КМПБ №6'!Область_печати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2018-04-10T13:28:35Z</dcterms:modified>
</cp:coreProperties>
</file>