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Kadeval\Desktop\робота\благодійка\2 квартал\Спеціалізована амбул.-полікл.допомога\"/>
    </mc:Choice>
  </mc:AlternateContent>
  <bookViews>
    <workbookView xWindow="0" yWindow="450" windowWidth="20730" windowHeight="9735" tabRatio="794" activeTab="7"/>
  </bookViews>
  <sheets>
    <sheet name="ШВД№5" sheetId="125" r:id="rId1"/>
    <sheet name="ШВД №1" sheetId="126" r:id="rId2"/>
    <sheet name="ШВД №2" sheetId="127" r:id="rId3"/>
    <sheet name="ШВД№3" sheetId="128" r:id="rId4"/>
    <sheet name="ШВД №4" sheetId="129" r:id="rId5"/>
    <sheet name="суваг" sheetId="134" r:id="rId6"/>
    <sheet name="фп шевчен" sheetId="136" r:id="rId7"/>
    <sheet name="фізіотераптична" sheetId="138" r:id="rId8"/>
    <sheet name="смсч10" sheetId="140" r:id="rId9"/>
    <sheet name="смсч 11 моз" sheetId="142" r:id="rId10"/>
    <sheet name="кдц голос" sheetId="144" r:id="rId11"/>
    <sheet name="кдц1 дарн" sheetId="145" r:id="rId12"/>
    <sheet name="кдц2 дарниц" sheetId="146" r:id="rId13"/>
    <sheet name="кдцд дарн" sheetId="148" r:id="rId14"/>
    <sheet name="кдц десн" sheetId="150" r:id="rId15"/>
    <sheet name="кдц дніпро" sheetId="151" r:id="rId16"/>
    <sheet name="кдцд дніпро" sheetId="153" r:id="rId17"/>
    <sheet name="кдц печер" sheetId="156" r:id="rId18"/>
    <sheet name="кдц поділь" sheetId="158" r:id="rId19"/>
    <sheet name="кдц святош" sheetId="160" r:id="rId20"/>
    <sheet name="кдц солом" sheetId="162" r:id="rId21"/>
    <sheet name="КНП &quot;КДЦ&quot; Шевченківського р-ну " sheetId="163" r:id="rId22"/>
  </sheets>
  <definedNames>
    <definedName name="Excel_BuiltIn_Print_Area" localSheetId="21">'КНП "КДЦ" Шевченківського р-ну '!$A$1:$K$25</definedName>
    <definedName name="_xlnm.Print_Titles" localSheetId="21">'КНП "КДЦ" Шевченківського р-ну '!$5:$6</definedName>
    <definedName name="_xlnm.Print_Area" localSheetId="14">'кдц десн'!$A$1:$K$29</definedName>
    <definedName name="_xlnm.Print_Area" localSheetId="15">'кдц дніпро'!$A$1:$K$58</definedName>
    <definedName name="_xlnm.Print_Area" localSheetId="17">'кдц печер'!$A$1:$K$58</definedName>
    <definedName name="_xlnm.Print_Area" localSheetId="18">'кдц поділь'!$A$1:$K$25</definedName>
    <definedName name="_xlnm.Print_Area" localSheetId="19">'кдц святош'!$A$1:$P$56</definedName>
    <definedName name="_xlnm.Print_Area" localSheetId="11">'кдц1 дарн'!$A$1:$K$22</definedName>
    <definedName name="_xlnm.Print_Area" localSheetId="9">'смсч 11 моз'!$A$1:$K$58</definedName>
    <definedName name="_xlnm.Print_Area" localSheetId="8">смсч10!$A$1:$K$58</definedName>
    <definedName name="_xlnm.Print_Area" localSheetId="5">суваг!$A$1:$K$23</definedName>
    <definedName name="_xlnm.Print_Area" localSheetId="7">фізіотераптична!$A$1:$K$58</definedName>
    <definedName name="_xlnm.Print_Area" localSheetId="6">'фп шевчен'!$A$1:$K$58</definedName>
  </definedNames>
  <calcPr calcId="162913"/>
</workbook>
</file>

<file path=xl/calcChain.xml><?xml version="1.0" encoding="utf-8"?>
<calcChain xmlns="http://schemas.openxmlformats.org/spreadsheetml/2006/main">
  <c r="K17" i="163" l="1"/>
  <c r="J17" i="163"/>
  <c r="H17" i="163"/>
  <c r="D17" i="163"/>
  <c r="C17" i="163"/>
  <c r="F10" i="163"/>
  <c r="F8" i="163"/>
  <c r="F7" i="163"/>
  <c r="F17" i="163" s="1"/>
  <c r="F15" i="162"/>
  <c r="D15" i="162"/>
  <c r="C15" i="162"/>
  <c r="J14" i="162"/>
  <c r="I14" i="162"/>
  <c r="H14" i="162"/>
  <c r="F14" i="162"/>
  <c r="J13" i="162"/>
  <c r="I13" i="162"/>
  <c r="H13" i="162"/>
  <c r="F13" i="162"/>
  <c r="J12" i="162"/>
  <c r="I12" i="162"/>
  <c r="H12" i="162"/>
  <c r="F12" i="162"/>
  <c r="J11" i="162"/>
  <c r="I11" i="162"/>
  <c r="H11" i="162"/>
  <c r="H15" i="162" s="1"/>
  <c r="K15" i="162" s="1"/>
  <c r="F11" i="162"/>
  <c r="J10" i="162"/>
  <c r="J15" i="162" s="1"/>
  <c r="I10" i="162"/>
  <c r="H10" i="162"/>
  <c r="F10" i="162"/>
  <c r="J48" i="160"/>
  <c r="H48" i="160"/>
  <c r="D48" i="160"/>
  <c r="C48" i="160"/>
  <c r="K48" i="160" s="1"/>
  <c r="F47" i="160"/>
  <c r="F46" i="160"/>
  <c r="F45" i="160"/>
  <c r="F44" i="160"/>
  <c r="F43" i="160"/>
  <c r="F42" i="160"/>
  <c r="F41" i="160"/>
  <c r="F40" i="160"/>
  <c r="F39" i="160"/>
  <c r="F38" i="160"/>
  <c r="F37" i="160"/>
  <c r="F36" i="160"/>
  <c r="F35" i="160"/>
  <c r="F34" i="160"/>
  <c r="F33" i="160"/>
  <c r="F32" i="160"/>
  <c r="F31" i="160"/>
  <c r="F30" i="160"/>
  <c r="F29" i="160"/>
  <c r="F28" i="160"/>
  <c r="F27" i="160"/>
  <c r="F26" i="160"/>
  <c r="F25" i="160"/>
  <c r="F24" i="160"/>
  <c r="F23" i="160"/>
  <c r="F22" i="160"/>
  <c r="F21" i="160"/>
  <c r="F20" i="160"/>
  <c r="F19" i="160"/>
  <c r="F18" i="160"/>
  <c r="F17" i="160"/>
  <c r="F16" i="160"/>
  <c r="F15" i="160"/>
  <c r="F14" i="160"/>
  <c r="F13" i="160"/>
  <c r="F12" i="160"/>
  <c r="F11" i="160"/>
  <c r="F10" i="160"/>
  <c r="F9" i="160"/>
  <c r="F8" i="160"/>
  <c r="F7" i="160"/>
  <c r="J17" i="158"/>
  <c r="H17" i="158"/>
  <c r="D17" i="158"/>
  <c r="C17" i="158"/>
  <c r="F15" i="158"/>
  <c r="F10" i="158"/>
  <c r="F9" i="158"/>
  <c r="F8" i="158"/>
  <c r="F17" i="158" s="1"/>
  <c r="F7" i="158"/>
  <c r="J50" i="156"/>
  <c r="H50" i="156"/>
  <c r="F50" i="156"/>
  <c r="D50" i="156"/>
  <c r="C50" i="156"/>
  <c r="K50" i="156" s="1"/>
  <c r="F49" i="156"/>
  <c r="F48" i="156"/>
  <c r="F47" i="156"/>
  <c r="F46" i="156"/>
  <c r="F45" i="156"/>
  <c r="F44" i="156"/>
  <c r="F43" i="156"/>
  <c r="F42" i="156"/>
  <c r="F41" i="156"/>
  <c r="F40" i="156"/>
  <c r="F39" i="156"/>
  <c r="F38" i="156"/>
  <c r="F37" i="156"/>
  <c r="F36" i="156"/>
  <c r="F35" i="156"/>
  <c r="F34" i="156"/>
  <c r="F33" i="156"/>
  <c r="F32" i="156"/>
  <c r="F31" i="156"/>
  <c r="F30" i="156"/>
  <c r="F29" i="156"/>
  <c r="F28" i="156"/>
  <c r="F27" i="156"/>
  <c r="F26" i="156"/>
  <c r="F25" i="156"/>
  <c r="F24" i="156"/>
  <c r="F23" i="156"/>
  <c r="F22" i="156"/>
  <c r="F21" i="156"/>
  <c r="F20" i="156"/>
  <c r="F19" i="156"/>
  <c r="F18" i="156"/>
  <c r="F17" i="156"/>
  <c r="F16" i="156"/>
  <c r="F15" i="156"/>
  <c r="F14" i="156"/>
  <c r="F13" i="156"/>
  <c r="F12" i="156"/>
  <c r="F11" i="156"/>
  <c r="F10" i="156"/>
  <c r="F9" i="156"/>
  <c r="F8" i="156"/>
  <c r="F7" i="156"/>
  <c r="K36" i="153"/>
  <c r="G36" i="153"/>
  <c r="E36" i="153"/>
  <c r="D36" i="153"/>
  <c r="I34" i="153"/>
  <c r="I36" i="153" s="1"/>
  <c r="I33" i="153"/>
  <c r="I24" i="153"/>
  <c r="I16" i="153"/>
  <c r="I7" i="153"/>
  <c r="G7" i="153"/>
  <c r="J50" i="151"/>
  <c r="H50" i="151"/>
  <c r="F50" i="151"/>
  <c r="D50" i="151"/>
  <c r="C50" i="151"/>
  <c r="K50" i="151" s="1"/>
  <c r="F49" i="151"/>
  <c r="F48" i="151"/>
  <c r="F47" i="151"/>
  <c r="F46" i="151"/>
  <c r="F45" i="151"/>
  <c r="F44" i="151"/>
  <c r="F43" i="151"/>
  <c r="F42" i="151"/>
  <c r="F41" i="151"/>
  <c r="F40" i="151"/>
  <c r="F39" i="151"/>
  <c r="F38" i="151"/>
  <c r="F37" i="151"/>
  <c r="F36" i="151"/>
  <c r="F35" i="151"/>
  <c r="F34" i="151"/>
  <c r="F33" i="151"/>
  <c r="F32" i="151"/>
  <c r="F31" i="151"/>
  <c r="F30" i="151"/>
  <c r="F29" i="151"/>
  <c r="F28" i="151"/>
  <c r="F27" i="151"/>
  <c r="F26" i="151"/>
  <c r="F25" i="151"/>
  <c r="F24" i="151"/>
  <c r="F23" i="151"/>
  <c r="F22" i="151"/>
  <c r="F21" i="151"/>
  <c r="F20" i="151"/>
  <c r="F19" i="151"/>
  <c r="F18" i="151"/>
  <c r="F17" i="151"/>
  <c r="F16" i="151"/>
  <c r="F15" i="151"/>
  <c r="F14" i="151"/>
  <c r="F13" i="151"/>
  <c r="F12" i="151"/>
  <c r="F11" i="151"/>
  <c r="F10" i="151"/>
  <c r="F9" i="151"/>
  <c r="F8" i="151"/>
  <c r="F7" i="151"/>
  <c r="J21" i="150"/>
  <c r="H21" i="150"/>
  <c r="D21" i="150"/>
  <c r="C21" i="150"/>
  <c r="C20" i="150"/>
  <c r="F20" i="150" s="1"/>
  <c r="F19" i="150"/>
  <c r="F18" i="150"/>
  <c r="F17" i="150"/>
  <c r="F16" i="150"/>
  <c r="F15" i="150"/>
  <c r="F14" i="150"/>
  <c r="F13" i="150"/>
  <c r="F12" i="150"/>
  <c r="F11" i="150"/>
  <c r="F10" i="150"/>
  <c r="F9" i="150"/>
  <c r="F8" i="150"/>
  <c r="F7" i="150"/>
  <c r="I23" i="148"/>
  <c r="G23" i="148"/>
  <c r="E23" i="148"/>
  <c r="K18" i="148"/>
  <c r="J18" i="148"/>
  <c r="H18" i="148"/>
  <c r="F18" i="148"/>
  <c r="D18" i="148"/>
  <c r="C18" i="148"/>
  <c r="F16" i="148"/>
  <c r="J15" i="148"/>
  <c r="J23" i="148" s="1"/>
  <c r="H15" i="148"/>
  <c r="H23" i="148" s="1"/>
  <c r="D15" i="148"/>
  <c r="D23" i="148" s="1"/>
  <c r="C15" i="148"/>
  <c r="C23" i="148" s="1"/>
  <c r="F14" i="148"/>
  <c r="F13" i="148"/>
  <c r="K14" i="148" s="1"/>
  <c r="K15" i="148" s="1"/>
  <c r="K23" i="148" s="1"/>
  <c r="J61" i="146"/>
  <c r="D61" i="146"/>
  <c r="F60" i="146"/>
  <c r="F59" i="146"/>
  <c r="F58" i="146"/>
  <c r="F57" i="146"/>
  <c r="F56" i="146"/>
  <c r="F55" i="146"/>
  <c r="F54" i="146"/>
  <c r="F53" i="146"/>
  <c r="F52" i="146"/>
  <c r="F51" i="146"/>
  <c r="F50" i="146"/>
  <c r="F49" i="146"/>
  <c r="F48" i="146"/>
  <c r="F47" i="146"/>
  <c r="F46" i="146"/>
  <c r="F45" i="146"/>
  <c r="F44" i="146"/>
  <c r="F43" i="146"/>
  <c r="F42" i="146"/>
  <c r="F41" i="146"/>
  <c r="F40" i="146"/>
  <c r="F39" i="146"/>
  <c r="F38" i="146"/>
  <c r="F37" i="146"/>
  <c r="F36" i="146"/>
  <c r="F35" i="146"/>
  <c r="F34" i="146"/>
  <c r="F33" i="146"/>
  <c r="F32" i="146"/>
  <c r="F31" i="146"/>
  <c r="F30" i="146"/>
  <c r="F29" i="146"/>
  <c r="F28" i="146"/>
  <c r="F27" i="146"/>
  <c r="F26" i="146"/>
  <c r="F25" i="146"/>
  <c r="H24" i="146"/>
  <c r="F24" i="146"/>
  <c r="H23" i="146"/>
  <c r="H22" i="146"/>
  <c r="H21" i="146"/>
  <c r="F21" i="146"/>
  <c r="H20" i="146"/>
  <c r="M19" i="146"/>
  <c r="H19" i="146"/>
  <c r="H18" i="146"/>
  <c r="H17" i="146"/>
  <c r="H16" i="146"/>
  <c r="F16" i="146"/>
  <c r="H15" i="146"/>
  <c r="F15" i="146"/>
  <c r="H14" i="146"/>
  <c r="F14" i="146"/>
  <c r="H13" i="146"/>
  <c r="H12" i="146"/>
  <c r="H11" i="146"/>
  <c r="H10" i="146"/>
  <c r="H61" i="146" s="1"/>
  <c r="H9" i="146"/>
  <c r="H8" i="146"/>
  <c r="F8" i="146"/>
  <c r="H7" i="146"/>
  <c r="C7" i="146"/>
  <c r="F7" i="146" s="1"/>
  <c r="J14" i="145"/>
  <c r="H14" i="145"/>
  <c r="D14" i="145"/>
  <c r="C14" i="145"/>
  <c r="F14" i="145" s="1"/>
  <c r="F13" i="145"/>
  <c r="F12" i="145"/>
  <c r="F7" i="145"/>
  <c r="J20" i="144"/>
  <c r="H20" i="144"/>
  <c r="K20" i="144" s="1"/>
  <c r="D20" i="144"/>
  <c r="C20" i="144"/>
  <c r="F20" i="144" s="1"/>
  <c r="F19" i="144"/>
  <c r="F18" i="144"/>
  <c r="F17" i="144"/>
  <c r="F16" i="144"/>
  <c r="F15" i="144"/>
  <c r="F14" i="144"/>
  <c r="F13" i="144"/>
  <c r="F12" i="144"/>
  <c r="F11" i="144"/>
  <c r="F10" i="144"/>
  <c r="F9" i="144"/>
  <c r="F8" i="144"/>
  <c r="J50" i="142"/>
  <c r="H50" i="142"/>
  <c r="D50" i="142"/>
  <c r="F50" i="142" s="1"/>
  <c r="C50" i="142"/>
  <c r="K50" i="142" s="1"/>
  <c r="F49" i="142"/>
  <c r="F48" i="142"/>
  <c r="F47" i="142"/>
  <c r="F46" i="142"/>
  <c r="F45" i="142"/>
  <c r="F44" i="142"/>
  <c r="F43" i="142"/>
  <c r="F42" i="142"/>
  <c r="F41" i="142"/>
  <c r="F40" i="142"/>
  <c r="F39" i="142"/>
  <c r="F38" i="142"/>
  <c r="F37" i="142"/>
  <c r="F36" i="142"/>
  <c r="F35" i="142"/>
  <c r="F34" i="142"/>
  <c r="F33" i="142"/>
  <c r="F32" i="142"/>
  <c r="F31" i="142"/>
  <c r="F30" i="142"/>
  <c r="F29" i="142"/>
  <c r="F28" i="142"/>
  <c r="F27" i="142"/>
  <c r="F26" i="142"/>
  <c r="F25" i="142"/>
  <c r="F24" i="142"/>
  <c r="F23" i="142"/>
  <c r="F22" i="142"/>
  <c r="F21" i="142"/>
  <c r="F20" i="142"/>
  <c r="F19" i="142"/>
  <c r="F18" i="142"/>
  <c r="F17" i="142"/>
  <c r="F16" i="142"/>
  <c r="F15" i="142"/>
  <c r="F14" i="142"/>
  <c r="F13" i="142"/>
  <c r="F12" i="142"/>
  <c r="F11" i="142"/>
  <c r="F10" i="142"/>
  <c r="F9" i="142"/>
  <c r="F8" i="142"/>
  <c r="F7" i="142"/>
  <c r="J50" i="140"/>
  <c r="H50" i="140"/>
  <c r="K50" i="140" s="1"/>
  <c r="D50" i="140"/>
  <c r="C50" i="140"/>
  <c r="F50" i="140" s="1"/>
  <c r="F49" i="140"/>
  <c r="F48" i="140"/>
  <c r="F47" i="140"/>
  <c r="F46" i="140"/>
  <c r="F45" i="140"/>
  <c r="F44" i="140"/>
  <c r="F43" i="140"/>
  <c r="F42" i="140"/>
  <c r="F41" i="140"/>
  <c r="F40" i="140"/>
  <c r="F39" i="140"/>
  <c r="F38" i="140"/>
  <c r="F37" i="140"/>
  <c r="F36" i="140"/>
  <c r="F35" i="140"/>
  <c r="F34" i="140"/>
  <c r="F33" i="140"/>
  <c r="F32" i="140"/>
  <c r="F31" i="140"/>
  <c r="F30" i="140"/>
  <c r="F29" i="140"/>
  <c r="F28" i="140"/>
  <c r="F27" i="140"/>
  <c r="F26" i="140"/>
  <c r="F25" i="140"/>
  <c r="F24" i="140"/>
  <c r="F23" i="140"/>
  <c r="F22" i="140"/>
  <c r="F21" i="140"/>
  <c r="F20" i="140"/>
  <c r="F19" i="140"/>
  <c r="F18" i="140"/>
  <c r="F17" i="140"/>
  <c r="F16" i="140"/>
  <c r="F15" i="140"/>
  <c r="F14" i="140"/>
  <c r="F13" i="140"/>
  <c r="F12" i="140"/>
  <c r="F11" i="140"/>
  <c r="F10" i="140"/>
  <c r="F9" i="140"/>
  <c r="F8" i="140"/>
  <c r="F7" i="140"/>
  <c r="K50" i="138"/>
  <c r="J50" i="138"/>
  <c r="H50" i="138"/>
  <c r="D50" i="138"/>
  <c r="C50" i="138"/>
  <c r="F50" i="138" s="1"/>
  <c r="F49" i="138"/>
  <c r="F48" i="138"/>
  <c r="F47" i="138"/>
  <c r="F46" i="138"/>
  <c r="F45" i="138"/>
  <c r="F44" i="138"/>
  <c r="F43" i="138"/>
  <c r="F42" i="138"/>
  <c r="F41" i="138"/>
  <c r="F40" i="138"/>
  <c r="F39" i="138"/>
  <c r="F38" i="138"/>
  <c r="F37" i="138"/>
  <c r="F36" i="138"/>
  <c r="F35" i="138"/>
  <c r="F34" i="138"/>
  <c r="F33" i="138"/>
  <c r="F32" i="138"/>
  <c r="F31" i="138"/>
  <c r="F30" i="138"/>
  <c r="F29" i="138"/>
  <c r="F28" i="138"/>
  <c r="F27" i="138"/>
  <c r="F26" i="138"/>
  <c r="F25" i="138"/>
  <c r="F24" i="138"/>
  <c r="F23" i="138"/>
  <c r="F22" i="138"/>
  <c r="F21" i="138"/>
  <c r="F20" i="138"/>
  <c r="F19" i="138"/>
  <c r="F18" i="138"/>
  <c r="F17" i="138"/>
  <c r="F16" i="138"/>
  <c r="F15" i="138"/>
  <c r="F14" i="138"/>
  <c r="F13" i="138"/>
  <c r="F12" i="138"/>
  <c r="F11" i="138"/>
  <c r="F10" i="138"/>
  <c r="F9" i="138"/>
  <c r="F8" i="138"/>
  <c r="F7" i="138"/>
  <c r="J50" i="136"/>
  <c r="H50" i="136"/>
  <c r="K50" i="136" s="1"/>
  <c r="F50" i="136"/>
  <c r="D50" i="136"/>
  <c r="C50" i="136"/>
  <c r="F49" i="136"/>
  <c r="F48" i="136"/>
  <c r="F47" i="136"/>
  <c r="F46" i="136"/>
  <c r="F45" i="136"/>
  <c r="F44" i="136"/>
  <c r="F43" i="136"/>
  <c r="F42" i="136"/>
  <c r="F41" i="136"/>
  <c r="F40" i="136"/>
  <c r="F39" i="136"/>
  <c r="F38" i="136"/>
  <c r="F37" i="136"/>
  <c r="F36" i="136"/>
  <c r="F35" i="136"/>
  <c r="F34" i="136"/>
  <c r="F33" i="136"/>
  <c r="F32" i="136"/>
  <c r="F31" i="136"/>
  <c r="F30" i="136"/>
  <c r="F29" i="136"/>
  <c r="F28" i="136"/>
  <c r="F27" i="136"/>
  <c r="F26" i="136"/>
  <c r="F25" i="136"/>
  <c r="F24" i="136"/>
  <c r="F23" i="136"/>
  <c r="F22" i="136"/>
  <c r="F21" i="136"/>
  <c r="F20" i="136"/>
  <c r="F19" i="136"/>
  <c r="F18" i="136"/>
  <c r="F17" i="136"/>
  <c r="F16" i="136"/>
  <c r="F15" i="136"/>
  <c r="F14" i="136"/>
  <c r="F13" i="136"/>
  <c r="F12" i="136"/>
  <c r="F11" i="136"/>
  <c r="F10" i="136"/>
  <c r="F9" i="136"/>
  <c r="F8" i="136"/>
  <c r="F7" i="136"/>
  <c r="K15" i="134"/>
  <c r="J15" i="134"/>
  <c r="H15" i="134"/>
  <c r="D15" i="134"/>
  <c r="C15" i="134"/>
  <c r="F15" i="134" s="1"/>
  <c r="F14" i="134"/>
  <c r="F13" i="134"/>
  <c r="F12" i="134"/>
  <c r="F11" i="134"/>
  <c r="F10" i="134"/>
  <c r="F9" i="134"/>
  <c r="F8" i="134"/>
  <c r="K7" i="134"/>
  <c r="F7" i="134"/>
  <c r="K50" i="128"/>
  <c r="J50" i="128"/>
  <c r="H50" i="128"/>
  <c r="F50" i="128"/>
  <c r="D50" i="128"/>
  <c r="C50" i="128"/>
  <c r="F49" i="128"/>
  <c r="F48" i="128"/>
  <c r="F47" i="128"/>
  <c r="F46" i="128"/>
  <c r="F45" i="128"/>
  <c r="F44" i="128"/>
  <c r="F43" i="128"/>
  <c r="F42" i="128"/>
  <c r="F41" i="128"/>
  <c r="F40" i="128"/>
  <c r="F39" i="128"/>
  <c r="F38" i="128"/>
  <c r="F37" i="128"/>
  <c r="F36" i="128"/>
  <c r="F35" i="128"/>
  <c r="F34" i="128"/>
  <c r="F33" i="128"/>
  <c r="F32" i="128"/>
  <c r="F31" i="128"/>
  <c r="F30" i="128"/>
  <c r="F29" i="128"/>
  <c r="F28" i="128"/>
  <c r="F27" i="128"/>
  <c r="F26" i="128"/>
  <c r="F25" i="128"/>
  <c r="F24" i="128"/>
  <c r="F23" i="128"/>
  <c r="F22" i="128"/>
  <c r="F21" i="128"/>
  <c r="F20" i="128"/>
  <c r="F19" i="128"/>
  <c r="F18" i="128"/>
  <c r="F17" i="128"/>
  <c r="F16" i="128"/>
  <c r="F15" i="128"/>
  <c r="F14" i="128"/>
  <c r="F13" i="128"/>
  <c r="F12" i="128"/>
  <c r="F11" i="128"/>
  <c r="F10" i="128"/>
  <c r="F9" i="128"/>
  <c r="F8" i="128"/>
  <c r="J50" i="127"/>
  <c r="H50" i="127"/>
  <c r="K50" i="127" s="1"/>
  <c r="D50" i="127"/>
  <c r="C50" i="127"/>
  <c r="F50" i="127" s="1"/>
  <c r="F49" i="127"/>
  <c r="F48" i="127"/>
  <c r="F47" i="127"/>
  <c r="F46" i="127"/>
  <c r="F45" i="127"/>
  <c r="F44" i="127"/>
  <c r="F43" i="127"/>
  <c r="F42" i="127"/>
  <c r="F41" i="127"/>
  <c r="F40" i="127"/>
  <c r="F39" i="127"/>
  <c r="F38" i="127"/>
  <c r="F37" i="127"/>
  <c r="F36" i="127"/>
  <c r="F35" i="127"/>
  <c r="F34" i="127"/>
  <c r="F33" i="127"/>
  <c r="F32" i="127"/>
  <c r="F31" i="127"/>
  <c r="F30" i="127"/>
  <c r="F29" i="127"/>
  <c r="F28" i="127"/>
  <c r="F27" i="127"/>
  <c r="F26" i="127"/>
  <c r="F25" i="127"/>
  <c r="F24" i="127"/>
  <c r="F23" i="127"/>
  <c r="F22" i="127"/>
  <c r="F21" i="127"/>
  <c r="F20" i="127"/>
  <c r="F19" i="127"/>
  <c r="F18" i="127"/>
  <c r="F17" i="127"/>
  <c r="F16" i="127"/>
  <c r="F15" i="127"/>
  <c r="F14" i="127"/>
  <c r="F13" i="127"/>
  <c r="F12" i="127"/>
  <c r="J50" i="126"/>
  <c r="H50" i="126"/>
  <c r="K50" i="126" s="1"/>
  <c r="D50" i="126"/>
  <c r="C50" i="126"/>
  <c r="F50" i="126" s="1"/>
  <c r="F49" i="126"/>
  <c r="F48" i="126"/>
  <c r="F47" i="126"/>
  <c r="F46" i="126"/>
  <c r="F45" i="126"/>
  <c r="F44" i="126"/>
  <c r="F43" i="126"/>
  <c r="F42" i="126"/>
  <c r="F41" i="126"/>
  <c r="F40" i="126"/>
  <c r="F39" i="126"/>
  <c r="F38" i="126"/>
  <c r="F37" i="126"/>
  <c r="F36" i="126"/>
  <c r="F35" i="126"/>
  <c r="F34" i="126"/>
  <c r="F33" i="126"/>
  <c r="F32" i="126"/>
  <c r="F31" i="126"/>
  <c r="F30" i="126"/>
  <c r="F29" i="126"/>
  <c r="F28" i="126"/>
  <c r="F27" i="126"/>
  <c r="F26" i="126"/>
  <c r="F25" i="126"/>
  <c r="F24" i="126"/>
  <c r="F23" i="126"/>
  <c r="F22" i="126"/>
  <c r="F21" i="126"/>
  <c r="F20" i="126"/>
  <c r="F19" i="126"/>
  <c r="F18" i="126"/>
  <c r="F17" i="126"/>
  <c r="F16" i="126"/>
  <c r="F15" i="126"/>
  <c r="F14" i="126"/>
  <c r="F13" i="126"/>
  <c r="F12" i="126"/>
  <c r="F11" i="126"/>
  <c r="F10" i="126"/>
  <c r="F9" i="126"/>
  <c r="F8" i="126"/>
  <c r="K7" i="126"/>
  <c r="F7" i="126"/>
  <c r="K50" i="125"/>
  <c r="J50" i="125"/>
  <c r="H50" i="125"/>
  <c r="D50" i="125"/>
  <c r="C50" i="125"/>
  <c r="F50" i="125" s="1"/>
  <c r="F49" i="125"/>
  <c r="F48" i="125"/>
  <c r="F47" i="125"/>
  <c r="F46" i="125"/>
  <c r="F45" i="125"/>
  <c r="F44" i="125"/>
  <c r="F43" i="125"/>
  <c r="F42" i="125"/>
  <c r="F41" i="125"/>
  <c r="F40" i="125"/>
  <c r="F39" i="125"/>
  <c r="F38" i="125"/>
  <c r="F37" i="125"/>
  <c r="F36" i="125"/>
  <c r="F35" i="125"/>
  <c r="F34" i="125"/>
  <c r="F33" i="125"/>
  <c r="F32" i="125"/>
  <c r="F31" i="125"/>
  <c r="F30" i="125"/>
  <c r="F29" i="125"/>
  <c r="F28" i="125"/>
  <c r="F27" i="125"/>
  <c r="F26" i="125"/>
  <c r="F25" i="125"/>
  <c r="F24" i="125"/>
  <c r="F23" i="125"/>
  <c r="F22" i="125"/>
  <c r="F21" i="125"/>
  <c r="F20" i="125"/>
  <c r="F19" i="125"/>
  <c r="F18" i="125"/>
  <c r="F17" i="125"/>
  <c r="F16" i="125"/>
  <c r="F15" i="125"/>
  <c r="F14" i="125"/>
  <c r="F13" i="125"/>
  <c r="F12" i="125"/>
  <c r="F11" i="125"/>
  <c r="F48" i="160" l="1"/>
  <c r="L36" i="153"/>
  <c r="F21" i="150"/>
  <c r="K21" i="150" s="1"/>
  <c r="F15" i="148"/>
  <c r="F23" i="148" s="1"/>
  <c r="C61" i="146"/>
  <c r="K61" i="146" l="1"/>
  <c r="F61" i="146"/>
</calcChain>
</file>

<file path=xl/sharedStrings.xml><?xml version="1.0" encoding="utf-8"?>
<sst xmlns="http://schemas.openxmlformats.org/spreadsheetml/2006/main" count="736" uniqueCount="314">
  <si>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</si>
  <si>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      ШВД № 5 Подільського р-ну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</si>
  <si>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</si>
  <si>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</si>
  <si>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</si>
  <si>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</si>
  <si>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</si>
  <si>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</si>
  <si>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</si>
  <si>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</si>
  <si>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</si>
  <si>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</si>
  <si>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</si>
  <si>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</si>
  <si>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ТОВ"СВІФТ-ГАРАНТ"</t>
  </si>
  <si>
    <t>монітор</t>
  </si>
  <si>
    <t>ВСЬОГО по закладу</t>
  </si>
  <si>
    <t>Т.в.о.головного лікаря</t>
  </si>
  <si>
    <t>Л.Л.Іванченко</t>
  </si>
  <si>
    <t>(підпис)           (ініціали і прізвище) </t>
  </si>
  <si>
    <t>Головний бухгалтер</t>
  </si>
  <si>
    <t>Ю.О. Приходько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</si>
  <si>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 ШВД №1 Дніпровського р-ну</t>
    </r>
  </si>
  <si>
    <t>Фізичні особи</t>
  </si>
  <si>
    <t>Госптовари</t>
  </si>
  <si>
    <t>Мікроскоп</t>
  </si>
  <si>
    <t>Головний лікар</t>
  </si>
  <si>
    <t>В.Є.Симоненко</t>
  </si>
  <si>
    <t>Г.А.Глущенко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</si>
  <si>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 ШВД №2 Деснянського р-ну</t>
    </r>
  </si>
  <si>
    <t>1.</t>
  </si>
  <si>
    <t>Фізична особа</t>
  </si>
  <si>
    <t>навчанняна   на   парових стерилізаторах</t>
  </si>
  <si>
    <t xml:space="preserve"> </t>
  </si>
  <si>
    <t>Примук С.І.</t>
  </si>
  <si>
    <t>Шкоруп Є.Б.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</si>
  <si>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 ШВД№3 Святошинського р-ну</t>
    </r>
  </si>
  <si>
    <t>Громадська організація " Центр соціального развитку та підтримки здоров'я чоловіків"</t>
  </si>
  <si>
    <t xml:space="preserve"> реактиви медичного призначення</t>
  </si>
  <si>
    <t>Керівник установи</t>
  </si>
  <si>
    <t>О.О. Кашеварова</t>
  </si>
  <si>
    <t>А.І. Василенко</t>
  </si>
  <si>
    <t xml:space="preserve">          Додаток до листа</t>
  </si>
  <si>
    <t xml:space="preserve">             від 20.03.2018 № 061-3416/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</si>
  <si>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 ШВД Солом"янського р-ну</t>
    </r>
  </si>
  <si>
    <t>Монітор</t>
  </si>
  <si>
    <t>Навчання</t>
  </si>
  <si>
    <t>Каховський В. Ф.</t>
  </si>
  <si>
    <t>Яцько О. К.</t>
  </si>
  <si>
    <t>тел.виконавця 249-56-25</t>
  </si>
  <si>
    <t xml:space="preserve">         від ________ 2019 № ______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</si>
  <si>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</si>
  <si>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             від ________ 2018 № ______</t>
  </si>
  <si>
    <r>
      <t xml:space="preserve">Сума, </t>
    </r>
    <r>
      <rPr>
        <b/>
        <sz val="10"/>
        <color indexed="8"/>
        <rFont val="Times New Roman"/>
        <family val="1"/>
        <charset val="204"/>
      </rPr>
      <t>тис. грн</t>
    </r>
  </si>
  <si>
    <t xml:space="preserve">господарські товари </t>
  </si>
  <si>
    <t>канцтовари</t>
  </si>
  <si>
    <t>медикаменти</t>
  </si>
  <si>
    <t>вивіз сміття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</si>
  <si>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Міський медичний центр проблем слуху та мовлення "СУВАГ" за півріччя 2019 року </t>
  </si>
  <si>
    <t>комплютерна техніка</t>
  </si>
  <si>
    <t>Гуйван С.О.</t>
  </si>
  <si>
    <t>Кравчук Т.В.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</si>
  <si>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Фізіотерапевтична поліклінка Шевченківського району м. Києва за II квартал 2019 року </t>
  </si>
  <si>
    <t xml:space="preserve">Комп'ютери </t>
  </si>
  <si>
    <t>ФОП Таран Л.В.</t>
  </si>
  <si>
    <t>Навчання персоналу</t>
  </si>
  <si>
    <t>Мельніченко Л.Г.</t>
  </si>
  <si>
    <t>Стельмашенко Л.І.</t>
  </si>
  <si>
    <t>Заступник з економічних питань</t>
  </si>
  <si>
    <t>Брильов Г.О.</t>
  </si>
  <si>
    <t>Комп'ютер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</si>
  <si>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Державний Заклад "Спеціалізована медико-санітарна частина №10 Міністерства охорони здоров'я України" за ІІ квартал 2019 року </t>
  </si>
  <si>
    <t>Фізичні особи 858 чоловік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</si>
  <si>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ДЗ "СМСЧ № 11 МОЗ України" за  ІІ квартал 2019 року </t>
  </si>
  <si>
    <t>Інші поточні видатки -виконавче впровадження зг. № 58341573 штрафні санкції, участь в тендерних процедурах</t>
  </si>
  <si>
    <t>А.Ю.Кнерцер</t>
  </si>
  <si>
    <t>Н.О.Мартинець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</si>
  <si>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_КНП "Консультативно-діагностичний центр"_Голосіївського району м.Києва__за_ІІ__квартал_2019_року </t>
  </si>
  <si>
    <t xml:space="preserve">Фізичні особи </t>
  </si>
  <si>
    <t xml:space="preserve">експертна оцінка </t>
  </si>
  <si>
    <t xml:space="preserve">Директор </t>
  </si>
  <si>
    <t xml:space="preserve">Омельчук В.В. </t>
  </si>
  <si>
    <t>Начальник фінансово економічного відділу -головний бухгалтер</t>
  </si>
  <si>
    <t xml:space="preserve">Юрченко М.М.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</si>
  <si>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по Комунальному некомерційному підприємству "Консультативно-діагностичний центр №1 Дарницького району м.Києва"за ІІ квартал 2019 року 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</si>
  <si>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4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</si>
  <si>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4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</si>
  <si>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4"/>
        <color indexed="8"/>
        <rFont val="Times New Roman"/>
        <family val="1"/>
        <charset val="204"/>
      </rPr>
      <t xml:space="preserve"> тис. грн</t>
    </r>
  </si>
  <si>
    <r>
      <t xml:space="preserve">Сума,        </t>
    </r>
    <r>
      <rPr>
        <b/>
        <sz val="14"/>
        <color indexed="8"/>
        <rFont val="Times New Roman"/>
        <family val="1"/>
        <charset val="204"/>
      </rPr>
      <t xml:space="preserve">  тис. грн</t>
    </r>
  </si>
  <si>
    <t>бензин, госп.товари,  комплектуючі до компютера</t>
  </si>
  <si>
    <t>вивіз сміття, послуги звязку, послуги прання, послуги з утилізації, дезпослуги, послуги з доступу до мережі інтернет, послуги із заправки картриджів</t>
  </si>
  <si>
    <t>екологічний податок</t>
  </si>
  <si>
    <t>системний блок та принтер</t>
  </si>
  <si>
    <t>БО "100 відсотків життя. Київський регіон"</t>
  </si>
  <si>
    <t>халати медичні</t>
  </si>
  <si>
    <t>(використано більше ніж надійшло за рахунок залишку на початок звітного періоду)</t>
  </si>
  <si>
    <t>Ростунов В.К</t>
  </si>
  <si>
    <t>Білоус О.П.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</si>
  <si>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комунальному некомерційному підприємству "Консультативно- діагностичний центр №2 Дарницького району м. Києва" за ІІ квартал 2019 року </t>
  </si>
  <si>
    <t>Фізисчна особа</t>
  </si>
  <si>
    <t>господарські товари</t>
  </si>
  <si>
    <t>автозапчастини</t>
  </si>
  <si>
    <t>комп'ютерне обладнання (джерела безперебійного живлення)</t>
  </si>
  <si>
    <t>бланки, плакати</t>
  </si>
  <si>
    <t>побутові прилади (лампи)</t>
  </si>
  <si>
    <t>сантехнічні вироби</t>
  </si>
  <si>
    <t>конверти, марки</t>
  </si>
  <si>
    <t>медичні вироби</t>
  </si>
  <si>
    <t xml:space="preserve">касове обслуговування </t>
  </si>
  <si>
    <t>розробка проектної документації</t>
  </si>
  <si>
    <t>програмне забезпечення</t>
  </si>
  <si>
    <t>діагностика медичного обладнання</t>
  </si>
  <si>
    <t>ремонт автомобіля</t>
  </si>
  <si>
    <t>лабораторні дослідження</t>
  </si>
  <si>
    <t>вимірювання електроприладів</t>
  </si>
  <si>
    <t>оплата за ліцензію</t>
  </si>
  <si>
    <t>Медичне обладнання</t>
  </si>
  <si>
    <t>Директор</t>
  </si>
  <si>
    <t>В. П. Березюк</t>
  </si>
  <si>
    <t>Л. Ю. Бахур</t>
  </si>
  <si>
    <t>Додаток</t>
  </si>
  <si>
    <t>до наказу Міністерства 
охорони  здоров'я України</t>
  </si>
  <si>
    <t>25.07.2017        №  848</t>
  </si>
  <si>
    <t>ІНФОРМАЦІЯ</t>
  </si>
  <si>
    <t>про  надходження і використання благодійних пожертв від фізичних та юридичних осіб</t>
  </si>
  <si>
    <t>по   комунальному  некомерційному підприємству " Консультативно-діагностичний центр дитячий Дарницького району м. Києва</t>
  </si>
  <si>
    <t>за  ІІ   квартал    2019  року</t>
  </si>
  <si>
    <t>Період</t>
  </si>
  <si>
    <t>Найменування юридичної особи ( або позначення фізичної особи)</t>
  </si>
  <si>
    <t>Благодійні пожертви, що були отримані закладом охорони здоровя від фізичних та юридичних осіб</t>
  </si>
  <si>
    <t>Всього отримано благодійних пожертв, тис. грн.</t>
  </si>
  <si>
    <t>Використання закладом охорони здоровя благодійних пожертв, отриманих у грошовій та натуральній ( товари і послуги ) формі</t>
  </si>
  <si>
    <t>Залишок невикористаних грошових коштів, товарів та послуг на кінець звітного періоду, тис. грн.</t>
  </si>
  <si>
    <t>В грошовій формі, тис. грн.</t>
  </si>
  <si>
    <t>В натуральній формі 
( товари і послуги), 
тис. грн.</t>
  </si>
  <si>
    <t>Напрямки використання у грошовій формі 
( стаття витрат )</t>
  </si>
  <si>
    <t>Сума, 
тис. грн.</t>
  </si>
  <si>
    <t xml:space="preserve"> І квартал</t>
  </si>
  <si>
    <t>Всього за І квартал 2019 року</t>
  </si>
  <si>
    <t>ІІ квартал</t>
  </si>
  <si>
    <t>Всього за ІІ квартал 2019 року</t>
  </si>
  <si>
    <t>ІІІ квартал</t>
  </si>
  <si>
    <t>ІV  квартал</t>
  </si>
  <si>
    <t>Всього за 2019 рік</t>
  </si>
  <si>
    <t>Бакалінська  С.М.</t>
  </si>
  <si>
    <t>Єрмолаєва Н.Р.</t>
  </si>
  <si>
    <t>про надходження і використання благодійних пожертв від фізичних та юридичних осіб</t>
  </si>
  <si>
    <t>комунального некомерційного підприємства  "Консультативно-діагностичний центр" Деснянського району м.Києва (код ЄДРПОУ 26188308)</t>
  </si>
  <si>
    <t>за ІІ квартал 2019 року</t>
  </si>
  <si>
    <t>№ п/п</t>
  </si>
  <si>
    <t>Використання закладом охорони здоров'я благодійних пожертв, отриманих у грошовій  (товари і послуги) формі</t>
  </si>
  <si>
    <t>В натуральній формі (товари і послуги) тис. грн.</t>
  </si>
  <si>
    <t>Перелік товарів і послуг в натуральній формі (канцтовари, господарські товари, будівельні товари,медикаменти та перев'язвальні матеріали, продукти харчування, м'який інвентар,основні засоби та інші)</t>
  </si>
  <si>
    <t>Сума, тис. грн.</t>
  </si>
  <si>
    <t>Виробничо-комерційна фірма "Експостач" (код ЄДРПОУ 32466363)</t>
  </si>
  <si>
    <t>Драбина універсальна CL-309</t>
  </si>
  <si>
    <t>Предмети, матереіали, обладнання та інвентар</t>
  </si>
  <si>
    <t>Ноутбук DELL Inspiron 3567 (135FR34H10DDW-6BK) Blask; мишка LOGITECH</t>
  </si>
  <si>
    <t>Оплата послуг (крім комунальних)</t>
  </si>
  <si>
    <t>Контейнер DMS-R1 (1 л) 100 шт в ящ.</t>
  </si>
  <si>
    <t xml:space="preserve">Придбання обладнання і предметів довгострокового користування </t>
  </si>
  <si>
    <t>Контейнер DMS-R1,5 (1,5 л) 60 шт в ящ.</t>
  </si>
  <si>
    <t>ПрАТ "Фармацевтична фірма "Дарниця" (код ЄДРПОУ 00481212)</t>
  </si>
  <si>
    <r>
      <t>Цитімакс-Дарниця, розчин для ін</t>
    </r>
    <r>
      <rPr>
        <sz val="11"/>
        <color indexed="8"/>
        <rFont val="Calibri"/>
        <family val="2"/>
        <charset val="204"/>
      </rPr>
      <t>'</t>
    </r>
    <r>
      <rPr>
        <sz val="11"/>
        <color indexed="8"/>
        <rFont val="Times New Roman"/>
        <family val="1"/>
        <charset val="204"/>
      </rPr>
      <t>єкцій, 250 мг/мл (1000мг в амп. по 4 мл) №5</t>
    </r>
  </si>
  <si>
    <t>Благодійний фонд "Від щирого серця" (код ЄДРПОУ 35222304)</t>
  </si>
  <si>
    <t>Столик стоматолога СС</t>
  </si>
  <si>
    <t>Електрична газонокосарка LE-3200</t>
  </si>
  <si>
    <t>Оцет Столовий д/консерв.9% (1л); Sol.lugoli 3% (400 мл)</t>
  </si>
  <si>
    <t>Опромінювач бактерицидний настійний ОБН-150 МП</t>
  </si>
  <si>
    <t>Електрохімічна поліровка зубних протезів BesQual-S700N</t>
  </si>
  <si>
    <t>Спліт кондиціонер ARC-07HOF1</t>
  </si>
  <si>
    <r>
      <t>Об</t>
    </r>
    <r>
      <rPr>
        <sz val="11"/>
        <color indexed="8"/>
        <rFont val="Calibri"/>
        <family val="2"/>
        <charset val="204"/>
      </rPr>
      <t>'</t>
    </r>
    <r>
      <rPr>
        <sz val="11"/>
        <color indexed="8"/>
        <rFont val="Times New Roman"/>
        <family val="1"/>
        <charset val="204"/>
      </rPr>
      <t>єднання первинних профспілкових організацій установ охорони здоров</t>
    </r>
    <r>
      <rPr>
        <sz val="11"/>
        <color indexed="8"/>
        <rFont val="Calibri"/>
        <family val="2"/>
        <charset val="204"/>
      </rPr>
      <t>'</t>
    </r>
    <r>
      <rPr>
        <sz val="11"/>
        <color indexed="8"/>
        <rFont val="Times New Roman"/>
        <family val="1"/>
        <charset val="204"/>
      </rPr>
      <t>я Деснянського району (код ЄДРПОУ 21697229)</t>
    </r>
  </si>
  <si>
    <t>БФП ч/б друку НР Laserjet Pro M28a (W2G54A)</t>
  </si>
  <si>
    <t>ТОВ "НЕО-ЛАБ"                             (код ЄДРПОУ 35017275)</t>
  </si>
  <si>
    <t>Дієздатні фізичні особи</t>
  </si>
  <si>
    <t>Всього по закладу</t>
  </si>
  <si>
    <t>_______________</t>
  </si>
  <si>
    <t>Лимар Ю.В.</t>
  </si>
  <si>
    <t>Бобко Т.М.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</si>
  <si>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"КДЦ Дніпровського р-ну м. Києва" за ІІ квартал 2019 року. </t>
  </si>
  <si>
    <t>оплата послуг,крім комунальних</t>
  </si>
  <si>
    <t>обладнання</t>
  </si>
  <si>
    <t>кап.ремонт</t>
  </si>
  <si>
    <t>В.о директора</t>
  </si>
  <si>
    <t>Ольга ГУМЕНЮК</t>
  </si>
  <si>
    <t>В.о.головного бухгалтера</t>
  </si>
  <si>
    <t>Тетяна КОЛЕСНИК</t>
  </si>
  <si>
    <t>Інформація про надходження і використання благодійних пожертв від фізичних та юридичних осіб</t>
  </si>
  <si>
    <t xml:space="preserve">            КНП "Косультативно-діагностичний центр дитячий Дніпровського р-ну м. Києва за "   І півріччя 2019 року</t>
  </si>
  <si>
    <t>п/п №</t>
  </si>
  <si>
    <t>Найменування юридичної особи (або позначення фізічної особи)</t>
  </si>
  <si>
    <t>Залишок не використаних грошових коштів, товарів та послуг на  початок  звітного періоду, тис грн</t>
  </si>
  <si>
    <t>Благодійні пожертви, що були отримані закладом охопони здоровя від фізичних та юридичних осіб</t>
  </si>
  <si>
    <t>Всього отримано благодійних пожертв, тис грн.</t>
  </si>
  <si>
    <t>Використання закладом охорони здоровя благодійних пожертв, отриманих у грошовій та натуральній (товари і послуги) формі</t>
  </si>
  <si>
    <t>Залишок не використаних грошових коштів, товарів та послуг на кінець звітного періоду, тис грн</t>
  </si>
  <si>
    <t>В грошовій форми, тис грн</t>
  </si>
  <si>
    <t>В натуральній формі (товари і послуги,тис грн)</t>
  </si>
  <si>
    <t>Перелік товарів і послуг в натуральій формі</t>
  </si>
  <si>
    <t>Напрямики використання у грошовій формі (стаття витрат)</t>
  </si>
  <si>
    <t>сума, тис грн</t>
  </si>
  <si>
    <t>Перелік використаних товарів та послуг у натуральній формі</t>
  </si>
  <si>
    <t>Фізічна особа</t>
  </si>
  <si>
    <t>будівельні матеріали</t>
  </si>
  <si>
    <t>поліграфічна продукція</t>
  </si>
  <si>
    <t>господарчі товари</t>
  </si>
  <si>
    <t>меблі</t>
  </si>
  <si>
    <t>двері</t>
  </si>
  <si>
    <t>електротовари</t>
  </si>
  <si>
    <t>миючі засоби</t>
  </si>
  <si>
    <t>вакцина</t>
  </si>
  <si>
    <t>еритроцити</t>
  </si>
  <si>
    <t>хімічні реактиви</t>
  </si>
  <si>
    <t>лабораторні реактиви</t>
  </si>
  <si>
    <t>вироби медичного призн.</t>
  </si>
  <si>
    <t>пробірки для лаборатор.</t>
  </si>
  <si>
    <t>крафт папір</t>
  </si>
  <si>
    <t>деззасоби</t>
  </si>
  <si>
    <t>заправка катриджей та обслуговування комп. Техніки</t>
  </si>
  <si>
    <t>технічне обслуговування бесейну</t>
  </si>
  <si>
    <t>розробка кошторисної документації</t>
  </si>
  <si>
    <t>поточний ремонт обладнання</t>
  </si>
  <si>
    <t>комісія банку</t>
  </si>
  <si>
    <t>утилізація ламп</t>
  </si>
  <si>
    <t>установка ПЗ</t>
  </si>
  <si>
    <t>поточний ремонт мед. техніки</t>
  </si>
  <si>
    <t>дослідження небезпечних факторів</t>
  </si>
  <si>
    <t>Стерилізатор</t>
  </si>
  <si>
    <t>Всього</t>
  </si>
  <si>
    <t xml:space="preserve">В. о. директор </t>
  </si>
  <si>
    <t>Н.М.Іванченко</t>
  </si>
  <si>
    <t xml:space="preserve">Л.В.Адаменко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</si>
  <si>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Комунальне некомерційне підприємство "Консультативно-діагностичний центр" Печерського району м. Києва за ІІ квартал 2019 року </t>
  </si>
  <si>
    <t>фізичні особи</t>
  </si>
  <si>
    <t>меблі медичні</t>
  </si>
  <si>
    <t>БО "100% життя"</t>
  </si>
  <si>
    <t>халати</t>
  </si>
  <si>
    <t>ГО "Молодіжний спортивний рух"</t>
  </si>
  <si>
    <t>ролета тканева</t>
  </si>
  <si>
    <t>Л.В. Кравчук</t>
  </si>
  <si>
    <t>В.Д. Штакун</t>
  </si>
  <si>
    <t xml:space="preserve">               Додаток до листа</t>
  </si>
  <si>
    <t xml:space="preserve">             від 20.03.2018 № 061-3416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</si>
  <si>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Комунальне некомерційне підприємство "Консультативно-діагностичний центр " Подільського р-ну м. Києва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  ІІ квартал  2019  року 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</si>
  <si>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</si>
  <si>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r>
      <t>Залишок невикористаних грошових коштів, товарів та послуг на кінець звітного періоду,</t>
    </r>
    <r>
      <rPr>
        <b/>
        <sz val="10"/>
        <color indexed="8"/>
        <rFont val="Times New Roman"/>
        <family val="1"/>
        <charset val="204"/>
      </rPr>
      <t xml:space="preserve">тис. грн. </t>
    </r>
  </si>
  <si>
    <r>
      <t>Сума,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</si>
  <si>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2210 (медичні штампи)</t>
  </si>
  <si>
    <t xml:space="preserve">2210 (будівельні та господарчі матеріали) </t>
  </si>
  <si>
    <t>2210 (бланки медичні)</t>
  </si>
  <si>
    <t>2220 (лабораторні реактиви, тов.медичного призначення)</t>
  </si>
  <si>
    <t>2240 (банківські послуги)</t>
  </si>
  <si>
    <t>2240 (лабораторні дослідження)</t>
  </si>
  <si>
    <t>2240 (метрологічні повірки мед.обладнання)</t>
  </si>
  <si>
    <t>2240 (послуги вилучення дорогоцінних металів)</t>
  </si>
  <si>
    <t>2240 (ТО оргтехніки, заправка картриджів)</t>
  </si>
  <si>
    <t>2282 (навчання на курсах працівників)</t>
  </si>
  <si>
    <t>І. М. Королик</t>
  </si>
  <si>
    <t>В. В. Бухарцева</t>
  </si>
  <si>
    <t>(044) 433-14-24</t>
  </si>
  <si>
    <t xml:space="preserve">             від 20.03.2018 р.  2018 № 061-3416/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</si>
  <si>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по КНП "Консультативно -діагностичний центр" Святошинського району м.Києва               за ІІ квартал 2019 року                                                                                                      _____________________________________________________за____квартал_____року </t>
  </si>
  <si>
    <t>ТОВ "АЗИМУТ"</t>
  </si>
  <si>
    <t xml:space="preserve">охорона приміщення </t>
  </si>
  <si>
    <t>інформаційно-консультативні послуги</t>
  </si>
  <si>
    <t>прибирання та вивезення сміття</t>
  </si>
  <si>
    <t>навчання з охорони праці</t>
  </si>
  <si>
    <t>Б.Л.Подлужний</t>
  </si>
  <si>
    <t>В.Ф.Горська</t>
  </si>
  <si>
    <t>Додаток до листа</t>
  </si>
  <si>
    <r>
      <t xml:space="preserve">від  </t>
    </r>
    <r>
      <rPr>
        <u/>
        <sz val="11"/>
        <rFont val="Times New Roman"/>
        <family val="1"/>
        <charset val="204"/>
      </rPr>
      <t>25.06.2019</t>
    </r>
    <r>
      <rPr>
        <sz val="11"/>
        <rFont val="Times New Roman"/>
        <family val="1"/>
        <charset val="204"/>
      </rPr>
      <t xml:space="preserve">   №   </t>
    </r>
    <r>
      <rPr>
        <u/>
        <sz val="11"/>
        <rFont val="Times New Roman"/>
        <family val="1"/>
        <charset val="204"/>
      </rPr>
      <t>061-6349</t>
    </r>
  </si>
  <si>
    <t xml:space="preserve">ІНФОРМАЦІЯ  </t>
  </si>
  <si>
    <t xml:space="preserve">надходження і використання благодійних пожертв від фізичних та юридичних осіб     </t>
  </si>
  <si>
    <t>Комунальне некомерційне підприємство "Консультативно-діагностичний центр" Солом'янського району м. Києва</t>
  </si>
  <si>
    <r>
      <t>за</t>
    </r>
    <r>
      <rPr>
        <u/>
        <sz val="14"/>
        <color indexed="8"/>
        <rFont val="Times New Roman"/>
        <family val="1"/>
        <charset val="204"/>
      </rPr>
      <t xml:space="preserve">  ІІ </t>
    </r>
    <r>
      <rPr>
        <sz val="14"/>
        <color indexed="8"/>
        <rFont val="Times New Roman"/>
        <family val="1"/>
        <charset val="204"/>
      </rPr>
      <t>квартал</t>
    </r>
    <r>
      <rPr>
        <u/>
        <sz val="14"/>
        <color indexed="8"/>
        <rFont val="Times New Roman"/>
        <family val="1"/>
        <charset val="204"/>
      </rPr>
      <t xml:space="preserve">   2019 </t>
    </r>
    <r>
      <rPr>
        <sz val="14"/>
        <color indexed="8"/>
        <rFont val="Times New Roman"/>
        <family val="1"/>
        <charset val="204"/>
      </rPr>
      <t xml:space="preserve"> року </t>
    </r>
  </si>
  <si>
    <r>
      <t xml:space="preserve">Сума,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</si>
  <si>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Сума,     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</si>
  <si>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Київська міська клінічна лікарня  №5 (централізоване постачання)</t>
  </si>
  <si>
    <t>База спеціального медичного постачання м. Києва</t>
  </si>
  <si>
    <t>Благодійна організація "100 відсотків життя. Київський регіон"</t>
  </si>
  <si>
    <t>медичний одяг</t>
  </si>
  <si>
    <t xml:space="preserve">ТМО "Фтизіатрія" у м. Києві </t>
  </si>
  <si>
    <t xml:space="preserve">предмети медичного призначення </t>
  </si>
  <si>
    <t>Зацеркляна В.А.</t>
  </si>
  <si>
    <t xml:space="preserve">(підпис)    </t>
  </si>
  <si>
    <t>       (ініціали і прізвище) </t>
  </si>
  <si>
    <t>Кукшина Т.І.</t>
  </si>
  <si>
    <t xml:space="preserve">(підпис)   </t>
  </si>
  <si>
    <t xml:space="preserve">        (ініціали і прізвище) </t>
  </si>
  <si>
    <t>Бондаренко 353 60 14</t>
  </si>
  <si>
    <t>Кохан, Прохорова</t>
  </si>
  <si>
    <t xml:space="preserve">Додаток до наказу Міністерства охорони здоров`я України </t>
  </si>
  <si>
    <t>від 25.07.2017 № 848</t>
  </si>
  <si>
    <t xml:space="preserve">       ІНФОРМАЦІЯ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КНП “Консультативно-діагностичний центр” Шевченківського р-ну м.Києва  за II квартал  2019 року </t>
  </si>
  <si>
    <t xml:space="preserve">                                                                                                                                         </t>
  </si>
  <si>
    <t xml:space="preserve">   найменування закладу охорони здоров′я</t>
  </si>
  <si>
    <r>
      <rPr>
        <sz val="10"/>
        <color indexed="8"/>
        <rFont val="Times New Roman"/>
        <family val="1"/>
        <charset val="204"/>
      </rPr>
      <t xml:space="preserve">Залишок невикористаних грошових коштів, товарів та послуг на кінець звітного періоду, </t>
    </r>
    <r>
      <rPr>
        <b/>
        <sz val="10"/>
        <color indexed="8"/>
        <rFont val="Times New Roman"/>
        <family val="1"/>
        <charset val="204"/>
      </rPr>
      <t>тис. грн</t>
    </r>
  </si>
  <si>
    <r>
      <rPr>
        <sz val="10"/>
        <color indexed="8"/>
        <rFont val="Times New Roman"/>
        <family val="1"/>
        <charset val="204"/>
      </rP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</si>
  <si>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rPr>
        <sz val="10"/>
        <color indexed="8"/>
        <rFont val="Times New Roman"/>
        <family val="1"/>
        <charset val="204"/>
      </rPr>
      <t xml:space="preserve">В  натуральній формі (товари і послуги), </t>
    </r>
    <r>
      <rPr>
        <b/>
        <sz val="10"/>
        <color indexed="8"/>
        <rFont val="Times New Roman"/>
        <family val="1"/>
        <charset val="204"/>
      </rPr>
      <t>тис. грн</t>
    </r>
  </si>
  <si>
    <r>
      <rPr>
        <sz val="10"/>
        <color indexed="8"/>
        <rFont val="Times New Roman"/>
        <family val="1"/>
        <charset val="204"/>
      </rPr>
      <t xml:space="preserve">Сума,  </t>
    </r>
    <r>
      <rPr>
        <b/>
        <sz val="10"/>
        <color indexed="8"/>
        <rFont val="Times New Roman"/>
        <family val="1"/>
        <charset val="204"/>
      </rPr>
      <t>тис. грн</t>
    </r>
  </si>
  <si>
    <t>Стоматологічний матеріал</t>
  </si>
  <si>
    <t>ТОВ “Санті”</t>
  </si>
  <si>
    <t>Основні засоби та інші</t>
  </si>
  <si>
    <t>БО "100 відсотків життя.Київський регіон"</t>
  </si>
  <si>
    <t>М'який інвентар</t>
  </si>
  <si>
    <t>БО "Благодійний фонд "Фармак"</t>
  </si>
  <si>
    <t>Периферійні пристрої (принтер)</t>
  </si>
  <si>
    <t xml:space="preserve">Обробка даних АРМ “Штатний розклад та тарифікація” </t>
  </si>
  <si>
    <t>Лабораторні дослідження</t>
  </si>
  <si>
    <t>Санітарно-гігієнічні дослідження важкості та напруженості праці</t>
  </si>
  <si>
    <t xml:space="preserve">Експертна оцінка кошторисної документації об’єкта кап.ремонту </t>
  </si>
  <si>
    <t>Переоформлення ліцензії на право провадження діяльності ДІВ</t>
  </si>
  <si>
    <t>Берікашвілі Н.В.</t>
  </si>
  <si>
    <t>Вержак Т.Т.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</si>
</sst>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9"/>
      <color indexed="8"/>
      <name val="Calibri"/>
      <family val="2"/>
      <charset val="204"/>
    </font>
    <font>
      <u/>
      <sz val="11"/>
      <color indexed="8"/>
      <name val="Calibri"/>
      <family val="2"/>
      <charset val="204"/>
    </font>
    <font>
      <u/>
      <sz val="9"/>
      <color indexed="8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b/>
      <i/>
      <u/>
      <sz val="16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u/>
      <sz val="11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3" fillId="0" borderId="0"/>
    <xf numFmtId="0" fontId="18" fillId="0" borderId="0"/>
    <xf numFmtId="0" fontId="18" fillId="0" borderId="0"/>
  </cellStyleXfs>
  <cellXfs count="273">
    <xf numFmtId="0" fontId="0" fillId="0" borderId="0" xfId="0"/>
    <xf numFmtId="0" fontId="3" fillId="0" borderId="0" xfId="6"/>
    <xf numFmtId="0" fontId="5" fillId="0" borderId="0" xfId="6" applyFont="1" applyAlignment="1">
      <alignment vertical="top"/>
    </xf>
    <xf numFmtId="0" fontId="6" fillId="0" borderId="0" xfId="6" applyFont="1"/>
    <xf numFmtId="0" fontId="6" fillId="0" borderId="0" xfId="6" applyFont="1" applyAlignment="1">
      <alignment vertical="center" wrapText="1"/>
    </xf>
    <xf numFmtId="0" fontId="7" fillId="0" borderId="0" xfId="6" applyFont="1" applyAlignment="1">
      <alignment vertical="top"/>
    </xf>
    <xf numFmtId="0" fontId="8" fillId="0" borderId="0" xfId="6" applyFont="1" applyBorder="1" applyAlignment="1">
      <alignment horizontal="center" vertical="center" wrapText="1"/>
    </xf>
    <xf numFmtId="0" fontId="9" fillId="0" borderId="0" xfId="6" applyFont="1" applyBorder="1" applyAlignment="1">
      <alignment horizontal="center" vertical="center" wrapText="1"/>
    </xf>
    <xf numFmtId="0" fontId="6" fillId="0" borderId="1" xfId="6" applyFont="1" applyBorder="1" applyAlignment="1">
      <alignment horizontal="left" vertical="top"/>
    </xf>
    <xf numFmtId="0" fontId="11" fillId="0" borderId="2" xfId="6" applyFont="1" applyBorder="1" applyAlignment="1">
      <alignment horizontal="center" vertical="center" wrapText="1"/>
    </xf>
    <xf numFmtId="0" fontId="12" fillId="0" borderId="2" xfId="6" applyFont="1" applyBorder="1" applyAlignment="1">
      <alignment horizontal="center" vertical="center" wrapText="1"/>
    </xf>
    <xf numFmtId="0" fontId="11" fillId="0" borderId="2" xfId="6" applyFont="1" applyBorder="1" applyAlignment="1">
      <alignment horizontal="center" vertical="top" wrapText="1"/>
    </xf>
    <xf numFmtId="0" fontId="11" fillId="0" borderId="2" xfId="6" applyFont="1" applyBorder="1" applyAlignment="1">
      <alignment horizontal="center" vertical="center" wrapText="1"/>
    </xf>
    <xf numFmtId="0" fontId="11" fillId="0" borderId="2" xfId="6" applyFont="1" applyBorder="1" applyAlignment="1">
      <alignment horizontal="center" vertical="top" wrapText="1"/>
    </xf>
    <xf numFmtId="0" fontId="13" fillId="0" borderId="2" xfId="6" applyFont="1" applyBorder="1" applyAlignment="1">
      <alignment horizontal="center" vertical="center" wrapText="1"/>
    </xf>
    <xf numFmtId="0" fontId="13" fillId="0" borderId="2" xfId="6" applyFont="1" applyBorder="1" applyAlignment="1">
      <alignment wrapText="1"/>
    </xf>
    <xf numFmtId="4" fontId="13" fillId="0" borderId="2" xfId="6" applyNumberFormat="1" applyFont="1" applyBorder="1" applyAlignment="1">
      <alignment horizontal="center"/>
    </xf>
    <xf numFmtId="2" fontId="14" fillId="2" borderId="2" xfId="6" applyNumberFormat="1" applyFont="1" applyFill="1" applyBorder="1" applyAlignment="1">
      <alignment horizontal="center"/>
    </xf>
    <xf numFmtId="0" fontId="13" fillId="0" borderId="2" xfId="6" applyFont="1" applyBorder="1"/>
    <xf numFmtId="0" fontId="13" fillId="0" borderId="2" xfId="6" applyFont="1" applyFill="1" applyBorder="1" applyAlignment="1">
      <alignment wrapText="1"/>
    </xf>
    <xf numFmtId="4" fontId="14" fillId="0" borderId="2" xfId="6" applyNumberFormat="1" applyFont="1" applyBorder="1" applyAlignment="1">
      <alignment horizontal="center"/>
    </xf>
    <xf numFmtId="0" fontId="13" fillId="0" borderId="2" xfId="6" applyFont="1" applyBorder="1" applyAlignment="1">
      <alignment horizontal="center" vertical="center"/>
    </xf>
    <xf numFmtId="0" fontId="15" fillId="0" borderId="2" xfId="6" applyFont="1" applyBorder="1" applyAlignment="1">
      <alignment horizontal="center" vertical="center"/>
    </xf>
    <xf numFmtId="0" fontId="15" fillId="0" borderId="2" xfId="6" applyFont="1" applyBorder="1"/>
    <xf numFmtId="4" fontId="15" fillId="0" borderId="2" xfId="6" applyNumberFormat="1" applyFont="1" applyBorder="1" applyAlignment="1">
      <alignment horizontal="center"/>
    </xf>
    <xf numFmtId="0" fontId="15" fillId="0" borderId="2" xfId="6" applyFont="1" applyBorder="1" applyAlignment="1">
      <alignment wrapText="1"/>
    </xf>
    <xf numFmtId="0" fontId="14" fillId="3" borderId="2" xfId="6" applyFont="1" applyFill="1" applyBorder="1"/>
    <xf numFmtId="4" fontId="16" fillId="3" borderId="2" xfId="6" applyNumberFormat="1" applyFont="1" applyFill="1" applyBorder="1" applyAlignment="1">
      <alignment horizontal="center"/>
    </xf>
    <xf numFmtId="0" fontId="15" fillId="3" borderId="2" xfId="6" applyFont="1" applyFill="1" applyBorder="1" applyAlignment="1">
      <alignment wrapText="1"/>
    </xf>
    <xf numFmtId="2" fontId="14" fillId="3" borderId="2" xfId="6" applyNumberFormat="1" applyFont="1" applyFill="1" applyBorder="1" applyAlignment="1">
      <alignment horizontal="center"/>
    </xf>
    <xf numFmtId="0" fontId="15" fillId="3" borderId="2" xfId="6" applyFont="1" applyFill="1" applyBorder="1"/>
    <xf numFmtId="4" fontId="14" fillId="3" borderId="2" xfId="6" applyNumberFormat="1" applyFont="1" applyFill="1" applyBorder="1" applyAlignment="1">
      <alignment horizontal="center"/>
    </xf>
    <xf numFmtId="0" fontId="17" fillId="0" borderId="0" xfId="6" applyFont="1"/>
    <xf numFmtId="0" fontId="7" fillId="0" borderId="1" xfId="7" applyFont="1" applyBorder="1" applyAlignment="1">
      <alignment horizontal="center"/>
    </xf>
    <xf numFmtId="0" fontId="19" fillId="0" borderId="1" xfId="7" applyFont="1" applyBorder="1" applyAlignment="1">
      <alignment horizontal="center"/>
    </xf>
    <xf numFmtId="0" fontId="3" fillId="0" borderId="1" xfId="6" applyBorder="1" applyAlignment="1"/>
    <xf numFmtId="0" fontId="20" fillId="0" borderId="0" xfId="7" applyFont="1" applyAlignment="1">
      <alignment horizontal="centerContinuous" vertical="top"/>
    </xf>
    <xf numFmtId="0" fontId="20" fillId="0" borderId="0" xfId="7" applyFont="1" applyBorder="1" applyAlignment="1">
      <alignment horizontal="centerContinuous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/>
    <xf numFmtId="4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wrapText="1"/>
    </xf>
    <xf numFmtId="2" fontId="14" fillId="2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wrapText="1"/>
    </xf>
    <xf numFmtId="4" fontId="14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/>
    <xf numFmtId="4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wrapText="1"/>
    </xf>
    <xf numFmtId="0" fontId="14" fillId="3" borderId="2" xfId="0" applyFont="1" applyFill="1" applyBorder="1"/>
    <xf numFmtId="4" fontId="16" fillId="3" borderId="2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wrapText="1"/>
    </xf>
    <xf numFmtId="2" fontId="14" fillId="3" borderId="2" xfId="0" applyNumberFormat="1" applyFont="1" applyFill="1" applyBorder="1" applyAlignment="1">
      <alignment horizontal="center"/>
    </xf>
    <xf numFmtId="0" fontId="15" fillId="3" borderId="2" xfId="0" applyFont="1" applyFill="1" applyBorder="1"/>
    <xf numFmtId="4" fontId="14" fillId="3" borderId="2" xfId="0" applyNumberFormat="1" applyFont="1" applyFill="1" applyBorder="1" applyAlignment="1">
      <alignment horizontal="center"/>
    </xf>
    <xf numFmtId="0" fontId="17" fillId="0" borderId="0" xfId="0" applyFont="1"/>
    <xf numFmtId="0" fontId="0" fillId="0" borderId="1" xfId="0" applyBorder="1" applyAlignment="1"/>
    <xf numFmtId="0" fontId="13" fillId="0" borderId="2" xfId="0" applyFont="1" applyBorder="1" applyAlignment="1">
      <alignment horizontal="left" vertical="center"/>
    </xf>
    <xf numFmtId="4" fontId="13" fillId="0" borderId="2" xfId="0" applyNumberFormat="1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/>
    </xf>
    <xf numFmtId="164" fontId="13" fillId="0" borderId="2" xfId="0" applyNumberFormat="1" applyFont="1" applyFill="1" applyBorder="1" applyAlignment="1">
      <alignment wrapText="1"/>
    </xf>
    <xf numFmtId="164" fontId="14" fillId="0" borderId="2" xfId="0" applyNumberFormat="1" applyFont="1" applyBorder="1" applyAlignment="1">
      <alignment horizontal="center"/>
    </xf>
    <xf numFmtId="164" fontId="16" fillId="3" borderId="2" xfId="0" applyNumberFormat="1" applyFont="1" applyFill="1" applyBorder="1" applyAlignment="1">
      <alignment horizontal="center"/>
    </xf>
    <xf numFmtId="164" fontId="15" fillId="3" borderId="2" xfId="0" applyNumberFormat="1" applyFont="1" applyFill="1" applyBorder="1" applyAlignment="1">
      <alignment wrapText="1"/>
    </xf>
    <xf numFmtId="164" fontId="14" fillId="3" borderId="2" xfId="0" applyNumberFormat="1" applyFont="1" applyFill="1" applyBorder="1" applyAlignment="1">
      <alignment horizontal="center"/>
    </xf>
    <xf numFmtId="164" fontId="15" fillId="3" borderId="2" xfId="0" applyNumberFormat="1" applyFont="1" applyFill="1" applyBorder="1"/>
    <xf numFmtId="0" fontId="11" fillId="0" borderId="0" xfId="0" applyFont="1" applyFill="1" applyBorder="1" applyAlignment="1">
      <alignment horizontal="center" vertical="center" wrapText="1"/>
    </xf>
    <xf numFmtId="0" fontId="0" fillId="0" borderId="2" xfId="0" applyBorder="1"/>
    <xf numFmtId="0" fontId="6" fillId="0" borderId="1" xfId="0" applyFont="1" applyBorder="1" applyAlignment="1">
      <alignment vertical="top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2" fontId="14" fillId="2" borderId="2" xfId="0" applyNumberFormat="1" applyFont="1" applyFill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4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14" fillId="3" borderId="2" xfId="0" applyFont="1" applyFill="1" applyBorder="1" applyAlignment="1">
      <alignment vertical="center"/>
    </xf>
    <xf numFmtId="4" fontId="16" fillId="3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 wrapText="1"/>
    </xf>
    <xf numFmtId="2" fontId="14" fillId="3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4" fontId="14" fillId="3" borderId="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4" fontId="21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4" fontId="22" fillId="3" borderId="2" xfId="0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2" fontId="8" fillId="3" borderId="2" xfId="0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0" fontId="21" fillId="0" borderId="0" xfId="0" applyFont="1"/>
    <xf numFmtId="0" fontId="23" fillId="0" borderId="0" xfId="0" applyFont="1"/>
    <xf numFmtId="0" fontId="24" fillId="0" borderId="1" xfId="7" applyFont="1" applyBorder="1" applyAlignment="1">
      <alignment horizontal="center"/>
    </xf>
    <xf numFmtId="0" fontId="24" fillId="0" borderId="1" xfId="7" applyFont="1" applyBorder="1" applyAlignment="1">
      <alignment horizontal="center"/>
    </xf>
    <xf numFmtId="0" fontId="21" fillId="0" borderId="1" xfId="0" applyFont="1" applyBorder="1" applyAlignment="1"/>
    <xf numFmtId="0" fontId="25" fillId="0" borderId="0" xfId="7" applyFont="1" applyAlignment="1">
      <alignment horizontal="centerContinuous" vertical="top"/>
    </xf>
    <xf numFmtId="0" fontId="25" fillId="0" borderId="0" xfId="7" applyFont="1" applyBorder="1" applyAlignment="1">
      <alignment horizontal="centerContinuous" vertical="top"/>
    </xf>
    <xf numFmtId="0" fontId="13" fillId="0" borderId="2" xfId="0" applyFont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left" wrapText="1"/>
    </xf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165" fontId="21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165" fontId="22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 wrapText="1"/>
    </xf>
    <xf numFmtId="0" fontId="9" fillId="0" borderId="0" xfId="0" applyFont="1"/>
    <xf numFmtId="0" fontId="31" fillId="0" borderId="0" xfId="0" applyFont="1"/>
    <xf numFmtId="0" fontId="31" fillId="0" borderId="0" xfId="0" applyFont="1" applyAlignment="1">
      <alignment horizontal="left" wrapText="1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center" wrapText="1"/>
    </xf>
    <xf numFmtId="0" fontId="32" fillId="0" borderId="2" xfId="0" applyFont="1" applyBorder="1" applyAlignment="1">
      <alignment vertical="center" wrapText="1"/>
    </xf>
    <xf numFmtId="0" fontId="31" fillId="0" borderId="2" xfId="0" applyFont="1" applyFill="1" applyBorder="1" applyAlignment="1">
      <alignment horizontal="left" vertical="center" wrapText="1"/>
    </xf>
    <xf numFmtId="4" fontId="31" fillId="0" borderId="2" xfId="0" applyNumberFormat="1" applyFont="1" applyFill="1" applyBorder="1"/>
    <xf numFmtId="165" fontId="31" fillId="0" borderId="2" xfId="0" applyNumberFormat="1" applyFont="1" applyFill="1" applyBorder="1"/>
    <xf numFmtId="0" fontId="31" fillId="0" borderId="2" xfId="0" applyFont="1" applyFill="1" applyBorder="1" applyAlignment="1">
      <alignment wrapText="1"/>
    </xf>
    <xf numFmtId="164" fontId="32" fillId="0" borderId="2" xfId="0" applyNumberFormat="1" applyFont="1" applyFill="1" applyBorder="1"/>
    <xf numFmtId="164" fontId="31" fillId="0" borderId="2" xfId="0" applyNumberFormat="1" applyFont="1" applyFill="1" applyBorder="1"/>
    <xf numFmtId="164" fontId="32" fillId="0" borderId="2" xfId="0" applyNumberFormat="1" applyFont="1" applyBorder="1"/>
    <xf numFmtId="0" fontId="32" fillId="0" borderId="2" xfId="0" applyFont="1" applyBorder="1" applyAlignment="1">
      <alignment vertical="center"/>
    </xf>
    <xf numFmtId="0" fontId="31" fillId="0" borderId="2" xfId="0" applyFont="1" applyFill="1" applyBorder="1"/>
    <xf numFmtId="165" fontId="31" fillId="0" borderId="2" xfId="0" applyNumberFormat="1" applyFont="1" applyBorder="1"/>
    <xf numFmtId="0" fontId="31" fillId="0" borderId="2" xfId="0" applyFont="1" applyBorder="1"/>
    <xf numFmtId="0" fontId="31" fillId="0" borderId="2" xfId="0" applyFont="1" applyBorder="1" applyAlignment="1">
      <alignment wrapText="1"/>
    </xf>
    <xf numFmtId="164" fontId="31" fillId="0" borderId="2" xfId="0" applyNumberFormat="1" applyFont="1" applyBorder="1"/>
    <xf numFmtId="0" fontId="32" fillId="0" borderId="2" xfId="0" applyFont="1" applyBorder="1"/>
    <xf numFmtId="165" fontId="32" fillId="0" borderId="2" xfId="0" applyNumberFormat="1" applyFont="1" applyBorder="1"/>
    <xf numFmtId="2" fontId="33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34" fillId="0" borderId="0" xfId="0" applyFont="1"/>
    <xf numFmtId="2" fontId="2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5" xfId="0" applyNumberFormat="1" applyBorder="1" applyAlignment="1">
      <alignment wrapText="1"/>
    </xf>
    <xf numFmtId="2" fontId="0" fillId="0" borderId="6" xfId="0" applyNumberFormat="1" applyBorder="1" applyAlignment="1">
      <alignment wrapText="1"/>
    </xf>
    <xf numFmtId="2" fontId="0" fillId="0" borderId="7" xfId="0" applyNumberForma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0" fontId="35" fillId="0" borderId="2" xfId="0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2" fontId="0" fillId="4" borderId="2" xfId="0" applyNumberFormat="1" applyFill="1" applyBorder="1"/>
    <xf numFmtId="0" fontId="16" fillId="0" borderId="2" xfId="0" applyFont="1" applyBorder="1"/>
    <xf numFmtId="0" fontId="0" fillId="0" borderId="2" xfId="0" applyBorder="1" applyAlignment="1">
      <alignment horizontal="center" vertical="center"/>
    </xf>
    <xf numFmtId="2" fontId="15" fillId="0" borderId="2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2" fontId="0" fillId="0" borderId="2" xfId="0" applyNumberFormat="1" applyBorder="1"/>
    <xf numFmtId="2" fontId="16" fillId="0" borderId="2" xfId="0" applyNumberFormat="1" applyFont="1" applyBorder="1"/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0" fontId="13" fillId="3" borderId="2" xfId="0" applyFont="1" applyFill="1" applyBorder="1" applyAlignment="1">
      <alignment wrapText="1"/>
    </xf>
    <xf numFmtId="0" fontId="13" fillId="3" borderId="2" xfId="0" applyFont="1" applyFill="1" applyBorder="1"/>
    <xf numFmtId="0" fontId="35" fillId="0" borderId="0" xfId="0" applyFont="1"/>
    <xf numFmtId="4" fontId="19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11" fillId="0" borderId="2" xfId="0" applyFont="1" applyBorder="1" applyAlignment="1">
      <alignment horizontal="left"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wrapText="1"/>
    </xf>
    <xf numFmtId="2" fontId="11" fillId="0" borderId="2" xfId="0" applyNumberFormat="1" applyFont="1" applyBorder="1" applyAlignment="1">
      <alignment wrapText="1"/>
    </xf>
    <xf numFmtId="0" fontId="13" fillId="0" borderId="2" xfId="0" applyFont="1" applyFill="1" applyBorder="1"/>
    <xf numFmtId="0" fontId="13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/>
    </xf>
    <xf numFmtId="0" fontId="8" fillId="0" borderId="0" xfId="0" applyFont="1" applyAlignment="1"/>
    <xf numFmtId="0" fontId="9" fillId="0" borderId="0" xfId="0" applyFont="1" applyAlignment="1"/>
    <xf numFmtId="0" fontId="9" fillId="0" borderId="1" xfId="0" applyFont="1" applyBorder="1" applyAlignment="1"/>
    <xf numFmtId="0" fontId="17" fillId="0" borderId="0" xfId="0" applyFont="1" applyAlignment="1"/>
    <xf numFmtId="0" fontId="31" fillId="0" borderId="0" xfId="0" applyFont="1" applyAlignment="1"/>
    <xf numFmtId="0" fontId="39" fillId="0" borderId="0" xfId="0" applyFont="1" applyAlignment="1">
      <alignment horizontal="center"/>
    </xf>
    <xf numFmtId="0" fontId="20" fillId="0" borderId="9" xfId="7" applyFont="1" applyBorder="1" applyAlignment="1">
      <alignment horizontal="center"/>
    </xf>
    <xf numFmtId="0" fontId="40" fillId="0" borderId="0" xfId="0" applyFont="1"/>
    <xf numFmtId="0" fontId="18" fillId="0" borderId="0" xfId="8"/>
    <xf numFmtId="0" fontId="5" fillId="0" borderId="0" xfId="8" applyFont="1" applyFill="1" applyBorder="1" applyAlignment="1"/>
    <xf numFmtId="0" fontId="5" fillId="0" borderId="0" xfId="8" applyFont="1" applyAlignment="1">
      <alignment vertical="top"/>
    </xf>
    <xf numFmtId="0" fontId="6" fillId="0" borderId="0" xfId="8" applyFont="1"/>
    <xf numFmtId="0" fontId="7" fillId="0" borderId="0" xfId="8" applyFont="1" applyAlignment="1">
      <alignment vertical="top"/>
    </xf>
    <xf numFmtId="0" fontId="6" fillId="0" borderId="0" xfId="8" applyFont="1" applyAlignment="1">
      <alignment horizontal="center" vertical="center"/>
    </xf>
    <xf numFmtId="0" fontId="8" fillId="0" borderId="0" xfId="8" applyFont="1" applyBorder="1" applyAlignment="1">
      <alignment horizontal="center" vertical="center" wrapText="1"/>
    </xf>
    <xf numFmtId="0" fontId="6" fillId="0" borderId="10" xfId="8" applyFont="1" applyBorder="1" applyAlignment="1">
      <alignment horizontal="left" vertical="top"/>
    </xf>
    <xf numFmtId="0" fontId="6" fillId="0" borderId="10" xfId="8" applyFont="1" applyBorder="1" applyAlignment="1">
      <alignment horizontal="center" vertical="center"/>
    </xf>
    <xf numFmtId="0" fontId="6" fillId="0" borderId="0" xfId="8" applyFont="1" applyBorder="1" applyAlignment="1">
      <alignment horizontal="left" vertical="top"/>
    </xf>
    <xf numFmtId="0" fontId="11" fillId="0" borderId="11" xfId="8" applyFont="1" applyBorder="1" applyAlignment="1">
      <alignment horizontal="center" vertical="center" wrapText="1"/>
    </xf>
    <xf numFmtId="0" fontId="12" fillId="0" borderId="11" xfId="8" applyFont="1" applyBorder="1" applyAlignment="1">
      <alignment horizontal="center" vertical="center" wrapText="1"/>
    </xf>
    <xf numFmtId="0" fontId="11" fillId="0" borderId="11" xfId="8" applyFont="1" applyBorder="1" applyAlignment="1">
      <alignment horizontal="center" vertical="center" wrapText="1"/>
    </xf>
    <xf numFmtId="0" fontId="13" fillId="0" borderId="11" xfId="8" applyFont="1" applyBorder="1" applyAlignment="1">
      <alignment horizontal="center" vertical="center" wrapText="1"/>
    </xf>
    <xf numFmtId="0" fontId="13" fillId="0" borderId="11" xfId="8" applyFont="1" applyFill="1" applyBorder="1" applyAlignment="1">
      <alignment horizontal="center" vertical="center"/>
    </xf>
    <xf numFmtId="0" fontId="13" fillId="0" borderId="11" xfId="8" applyFont="1" applyFill="1" applyBorder="1" applyAlignment="1">
      <alignment horizontal="center" vertical="center" wrapText="1"/>
    </xf>
    <xf numFmtId="2" fontId="14" fillId="5" borderId="11" xfId="8" applyNumberFormat="1" applyFont="1" applyFill="1" applyBorder="1" applyAlignment="1">
      <alignment horizontal="center" vertical="center"/>
    </xf>
    <xf numFmtId="4" fontId="13" fillId="0" borderId="11" xfId="8" applyNumberFormat="1" applyFont="1" applyFill="1" applyBorder="1" applyAlignment="1">
      <alignment horizontal="center" vertical="center"/>
    </xf>
    <xf numFmtId="2" fontId="14" fillId="0" borderId="11" xfId="8" applyNumberFormat="1" applyFont="1" applyFill="1" applyBorder="1" applyAlignment="1">
      <alignment horizontal="center" vertical="center"/>
    </xf>
    <xf numFmtId="0" fontId="11" fillId="0" borderId="11" xfId="8" applyFont="1" applyFill="1" applyBorder="1" applyAlignment="1">
      <alignment horizontal="center" vertical="center" wrapText="1"/>
    </xf>
    <xf numFmtId="0" fontId="13" fillId="0" borderId="12" xfId="8" applyFont="1" applyBorder="1" applyAlignment="1">
      <alignment horizontal="center" vertical="center" wrapText="1"/>
    </xf>
    <xf numFmtId="0" fontId="13" fillId="0" borderId="12" xfId="8" applyFont="1" applyFill="1" applyBorder="1" applyAlignment="1">
      <alignment horizontal="center" vertical="center"/>
    </xf>
    <xf numFmtId="4" fontId="13" fillId="0" borderId="12" xfId="8" applyNumberFormat="1" applyFont="1" applyFill="1" applyBorder="1" applyAlignment="1">
      <alignment horizontal="center" vertical="center"/>
    </xf>
    <xf numFmtId="0" fontId="13" fillId="0" borderId="12" xfId="8" applyFont="1" applyFill="1" applyBorder="1" applyAlignment="1">
      <alignment horizontal="center" vertical="center" wrapText="1"/>
    </xf>
    <xf numFmtId="2" fontId="14" fillId="5" borderId="12" xfId="8" applyNumberFormat="1" applyFont="1" applyFill="1" applyBorder="1" applyAlignment="1">
      <alignment horizontal="center" vertical="center"/>
    </xf>
    <xf numFmtId="4" fontId="14" fillId="0" borderId="12" xfId="8" applyNumberFormat="1" applyFont="1" applyFill="1" applyBorder="1" applyAlignment="1">
      <alignment horizontal="center" vertical="center"/>
    </xf>
    <xf numFmtId="0" fontId="13" fillId="0" borderId="13" xfId="8" applyFont="1" applyBorder="1" applyAlignment="1">
      <alignment horizontal="center" vertical="center" wrapText="1"/>
    </xf>
    <xf numFmtId="0" fontId="13" fillId="0" borderId="13" xfId="8" applyFont="1" applyFill="1" applyBorder="1" applyAlignment="1">
      <alignment horizontal="center" vertical="center"/>
    </xf>
    <xf numFmtId="4" fontId="13" fillId="0" borderId="13" xfId="8" applyNumberFormat="1" applyFont="1" applyFill="1" applyBorder="1" applyAlignment="1">
      <alignment horizontal="center" vertical="center"/>
    </xf>
    <xf numFmtId="0" fontId="13" fillId="0" borderId="13" xfId="8" applyFont="1" applyFill="1" applyBorder="1" applyAlignment="1">
      <alignment horizontal="center" vertical="center" wrapText="1"/>
    </xf>
    <xf numFmtId="2" fontId="14" fillId="5" borderId="13" xfId="8" applyNumberFormat="1" applyFont="1" applyFill="1" applyBorder="1" applyAlignment="1">
      <alignment horizontal="center" vertical="center"/>
    </xf>
    <xf numFmtId="4" fontId="14" fillId="0" borderId="13" xfId="8" applyNumberFormat="1" applyFont="1" applyFill="1" applyBorder="1" applyAlignment="1">
      <alignment horizontal="center" vertical="center"/>
    </xf>
    <xf numFmtId="0" fontId="13" fillId="0" borderId="14" xfId="8" applyFont="1" applyBorder="1" applyAlignment="1">
      <alignment horizontal="center" vertical="center" wrapText="1"/>
    </xf>
    <xf numFmtId="0" fontId="13" fillId="0" borderId="14" xfId="8" applyFont="1" applyFill="1" applyBorder="1" applyAlignment="1">
      <alignment horizontal="center" vertical="center"/>
    </xf>
    <xf numFmtId="4" fontId="13" fillId="0" borderId="14" xfId="8" applyNumberFormat="1" applyFont="1" applyFill="1" applyBorder="1" applyAlignment="1">
      <alignment horizontal="center" vertical="center"/>
    </xf>
    <xf numFmtId="0" fontId="13" fillId="0" borderId="14" xfId="8" applyFont="1" applyFill="1" applyBorder="1" applyAlignment="1">
      <alignment horizontal="center" vertical="center" wrapText="1"/>
    </xf>
    <xf numFmtId="2" fontId="14" fillId="5" borderId="14" xfId="8" applyNumberFormat="1" applyFont="1" applyFill="1" applyBorder="1" applyAlignment="1">
      <alignment horizontal="center" vertical="center"/>
    </xf>
    <xf numFmtId="4" fontId="14" fillId="0" borderId="14" xfId="8" applyNumberFormat="1" applyFont="1" applyFill="1" applyBorder="1" applyAlignment="1">
      <alignment horizontal="center" vertical="center"/>
    </xf>
    <xf numFmtId="0" fontId="15" fillId="0" borderId="11" xfId="8" applyFont="1" applyBorder="1" applyAlignment="1">
      <alignment horizontal="center" vertical="center"/>
    </xf>
    <xf numFmtId="0" fontId="14" fillId="6" borderId="11" xfId="8" applyFont="1" applyFill="1" applyBorder="1" applyAlignment="1">
      <alignment horizontal="center" vertical="center"/>
    </xf>
    <xf numFmtId="2" fontId="14" fillId="6" borderId="11" xfId="8" applyNumberFormat="1" applyFont="1" applyFill="1" applyBorder="1" applyAlignment="1">
      <alignment horizontal="center" vertical="center"/>
    </xf>
    <xf numFmtId="0" fontId="15" fillId="6" borderId="11" xfId="8" applyFont="1" applyFill="1" applyBorder="1" applyAlignment="1">
      <alignment horizontal="center" vertical="center" wrapText="1"/>
    </xf>
    <xf numFmtId="0" fontId="15" fillId="6" borderId="11" xfId="8" applyFont="1" applyFill="1" applyBorder="1" applyAlignment="1">
      <alignment horizontal="center" vertical="center"/>
    </xf>
    <xf numFmtId="0" fontId="17" fillId="0" borderId="0" xfId="8" applyFont="1"/>
    <xf numFmtId="0" fontId="7" fillId="0" borderId="10" xfId="7" applyFont="1" applyBorder="1" applyAlignment="1">
      <alignment horizontal="center"/>
    </xf>
    <xf numFmtId="0" fontId="19" fillId="0" borderId="10" xfId="7" applyFont="1" applyBorder="1" applyAlignment="1">
      <alignment horizontal="center"/>
    </xf>
    <xf numFmtId="0" fontId="20" fillId="0" borderId="0" xfId="7" applyFont="1" applyBorder="1" applyAlignment="1">
      <alignment horizontal="center" vertical="top"/>
    </xf>
  </cellXfs>
  <cellStyles count="9"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 3" xfId="6"/>
    <cellStyle name="Обычный 4" xfId="8"/>
    <cellStyle name="Обычный_план використання 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view="pageBreakPreview" topLeftCell="A8" zoomScale="90" zoomScaleNormal="100" zoomScaleSheetLayoutView="90" workbookViewId="0">
      <selection activeCell="E6" sqref="E6"/>
    </sheetView>
  </sheetViews>
  <sheetFormatPr defaultRowHeight="12.75" x14ac:dyDescent="0.2"/>
  <cols>
    <col min="1" max="1" width="9.140625" style="1"/>
    <col min="2" max="2" width="23.85546875" style="1" customWidth="1"/>
    <col min="3" max="3" width="11.42578125" style="1" customWidth="1"/>
    <col min="4" max="4" width="15.140625" style="1" customWidth="1"/>
    <col min="5" max="5" width="19.140625" style="1" customWidth="1"/>
    <col min="6" max="6" width="12.7109375" style="1" customWidth="1"/>
    <col min="7" max="7" width="21.7109375" style="1" customWidth="1"/>
    <col min="8" max="8" width="14.140625" style="1" customWidth="1"/>
    <col min="9" max="9" width="23.5703125" style="1" customWidth="1"/>
    <col min="10" max="10" width="12.85546875" style="1" customWidth="1"/>
    <col min="11" max="11" width="17.28515625" style="1" customWidth="1"/>
    <col min="12" max="257" width="9.140625" style="1"/>
    <col min="258" max="258" width="23.85546875" style="1" customWidth="1"/>
    <col min="259" max="259" width="11.42578125" style="1" customWidth="1"/>
    <col min="260" max="260" width="15.140625" style="1" customWidth="1"/>
    <col min="261" max="261" width="19.140625" style="1" customWidth="1"/>
    <col min="262" max="262" width="12.7109375" style="1" customWidth="1"/>
    <col min="263" max="263" width="21.7109375" style="1" customWidth="1"/>
    <col min="264" max="264" width="14.140625" style="1" customWidth="1"/>
    <col min="265" max="265" width="23.5703125" style="1" customWidth="1"/>
    <col min="266" max="266" width="12.85546875" style="1" customWidth="1"/>
    <col min="267" max="267" width="17.28515625" style="1" customWidth="1"/>
    <col min="268" max="513" width="9.140625" style="1"/>
    <col min="514" max="514" width="23.85546875" style="1" customWidth="1"/>
    <col min="515" max="515" width="11.42578125" style="1" customWidth="1"/>
    <col min="516" max="516" width="15.140625" style="1" customWidth="1"/>
    <col min="517" max="517" width="19.140625" style="1" customWidth="1"/>
    <col min="518" max="518" width="12.7109375" style="1" customWidth="1"/>
    <col min="519" max="519" width="21.7109375" style="1" customWidth="1"/>
    <col min="520" max="520" width="14.140625" style="1" customWidth="1"/>
    <col min="521" max="521" width="23.5703125" style="1" customWidth="1"/>
    <col min="522" max="522" width="12.85546875" style="1" customWidth="1"/>
    <col min="523" max="523" width="17.28515625" style="1" customWidth="1"/>
    <col min="524" max="769" width="9.140625" style="1"/>
    <col min="770" max="770" width="23.85546875" style="1" customWidth="1"/>
    <col min="771" max="771" width="11.42578125" style="1" customWidth="1"/>
    <col min="772" max="772" width="15.140625" style="1" customWidth="1"/>
    <col min="773" max="773" width="19.140625" style="1" customWidth="1"/>
    <col min="774" max="774" width="12.7109375" style="1" customWidth="1"/>
    <col min="775" max="775" width="21.7109375" style="1" customWidth="1"/>
    <col min="776" max="776" width="14.140625" style="1" customWidth="1"/>
    <col min="777" max="777" width="23.5703125" style="1" customWidth="1"/>
    <col min="778" max="778" width="12.85546875" style="1" customWidth="1"/>
    <col min="779" max="779" width="17.28515625" style="1" customWidth="1"/>
    <col min="780" max="1025" width="9.140625" style="1"/>
    <col min="1026" max="1026" width="23.85546875" style="1" customWidth="1"/>
    <col min="1027" max="1027" width="11.42578125" style="1" customWidth="1"/>
    <col min="1028" max="1028" width="15.140625" style="1" customWidth="1"/>
    <col min="1029" max="1029" width="19.140625" style="1" customWidth="1"/>
    <col min="1030" max="1030" width="12.7109375" style="1" customWidth="1"/>
    <col min="1031" max="1031" width="21.7109375" style="1" customWidth="1"/>
    <col min="1032" max="1032" width="14.140625" style="1" customWidth="1"/>
    <col min="1033" max="1033" width="23.5703125" style="1" customWidth="1"/>
    <col min="1034" max="1034" width="12.85546875" style="1" customWidth="1"/>
    <col min="1035" max="1035" width="17.28515625" style="1" customWidth="1"/>
    <col min="1036" max="1281" width="9.140625" style="1"/>
    <col min="1282" max="1282" width="23.85546875" style="1" customWidth="1"/>
    <col min="1283" max="1283" width="11.42578125" style="1" customWidth="1"/>
    <col min="1284" max="1284" width="15.140625" style="1" customWidth="1"/>
    <col min="1285" max="1285" width="19.140625" style="1" customWidth="1"/>
    <col min="1286" max="1286" width="12.7109375" style="1" customWidth="1"/>
    <col min="1287" max="1287" width="21.7109375" style="1" customWidth="1"/>
    <col min="1288" max="1288" width="14.140625" style="1" customWidth="1"/>
    <col min="1289" max="1289" width="23.5703125" style="1" customWidth="1"/>
    <col min="1290" max="1290" width="12.85546875" style="1" customWidth="1"/>
    <col min="1291" max="1291" width="17.28515625" style="1" customWidth="1"/>
    <col min="1292" max="1537" width="9.140625" style="1"/>
    <col min="1538" max="1538" width="23.85546875" style="1" customWidth="1"/>
    <col min="1539" max="1539" width="11.42578125" style="1" customWidth="1"/>
    <col min="1540" max="1540" width="15.140625" style="1" customWidth="1"/>
    <col min="1541" max="1541" width="19.140625" style="1" customWidth="1"/>
    <col min="1542" max="1542" width="12.7109375" style="1" customWidth="1"/>
    <col min="1543" max="1543" width="21.7109375" style="1" customWidth="1"/>
    <col min="1544" max="1544" width="14.140625" style="1" customWidth="1"/>
    <col min="1545" max="1545" width="23.5703125" style="1" customWidth="1"/>
    <col min="1546" max="1546" width="12.85546875" style="1" customWidth="1"/>
    <col min="1547" max="1547" width="17.28515625" style="1" customWidth="1"/>
    <col min="1548" max="1793" width="9.140625" style="1"/>
    <col min="1794" max="1794" width="23.85546875" style="1" customWidth="1"/>
    <col min="1795" max="1795" width="11.42578125" style="1" customWidth="1"/>
    <col min="1796" max="1796" width="15.140625" style="1" customWidth="1"/>
    <col min="1797" max="1797" width="19.140625" style="1" customWidth="1"/>
    <col min="1798" max="1798" width="12.7109375" style="1" customWidth="1"/>
    <col min="1799" max="1799" width="21.7109375" style="1" customWidth="1"/>
    <col min="1800" max="1800" width="14.140625" style="1" customWidth="1"/>
    <col min="1801" max="1801" width="23.5703125" style="1" customWidth="1"/>
    <col min="1802" max="1802" width="12.85546875" style="1" customWidth="1"/>
    <col min="1803" max="1803" width="17.28515625" style="1" customWidth="1"/>
    <col min="1804" max="2049" width="9.140625" style="1"/>
    <col min="2050" max="2050" width="23.85546875" style="1" customWidth="1"/>
    <col min="2051" max="2051" width="11.42578125" style="1" customWidth="1"/>
    <col min="2052" max="2052" width="15.140625" style="1" customWidth="1"/>
    <col min="2053" max="2053" width="19.140625" style="1" customWidth="1"/>
    <col min="2054" max="2054" width="12.7109375" style="1" customWidth="1"/>
    <col min="2055" max="2055" width="21.7109375" style="1" customWidth="1"/>
    <col min="2056" max="2056" width="14.140625" style="1" customWidth="1"/>
    <col min="2057" max="2057" width="23.5703125" style="1" customWidth="1"/>
    <col min="2058" max="2058" width="12.85546875" style="1" customWidth="1"/>
    <col min="2059" max="2059" width="17.28515625" style="1" customWidth="1"/>
    <col min="2060" max="2305" width="9.140625" style="1"/>
    <col min="2306" max="2306" width="23.85546875" style="1" customWidth="1"/>
    <col min="2307" max="2307" width="11.42578125" style="1" customWidth="1"/>
    <col min="2308" max="2308" width="15.140625" style="1" customWidth="1"/>
    <col min="2309" max="2309" width="19.140625" style="1" customWidth="1"/>
    <col min="2310" max="2310" width="12.7109375" style="1" customWidth="1"/>
    <col min="2311" max="2311" width="21.7109375" style="1" customWidth="1"/>
    <col min="2312" max="2312" width="14.140625" style="1" customWidth="1"/>
    <col min="2313" max="2313" width="23.5703125" style="1" customWidth="1"/>
    <col min="2314" max="2314" width="12.85546875" style="1" customWidth="1"/>
    <col min="2315" max="2315" width="17.28515625" style="1" customWidth="1"/>
    <col min="2316" max="2561" width="9.140625" style="1"/>
    <col min="2562" max="2562" width="23.85546875" style="1" customWidth="1"/>
    <col min="2563" max="2563" width="11.42578125" style="1" customWidth="1"/>
    <col min="2564" max="2564" width="15.140625" style="1" customWidth="1"/>
    <col min="2565" max="2565" width="19.140625" style="1" customWidth="1"/>
    <col min="2566" max="2566" width="12.7109375" style="1" customWidth="1"/>
    <col min="2567" max="2567" width="21.7109375" style="1" customWidth="1"/>
    <col min="2568" max="2568" width="14.140625" style="1" customWidth="1"/>
    <col min="2569" max="2569" width="23.5703125" style="1" customWidth="1"/>
    <col min="2570" max="2570" width="12.85546875" style="1" customWidth="1"/>
    <col min="2571" max="2571" width="17.28515625" style="1" customWidth="1"/>
    <col min="2572" max="2817" width="9.140625" style="1"/>
    <col min="2818" max="2818" width="23.85546875" style="1" customWidth="1"/>
    <col min="2819" max="2819" width="11.42578125" style="1" customWidth="1"/>
    <col min="2820" max="2820" width="15.140625" style="1" customWidth="1"/>
    <col min="2821" max="2821" width="19.140625" style="1" customWidth="1"/>
    <col min="2822" max="2822" width="12.7109375" style="1" customWidth="1"/>
    <col min="2823" max="2823" width="21.7109375" style="1" customWidth="1"/>
    <col min="2824" max="2824" width="14.140625" style="1" customWidth="1"/>
    <col min="2825" max="2825" width="23.5703125" style="1" customWidth="1"/>
    <col min="2826" max="2826" width="12.85546875" style="1" customWidth="1"/>
    <col min="2827" max="2827" width="17.28515625" style="1" customWidth="1"/>
    <col min="2828" max="3073" width="9.140625" style="1"/>
    <col min="3074" max="3074" width="23.85546875" style="1" customWidth="1"/>
    <col min="3075" max="3075" width="11.42578125" style="1" customWidth="1"/>
    <col min="3076" max="3076" width="15.140625" style="1" customWidth="1"/>
    <col min="3077" max="3077" width="19.140625" style="1" customWidth="1"/>
    <col min="3078" max="3078" width="12.7109375" style="1" customWidth="1"/>
    <col min="3079" max="3079" width="21.7109375" style="1" customWidth="1"/>
    <col min="3080" max="3080" width="14.140625" style="1" customWidth="1"/>
    <col min="3081" max="3081" width="23.5703125" style="1" customWidth="1"/>
    <col min="3082" max="3082" width="12.85546875" style="1" customWidth="1"/>
    <col min="3083" max="3083" width="17.28515625" style="1" customWidth="1"/>
    <col min="3084" max="3329" width="9.140625" style="1"/>
    <col min="3330" max="3330" width="23.85546875" style="1" customWidth="1"/>
    <col min="3331" max="3331" width="11.42578125" style="1" customWidth="1"/>
    <col min="3332" max="3332" width="15.140625" style="1" customWidth="1"/>
    <col min="3333" max="3333" width="19.140625" style="1" customWidth="1"/>
    <col min="3334" max="3334" width="12.7109375" style="1" customWidth="1"/>
    <col min="3335" max="3335" width="21.7109375" style="1" customWidth="1"/>
    <col min="3336" max="3336" width="14.140625" style="1" customWidth="1"/>
    <col min="3337" max="3337" width="23.5703125" style="1" customWidth="1"/>
    <col min="3338" max="3338" width="12.85546875" style="1" customWidth="1"/>
    <col min="3339" max="3339" width="17.28515625" style="1" customWidth="1"/>
    <col min="3340" max="3585" width="9.140625" style="1"/>
    <col min="3586" max="3586" width="23.85546875" style="1" customWidth="1"/>
    <col min="3587" max="3587" width="11.42578125" style="1" customWidth="1"/>
    <col min="3588" max="3588" width="15.140625" style="1" customWidth="1"/>
    <col min="3589" max="3589" width="19.140625" style="1" customWidth="1"/>
    <col min="3590" max="3590" width="12.7109375" style="1" customWidth="1"/>
    <col min="3591" max="3591" width="21.7109375" style="1" customWidth="1"/>
    <col min="3592" max="3592" width="14.140625" style="1" customWidth="1"/>
    <col min="3593" max="3593" width="23.5703125" style="1" customWidth="1"/>
    <col min="3594" max="3594" width="12.85546875" style="1" customWidth="1"/>
    <col min="3595" max="3595" width="17.28515625" style="1" customWidth="1"/>
    <col min="3596" max="3841" width="9.140625" style="1"/>
    <col min="3842" max="3842" width="23.85546875" style="1" customWidth="1"/>
    <col min="3843" max="3843" width="11.42578125" style="1" customWidth="1"/>
    <col min="3844" max="3844" width="15.140625" style="1" customWidth="1"/>
    <col min="3845" max="3845" width="19.140625" style="1" customWidth="1"/>
    <col min="3846" max="3846" width="12.7109375" style="1" customWidth="1"/>
    <col min="3847" max="3847" width="21.7109375" style="1" customWidth="1"/>
    <col min="3848" max="3848" width="14.140625" style="1" customWidth="1"/>
    <col min="3849" max="3849" width="23.5703125" style="1" customWidth="1"/>
    <col min="3850" max="3850" width="12.85546875" style="1" customWidth="1"/>
    <col min="3851" max="3851" width="17.28515625" style="1" customWidth="1"/>
    <col min="3852" max="4097" width="9.140625" style="1"/>
    <col min="4098" max="4098" width="23.85546875" style="1" customWidth="1"/>
    <col min="4099" max="4099" width="11.42578125" style="1" customWidth="1"/>
    <col min="4100" max="4100" width="15.140625" style="1" customWidth="1"/>
    <col min="4101" max="4101" width="19.140625" style="1" customWidth="1"/>
    <col min="4102" max="4102" width="12.7109375" style="1" customWidth="1"/>
    <col min="4103" max="4103" width="21.7109375" style="1" customWidth="1"/>
    <col min="4104" max="4104" width="14.140625" style="1" customWidth="1"/>
    <col min="4105" max="4105" width="23.5703125" style="1" customWidth="1"/>
    <col min="4106" max="4106" width="12.85546875" style="1" customWidth="1"/>
    <col min="4107" max="4107" width="17.28515625" style="1" customWidth="1"/>
    <col min="4108" max="4353" width="9.140625" style="1"/>
    <col min="4354" max="4354" width="23.85546875" style="1" customWidth="1"/>
    <col min="4355" max="4355" width="11.42578125" style="1" customWidth="1"/>
    <col min="4356" max="4356" width="15.140625" style="1" customWidth="1"/>
    <col min="4357" max="4357" width="19.140625" style="1" customWidth="1"/>
    <col min="4358" max="4358" width="12.7109375" style="1" customWidth="1"/>
    <col min="4359" max="4359" width="21.7109375" style="1" customWidth="1"/>
    <col min="4360" max="4360" width="14.140625" style="1" customWidth="1"/>
    <col min="4361" max="4361" width="23.5703125" style="1" customWidth="1"/>
    <col min="4362" max="4362" width="12.85546875" style="1" customWidth="1"/>
    <col min="4363" max="4363" width="17.28515625" style="1" customWidth="1"/>
    <col min="4364" max="4609" width="9.140625" style="1"/>
    <col min="4610" max="4610" width="23.85546875" style="1" customWidth="1"/>
    <col min="4611" max="4611" width="11.42578125" style="1" customWidth="1"/>
    <col min="4612" max="4612" width="15.140625" style="1" customWidth="1"/>
    <col min="4613" max="4613" width="19.140625" style="1" customWidth="1"/>
    <col min="4614" max="4614" width="12.7109375" style="1" customWidth="1"/>
    <col min="4615" max="4615" width="21.7109375" style="1" customWidth="1"/>
    <col min="4616" max="4616" width="14.140625" style="1" customWidth="1"/>
    <col min="4617" max="4617" width="23.5703125" style="1" customWidth="1"/>
    <col min="4618" max="4618" width="12.85546875" style="1" customWidth="1"/>
    <col min="4619" max="4619" width="17.28515625" style="1" customWidth="1"/>
    <col min="4620" max="4865" width="9.140625" style="1"/>
    <col min="4866" max="4866" width="23.85546875" style="1" customWidth="1"/>
    <col min="4867" max="4867" width="11.42578125" style="1" customWidth="1"/>
    <col min="4868" max="4868" width="15.140625" style="1" customWidth="1"/>
    <col min="4869" max="4869" width="19.140625" style="1" customWidth="1"/>
    <col min="4870" max="4870" width="12.7109375" style="1" customWidth="1"/>
    <col min="4871" max="4871" width="21.7109375" style="1" customWidth="1"/>
    <col min="4872" max="4872" width="14.140625" style="1" customWidth="1"/>
    <col min="4873" max="4873" width="23.5703125" style="1" customWidth="1"/>
    <col min="4874" max="4874" width="12.85546875" style="1" customWidth="1"/>
    <col min="4875" max="4875" width="17.28515625" style="1" customWidth="1"/>
    <col min="4876" max="5121" width="9.140625" style="1"/>
    <col min="5122" max="5122" width="23.85546875" style="1" customWidth="1"/>
    <col min="5123" max="5123" width="11.42578125" style="1" customWidth="1"/>
    <col min="5124" max="5124" width="15.140625" style="1" customWidth="1"/>
    <col min="5125" max="5125" width="19.140625" style="1" customWidth="1"/>
    <col min="5126" max="5126" width="12.7109375" style="1" customWidth="1"/>
    <col min="5127" max="5127" width="21.7109375" style="1" customWidth="1"/>
    <col min="5128" max="5128" width="14.140625" style="1" customWidth="1"/>
    <col min="5129" max="5129" width="23.5703125" style="1" customWidth="1"/>
    <col min="5130" max="5130" width="12.85546875" style="1" customWidth="1"/>
    <col min="5131" max="5131" width="17.28515625" style="1" customWidth="1"/>
    <col min="5132" max="5377" width="9.140625" style="1"/>
    <col min="5378" max="5378" width="23.85546875" style="1" customWidth="1"/>
    <col min="5379" max="5379" width="11.42578125" style="1" customWidth="1"/>
    <col min="5380" max="5380" width="15.140625" style="1" customWidth="1"/>
    <col min="5381" max="5381" width="19.140625" style="1" customWidth="1"/>
    <col min="5382" max="5382" width="12.7109375" style="1" customWidth="1"/>
    <col min="5383" max="5383" width="21.7109375" style="1" customWidth="1"/>
    <col min="5384" max="5384" width="14.140625" style="1" customWidth="1"/>
    <col min="5385" max="5385" width="23.5703125" style="1" customWidth="1"/>
    <col min="5386" max="5386" width="12.85546875" style="1" customWidth="1"/>
    <col min="5387" max="5387" width="17.28515625" style="1" customWidth="1"/>
    <col min="5388" max="5633" width="9.140625" style="1"/>
    <col min="5634" max="5634" width="23.85546875" style="1" customWidth="1"/>
    <col min="5635" max="5635" width="11.42578125" style="1" customWidth="1"/>
    <col min="5636" max="5636" width="15.140625" style="1" customWidth="1"/>
    <col min="5637" max="5637" width="19.140625" style="1" customWidth="1"/>
    <col min="5638" max="5638" width="12.7109375" style="1" customWidth="1"/>
    <col min="5639" max="5639" width="21.7109375" style="1" customWidth="1"/>
    <col min="5640" max="5640" width="14.140625" style="1" customWidth="1"/>
    <col min="5641" max="5641" width="23.5703125" style="1" customWidth="1"/>
    <col min="5642" max="5642" width="12.85546875" style="1" customWidth="1"/>
    <col min="5643" max="5643" width="17.28515625" style="1" customWidth="1"/>
    <col min="5644" max="5889" width="9.140625" style="1"/>
    <col min="5890" max="5890" width="23.85546875" style="1" customWidth="1"/>
    <col min="5891" max="5891" width="11.42578125" style="1" customWidth="1"/>
    <col min="5892" max="5892" width="15.140625" style="1" customWidth="1"/>
    <col min="5893" max="5893" width="19.140625" style="1" customWidth="1"/>
    <col min="5894" max="5894" width="12.7109375" style="1" customWidth="1"/>
    <col min="5895" max="5895" width="21.7109375" style="1" customWidth="1"/>
    <col min="5896" max="5896" width="14.140625" style="1" customWidth="1"/>
    <col min="5897" max="5897" width="23.5703125" style="1" customWidth="1"/>
    <col min="5898" max="5898" width="12.85546875" style="1" customWidth="1"/>
    <col min="5899" max="5899" width="17.28515625" style="1" customWidth="1"/>
    <col min="5900" max="6145" width="9.140625" style="1"/>
    <col min="6146" max="6146" width="23.85546875" style="1" customWidth="1"/>
    <col min="6147" max="6147" width="11.42578125" style="1" customWidth="1"/>
    <col min="6148" max="6148" width="15.140625" style="1" customWidth="1"/>
    <col min="6149" max="6149" width="19.140625" style="1" customWidth="1"/>
    <col min="6150" max="6150" width="12.7109375" style="1" customWidth="1"/>
    <col min="6151" max="6151" width="21.7109375" style="1" customWidth="1"/>
    <col min="6152" max="6152" width="14.140625" style="1" customWidth="1"/>
    <col min="6153" max="6153" width="23.5703125" style="1" customWidth="1"/>
    <col min="6154" max="6154" width="12.85546875" style="1" customWidth="1"/>
    <col min="6155" max="6155" width="17.28515625" style="1" customWidth="1"/>
    <col min="6156" max="6401" width="9.140625" style="1"/>
    <col min="6402" max="6402" width="23.85546875" style="1" customWidth="1"/>
    <col min="6403" max="6403" width="11.42578125" style="1" customWidth="1"/>
    <col min="6404" max="6404" width="15.140625" style="1" customWidth="1"/>
    <col min="6405" max="6405" width="19.140625" style="1" customWidth="1"/>
    <col min="6406" max="6406" width="12.7109375" style="1" customWidth="1"/>
    <col min="6407" max="6407" width="21.7109375" style="1" customWidth="1"/>
    <col min="6408" max="6408" width="14.140625" style="1" customWidth="1"/>
    <col min="6409" max="6409" width="23.5703125" style="1" customWidth="1"/>
    <col min="6410" max="6410" width="12.85546875" style="1" customWidth="1"/>
    <col min="6411" max="6411" width="17.28515625" style="1" customWidth="1"/>
    <col min="6412" max="6657" width="9.140625" style="1"/>
    <col min="6658" max="6658" width="23.85546875" style="1" customWidth="1"/>
    <col min="6659" max="6659" width="11.42578125" style="1" customWidth="1"/>
    <col min="6660" max="6660" width="15.140625" style="1" customWidth="1"/>
    <col min="6661" max="6661" width="19.140625" style="1" customWidth="1"/>
    <col min="6662" max="6662" width="12.7109375" style="1" customWidth="1"/>
    <col min="6663" max="6663" width="21.7109375" style="1" customWidth="1"/>
    <col min="6664" max="6664" width="14.140625" style="1" customWidth="1"/>
    <col min="6665" max="6665" width="23.5703125" style="1" customWidth="1"/>
    <col min="6666" max="6666" width="12.85546875" style="1" customWidth="1"/>
    <col min="6667" max="6667" width="17.28515625" style="1" customWidth="1"/>
    <col min="6668" max="6913" width="9.140625" style="1"/>
    <col min="6914" max="6914" width="23.85546875" style="1" customWidth="1"/>
    <col min="6915" max="6915" width="11.42578125" style="1" customWidth="1"/>
    <col min="6916" max="6916" width="15.140625" style="1" customWidth="1"/>
    <col min="6917" max="6917" width="19.140625" style="1" customWidth="1"/>
    <col min="6918" max="6918" width="12.7109375" style="1" customWidth="1"/>
    <col min="6919" max="6919" width="21.7109375" style="1" customWidth="1"/>
    <col min="6920" max="6920" width="14.140625" style="1" customWidth="1"/>
    <col min="6921" max="6921" width="23.5703125" style="1" customWidth="1"/>
    <col min="6922" max="6922" width="12.85546875" style="1" customWidth="1"/>
    <col min="6923" max="6923" width="17.28515625" style="1" customWidth="1"/>
    <col min="6924" max="7169" width="9.140625" style="1"/>
    <col min="7170" max="7170" width="23.85546875" style="1" customWidth="1"/>
    <col min="7171" max="7171" width="11.42578125" style="1" customWidth="1"/>
    <col min="7172" max="7172" width="15.140625" style="1" customWidth="1"/>
    <col min="7173" max="7173" width="19.140625" style="1" customWidth="1"/>
    <col min="7174" max="7174" width="12.7109375" style="1" customWidth="1"/>
    <col min="7175" max="7175" width="21.7109375" style="1" customWidth="1"/>
    <col min="7176" max="7176" width="14.140625" style="1" customWidth="1"/>
    <col min="7177" max="7177" width="23.5703125" style="1" customWidth="1"/>
    <col min="7178" max="7178" width="12.85546875" style="1" customWidth="1"/>
    <col min="7179" max="7179" width="17.28515625" style="1" customWidth="1"/>
    <col min="7180" max="7425" width="9.140625" style="1"/>
    <col min="7426" max="7426" width="23.85546875" style="1" customWidth="1"/>
    <col min="7427" max="7427" width="11.42578125" style="1" customWidth="1"/>
    <col min="7428" max="7428" width="15.140625" style="1" customWidth="1"/>
    <col min="7429" max="7429" width="19.140625" style="1" customWidth="1"/>
    <col min="7430" max="7430" width="12.7109375" style="1" customWidth="1"/>
    <col min="7431" max="7431" width="21.7109375" style="1" customWidth="1"/>
    <col min="7432" max="7432" width="14.140625" style="1" customWidth="1"/>
    <col min="7433" max="7433" width="23.5703125" style="1" customWidth="1"/>
    <col min="7434" max="7434" width="12.85546875" style="1" customWidth="1"/>
    <col min="7435" max="7435" width="17.28515625" style="1" customWidth="1"/>
    <col min="7436" max="7681" width="9.140625" style="1"/>
    <col min="7682" max="7682" width="23.85546875" style="1" customWidth="1"/>
    <col min="7683" max="7683" width="11.42578125" style="1" customWidth="1"/>
    <col min="7684" max="7684" width="15.140625" style="1" customWidth="1"/>
    <col min="7685" max="7685" width="19.140625" style="1" customWidth="1"/>
    <col min="7686" max="7686" width="12.7109375" style="1" customWidth="1"/>
    <col min="7687" max="7687" width="21.7109375" style="1" customWidth="1"/>
    <col min="7688" max="7688" width="14.140625" style="1" customWidth="1"/>
    <col min="7689" max="7689" width="23.5703125" style="1" customWidth="1"/>
    <col min="7690" max="7690" width="12.85546875" style="1" customWidth="1"/>
    <col min="7691" max="7691" width="17.28515625" style="1" customWidth="1"/>
    <col min="7692" max="7937" width="9.140625" style="1"/>
    <col min="7938" max="7938" width="23.85546875" style="1" customWidth="1"/>
    <col min="7939" max="7939" width="11.42578125" style="1" customWidth="1"/>
    <col min="7940" max="7940" width="15.140625" style="1" customWidth="1"/>
    <col min="7941" max="7941" width="19.140625" style="1" customWidth="1"/>
    <col min="7942" max="7942" width="12.7109375" style="1" customWidth="1"/>
    <col min="7943" max="7943" width="21.7109375" style="1" customWidth="1"/>
    <col min="7944" max="7944" width="14.140625" style="1" customWidth="1"/>
    <col min="7945" max="7945" width="23.5703125" style="1" customWidth="1"/>
    <col min="7946" max="7946" width="12.85546875" style="1" customWidth="1"/>
    <col min="7947" max="7947" width="17.28515625" style="1" customWidth="1"/>
    <col min="7948" max="8193" width="9.140625" style="1"/>
    <col min="8194" max="8194" width="23.85546875" style="1" customWidth="1"/>
    <col min="8195" max="8195" width="11.42578125" style="1" customWidth="1"/>
    <col min="8196" max="8196" width="15.140625" style="1" customWidth="1"/>
    <col min="8197" max="8197" width="19.140625" style="1" customWidth="1"/>
    <col min="8198" max="8198" width="12.7109375" style="1" customWidth="1"/>
    <col min="8199" max="8199" width="21.7109375" style="1" customWidth="1"/>
    <col min="8200" max="8200" width="14.140625" style="1" customWidth="1"/>
    <col min="8201" max="8201" width="23.5703125" style="1" customWidth="1"/>
    <col min="8202" max="8202" width="12.85546875" style="1" customWidth="1"/>
    <col min="8203" max="8203" width="17.28515625" style="1" customWidth="1"/>
    <col min="8204" max="8449" width="9.140625" style="1"/>
    <col min="8450" max="8450" width="23.85546875" style="1" customWidth="1"/>
    <col min="8451" max="8451" width="11.42578125" style="1" customWidth="1"/>
    <col min="8452" max="8452" width="15.140625" style="1" customWidth="1"/>
    <col min="8453" max="8453" width="19.140625" style="1" customWidth="1"/>
    <col min="8454" max="8454" width="12.7109375" style="1" customWidth="1"/>
    <col min="8455" max="8455" width="21.7109375" style="1" customWidth="1"/>
    <col min="8456" max="8456" width="14.140625" style="1" customWidth="1"/>
    <col min="8457" max="8457" width="23.5703125" style="1" customWidth="1"/>
    <col min="8458" max="8458" width="12.85546875" style="1" customWidth="1"/>
    <col min="8459" max="8459" width="17.28515625" style="1" customWidth="1"/>
    <col min="8460" max="8705" width="9.140625" style="1"/>
    <col min="8706" max="8706" width="23.85546875" style="1" customWidth="1"/>
    <col min="8707" max="8707" width="11.42578125" style="1" customWidth="1"/>
    <col min="8708" max="8708" width="15.140625" style="1" customWidth="1"/>
    <col min="8709" max="8709" width="19.140625" style="1" customWidth="1"/>
    <col min="8710" max="8710" width="12.7109375" style="1" customWidth="1"/>
    <col min="8711" max="8711" width="21.7109375" style="1" customWidth="1"/>
    <col min="8712" max="8712" width="14.140625" style="1" customWidth="1"/>
    <col min="8713" max="8713" width="23.5703125" style="1" customWidth="1"/>
    <col min="8714" max="8714" width="12.85546875" style="1" customWidth="1"/>
    <col min="8715" max="8715" width="17.28515625" style="1" customWidth="1"/>
    <col min="8716" max="8961" width="9.140625" style="1"/>
    <col min="8962" max="8962" width="23.85546875" style="1" customWidth="1"/>
    <col min="8963" max="8963" width="11.42578125" style="1" customWidth="1"/>
    <col min="8964" max="8964" width="15.140625" style="1" customWidth="1"/>
    <col min="8965" max="8965" width="19.140625" style="1" customWidth="1"/>
    <col min="8966" max="8966" width="12.7109375" style="1" customWidth="1"/>
    <col min="8967" max="8967" width="21.7109375" style="1" customWidth="1"/>
    <col min="8968" max="8968" width="14.140625" style="1" customWidth="1"/>
    <col min="8969" max="8969" width="23.5703125" style="1" customWidth="1"/>
    <col min="8970" max="8970" width="12.85546875" style="1" customWidth="1"/>
    <col min="8971" max="8971" width="17.28515625" style="1" customWidth="1"/>
    <col min="8972" max="9217" width="9.140625" style="1"/>
    <col min="9218" max="9218" width="23.85546875" style="1" customWidth="1"/>
    <col min="9219" max="9219" width="11.42578125" style="1" customWidth="1"/>
    <col min="9220" max="9220" width="15.140625" style="1" customWidth="1"/>
    <col min="9221" max="9221" width="19.140625" style="1" customWidth="1"/>
    <col min="9222" max="9222" width="12.7109375" style="1" customWidth="1"/>
    <col min="9223" max="9223" width="21.7109375" style="1" customWidth="1"/>
    <col min="9224" max="9224" width="14.140625" style="1" customWidth="1"/>
    <col min="9225" max="9225" width="23.5703125" style="1" customWidth="1"/>
    <col min="9226" max="9226" width="12.85546875" style="1" customWidth="1"/>
    <col min="9227" max="9227" width="17.28515625" style="1" customWidth="1"/>
    <col min="9228" max="9473" width="9.140625" style="1"/>
    <col min="9474" max="9474" width="23.85546875" style="1" customWidth="1"/>
    <col min="9475" max="9475" width="11.42578125" style="1" customWidth="1"/>
    <col min="9476" max="9476" width="15.140625" style="1" customWidth="1"/>
    <col min="9477" max="9477" width="19.140625" style="1" customWidth="1"/>
    <col min="9478" max="9478" width="12.7109375" style="1" customWidth="1"/>
    <col min="9479" max="9479" width="21.7109375" style="1" customWidth="1"/>
    <col min="9480" max="9480" width="14.140625" style="1" customWidth="1"/>
    <col min="9481" max="9481" width="23.5703125" style="1" customWidth="1"/>
    <col min="9482" max="9482" width="12.85546875" style="1" customWidth="1"/>
    <col min="9483" max="9483" width="17.28515625" style="1" customWidth="1"/>
    <col min="9484" max="9729" width="9.140625" style="1"/>
    <col min="9730" max="9730" width="23.85546875" style="1" customWidth="1"/>
    <col min="9731" max="9731" width="11.42578125" style="1" customWidth="1"/>
    <col min="9732" max="9732" width="15.140625" style="1" customWidth="1"/>
    <col min="9733" max="9733" width="19.140625" style="1" customWidth="1"/>
    <col min="9734" max="9734" width="12.7109375" style="1" customWidth="1"/>
    <col min="9735" max="9735" width="21.7109375" style="1" customWidth="1"/>
    <col min="9736" max="9736" width="14.140625" style="1" customWidth="1"/>
    <col min="9737" max="9737" width="23.5703125" style="1" customWidth="1"/>
    <col min="9738" max="9738" width="12.85546875" style="1" customWidth="1"/>
    <col min="9739" max="9739" width="17.28515625" style="1" customWidth="1"/>
    <col min="9740" max="9985" width="9.140625" style="1"/>
    <col min="9986" max="9986" width="23.85546875" style="1" customWidth="1"/>
    <col min="9987" max="9987" width="11.42578125" style="1" customWidth="1"/>
    <col min="9988" max="9988" width="15.140625" style="1" customWidth="1"/>
    <col min="9989" max="9989" width="19.140625" style="1" customWidth="1"/>
    <col min="9990" max="9990" width="12.7109375" style="1" customWidth="1"/>
    <col min="9991" max="9991" width="21.7109375" style="1" customWidth="1"/>
    <col min="9992" max="9992" width="14.140625" style="1" customWidth="1"/>
    <col min="9993" max="9993" width="23.5703125" style="1" customWidth="1"/>
    <col min="9994" max="9994" width="12.85546875" style="1" customWidth="1"/>
    <col min="9995" max="9995" width="17.28515625" style="1" customWidth="1"/>
    <col min="9996" max="10241" width="9.140625" style="1"/>
    <col min="10242" max="10242" width="23.85546875" style="1" customWidth="1"/>
    <col min="10243" max="10243" width="11.42578125" style="1" customWidth="1"/>
    <col min="10244" max="10244" width="15.140625" style="1" customWidth="1"/>
    <col min="10245" max="10245" width="19.140625" style="1" customWidth="1"/>
    <col min="10246" max="10246" width="12.7109375" style="1" customWidth="1"/>
    <col min="10247" max="10247" width="21.7109375" style="1" customWidth="1"/>
    <col min="10248" max="10248" width="14.140625" style="1" customWidth="1"/>
    <col min="10249" max="10249" width="23.5703125" style="1" customWidth="1"/>
    <col min="10250" max="10250" width="12.85546875" style="1" customWidth="1"/>
    <col min="10251" max="10251" width="17.28515625" style="1" customWidth="1"/>
    <col min="10252" max="10497" width="9.140625" style="1"/>
    <col min="10498" max="10498" width="23.85546875" style="1" customWidth="1"/>
    <col min="10499" max="10499" width="11.42578125" style="1" customWidth="1"/>
    <col min="10500" max="10500" width="15.140625" style="1" customWidth="1"/>
    <col min="10501" max="10501" width="19.140625" style="1" customWidth="1"/>
    <col min="10502" max="10502" width="12.7109375" style="1" customWidth="1"/>
    <col min="10503" max="10503" width="21.7109375" style="1" customWidth="1"/>
    <col min="10504" max="10504" width="14.140625" style="1" customWidth="1"/>
    <col min="10505" max="10505" width="23.5703125" style="1" customWidth="1"/>
    <col min="10506" max="10506" width="12.85546875" style="1" customWidth="1"/>
    <col min="10507" max="10507" width="17.28515625" style="1" customWidth="1"/>
    <col min="10508" max="10753" width="9.140625" style="1"/>
    <col min="10754" max="10754" width="23.85546875" style="1" customWidth="1"/>
    <col min="10755" max="10755" width="11.42578125" style="1" customWidth="1"/>
    <col min="10756" max="10756" width="15.140625" style="1" customWidth="1"/>
    <col min="10757" max="10757" width="19.140625" style="1" customWidth="1"/>
    <col min="10758" max="10758" width="12.7109375" style="1" customWidth="1"/>
    <col min="10759" max="10759" width="21.7109375" style="1" customWidth="1"/>
    <col min="10760" max="10760" width="14.140625" style="1" customWidth="1"/>
    <col min="10761" max="10761" width="23.5703125" style="1" customWidth="1"/>
    <col min="10762" max="10762" width="12.85546875" style="1" customWidth="1"/>
    <col min="10763" max="10763" width="17.28515625" style="1" customWidth="1"/>
    <col min="10764" max="11009" width="9.140625" style="1"/>
    <col min="11010" max="11010" width="23.85546875" style="1" customWidth="1"/>
    <col min="11011" max="11011" width="11.42578125" style="1" customWidth="1"/>
    <col min="11012" max="11012" width="15.140625" style="1" customWidth="1"/>
    <col min="11013" max="11013" width="19.140625" style="1" customWidth="1"/>
    <col min="11014" max="11014" width="12.7109375" style="1" customWidth="1"/>
    <col min="11015" max="11015" width="21.7109375" style="1" customWidth="1"/>
    <col min="11016" max="11016" width="14.140625" style="1" customWidth="1"/>
    <col min="11017" max="11017" width="23.5703125" style="1" customWidth="1"/>
    <col min="11018" max="11018" width="12.85546875" style="1" customWidth="1"/>
    <col min="11019" max="11019" width="17.28515625" style="1" customWidth="1"/>
    <col min="11020" max="11265" width="9.140625" style="1"/>
    <col min="11266" max="11266" width="23.85546875" style="1" customWidth="1"/>
    <col min="11267" max="11267" width="11.42578125" style="1" customWidth="1"/>
    <col min="11268" max="11268" width="15.140625" style="1" customWidth="1"/>
    <col min="11269" max="11269" width="19.140625" style="1" customWidth="1"/>
    <col min="11270" max="11270" width="12.7109375" style="1" customWidth="1"/>
    <col min="11271" max="11271" width="21.7109375" style="1" customWidth="1"/>
    <col min="11272" max="11272" width="14.140625" style="1" customWidth="1"/>
    <col min="11273" max="11273" width="23.5703125" style="1" customWidth="1"/>
    <col min="11274" max="11274" width="12.85546875" style="1" customWidth="1"/>
    <col min="11275" max="11275" width="17.28515625" style="1" customWidth="1"/>
    <col min="11276" max="11521" width="9.140625" style="1"/>
    <col min="11522" max="11522" width="23.85546875" style="1" customWidth="1"/>
    <col min="11523" max="11523" width="11.42578125" style="1" customWidth="1"/>
    <col min="11524" max="11524" width="15.140625" style="1" customWidth="1"/>
    <col min="11525" max="11525" width="19.140625" style="1" customWidth="1"/>
    <col min="11526" max="11526" width="12.7109375" style="1" customWidth="1"/>
    <col min="11527" max="11527" width="21.7109375" style="1" customWidth="1"/>
    <col min="11528" max="11528" width="14.140625" style="1" customWidth="1"/>
    <col min="11529" max="11529" width="23.5703125" style="1" customWidth="1"/>
    <col min="11530" max="11530" width="12.85546875" style="1" customWidth="1"/>
    <col min="11531" max="11531" width="17.28515625" style="1" customWidth="1"/>
    <col min="11532" max="11777" width="9.140625" style="1"/>
    <col min="11778" max="11778" width="23.85546875" style="1" customWidth="1"/>
    <col min="11779" max="11779" width="11.42578125" style="1" customWidth="1"/>
    <col min="11780" max="11780" width="15.140625" style="1" customWidth="1"/>
    <col min="11781" max="11781" width="19.140625" style="1" customWidth="1"/>
    <col min="11782" max="11782" width="12.7109375" style="1" customWidth="1"/>
    <col min="11783" max="11783" width="21.7109375" style="1" customWidth="1"/>
    <col min="11784" max="11784" width="14.140625" style="1" customWidth="1"/>
    <col min="11785" max="11785" width="23.5703125" style="1" customWidth="1"/>
    <col min="11786" max="11786" width="12.85546875" style="1" customWidth="1"/>
    <col min="11787" max="11787" width="17.28515625" style="1" customWidth="1"/>
    <col min="11788" max="12033" width="9.140625" style="1"/>
    <col min="12034" max="12034" width="23.85546875" style="1" customWidth="1"/>
    <col min="12035" max="12035" width="11.42578125" style="1" customWidth="1"/>
    <col min="12036" max="12036" width="15.140625" style="1" customWidth="1"/>
    <col min="12037" max="12037" width="19.140625" style="1" customWidth="1"/>
    <col min="12038" max="12038" width="12.7109375" style="1" customWidth="1"/>
    <col min="12039" max="12039" width="21.7109375" style="1" customWidth="1"/>
    <col min="12040" max="12040" width="14.140625" style="1" customWidth="1"/>
    <col min="12041" max="12041" width="23.5703125" style="1" customWidth="1"/>
    <col min="12042" max="12042" width="12.85546875" style="1" customWidth="1"/>
    <col min="12043" max="12043" width="17.28515625" style="1" customWidth="1"/>
    <col min="12044" max="12289" width="9.140625" style="1"/>
    <col min="12290" max="12290" width="23.85546875" style="1" customWidth="1"/>
    <col min="12291" max="12291" width="11.42578125" style="1" customWidth="1"/>
    <col min="12292" max="12292" width="15.140625" style="1" customWidth="1"/>
    <col min="12293" max="12293" width="19.140625" style="1" customWidth="1"/>
    <col min="12294" max="12294" width="12.7109375" style="1" customWidth="1"/>
    <col min="12295" max="12295" width="21.7109375" style="1" customWidth="1"/>
    <col min="12296" max="12296" width="14.140625" style="1" customWidth="1"/>
    <col min="12297" max="12297" width="23.5703125" style="1" customWidth="1"/>
    <col min="12298" max="12298" width="12.85546875" style="1" customWidth="1"/>
    <col min="12299" max="12299" width="17.28515625" style="1" customWidth="1"/>
    <col min="12300" max="12545" width="9.140625" style="1"/>
    <col min="12546" max="12546" width="23.85546875" style="1" customWidth="1"/>
    <col min="12547" max="12547" width="11.42578125" style="1" customWidth="1"/>
    <col min="12548" max="12548" width="15.140625" style="1" customWidth="1"/>
    <col min="12549" max="12549" width="19.140625" style="1" customWidth="1"/>
    <col min="12550" max="12550" width="12.7109375" style="1" customWidth="1"/>
    <col min="12551" max="12551" width="21.7109375" style="1" customWidth="1"/>
    <col min="12552" max="12552" width="14.140625" style="1" customWidth="1"/>
    <col min="12553" max="12553" width="23.5703125" style="1" customWidth="1"/>
    <col min="12554" max="12554" width="12.85546875" style="1" customWidth="1"/>
    <col min="12555" max="12555" width="17.28515625" style="1" customWidth="1"/>
    <col min="12556" max="12801" width="9.140625" style="1"/>
    <col min="12802" max="12802" width="23.85546875" style="1" customWidth="1"/>
    <col min="12803" max="12803" width="11.42578125" style="1" customWidth="1"/>
    <col min="12804" max="12804" width="15.140625" style="1" customWidth="1"/>
    <col min="12805" max="12805" width="19.140625" style="1" customWidth="1"/>
    <col min="12806" max="12806" width="12.7109375" style="1" customWidth="1"/>
    <col min="12807" max="12807" width="21.7109375" style="1" customWidth="1"/>
    <col min="12808" max="12808" width="14.140625" style="1" customWidth="1"/>
    <col min="12809" max="12809" width="23.5703125" style="1" customWidth="1"/>
    <col min="12810" max="12810" width="12.85546875" style="1" customWidth="1"/>
    <col min="12811" max="12811" width="17.28515625" style="1" customWidth="1"/>
    <col min="12812" max="13057" width="9.140625" style="1"/>
    <col min="13058" max="13058" width="23.85546875" style="1" customWidth="1"/>
    <col min="13059" max="13059" width="11.42578125" style="1" customWidth="1"/>
    <col min="13060" max="13060" width="15.140625" style="1" customWidth="1"/>
    <col min="13061" max="13061" width="19.140625" style="1" customWidth="1"/>
    <col min="13062" max="13062" width="12.7109375" style="1" customWidth="1"/>
    <col min="13063" max="13063" width="21.7109375" style="1" customWidth="1"/>
    <col min="13064" max="13064" width="14.140625" style="1" customWidth="1"/>
    <col min="13065" max="13065" width="23.5703125" style="1" customWidth="1"/>
    <col min="13066" max="13066" width="12.85546875" style="1" customWidth="1"/>
    <col min="13067" max="13067" width="17.28515625" style="1" customWidth="1"/>
    <col min="13068" max="13313" width="9.140625" style="1"/>
    <col min="13314" max="13314" width="23.85546875" style="1" customWidth="1"/>
    <col min="13315" max="13315" width="11.42578125" style="1" customWidth="1"/>
    <col min="13316" max="13316" width="15.140625" style="1" customWidth="1"/>
    <col min="13317" max="13317" width="19.140625" style="1" customWidth="1"/>
    <col min="13318" max="13318" width="12.7109375" style="1" customWidth="1"/>
    <col min="13319" max="13319" width="21.7109375" style="1" customWidth="1"/>
    <col min="13320" max="13320" width="14.140625" style="1" customWidth="1"/>
    <col min="13321" max="13321" width="23.5703125" style="1" customWidth="1"/>
    <col min="13322" max="13322" width="12.85546875" style="1" customWidth="1"/>
    <col min="13323" max="13323" width="17.28515625" style="1" customWidth="1"/>
    <col min="13324" max="13569" width="9.140625" style="1"/>
    <col min="13570" max="13570" width="23.85546875" style="1" customWidth="1"/>
    <col min="13571" max="13571" width="11.42578125" style="1" customWidth="1"/>
    <col min="13572" max="13572" width="15.140625" style="1" customWidth="1"/>
    <col min="13573" max="13573" width="19.140625" style="1" customWidth="1"/>
    <col min="13574" max="13574" width="12.7109375" style="1" customWidth="1"/>
    <col min="13575" max="13575" width="21.7109375" style="1" customWidth="1"/>
    <col min="13576" max="13576" width="14.140625" style="1" customWidth="1"/>
    <col min="13577" max="13577" width="23.5703125" style="1" customWidth="1"/>
    <col min="13578" max="13578" width="12.85546875" style="1" customWidth="1"/>
    <col min="13579" max="13579" width="17.28515625" style="1" customWidth="1"/>
    <col min="13580" max="13825" width="9.140625" style="1"/>
    <col min="13826" max="13826" width="23.85546875" style="1" customWidth="1"/>
    <col min="13827" max="13827" width="11.42578125" style="1" customWidth="1"/>
    <col min="13828" max="13828" width="15.140625" style="1" customWidth="1"/>
    <col min="13829" max="13829" width="19.140625" style="1" customWidth="1"/>
    <col min="13830" max="13830" width="12.7109375" style="1" customWidth="1"/>
    <col min="13831" max="13831" width="21.7109375" style="1" customWidth="1"/>
    <col min="13832" max="13832" width="14.140625" style="1" customWidth="1"/>
    <col min="13833" max="13833" width="23.5703125" style="1" customWidth="1"/>
    <col min="13834" max="13834" width="12.85546875" style="1" customWidth="1"/>
    <col min="13835" max="13835" width="17.28515625" style="1" customWidth="1"/>
    <col min="13836" max="14081" width="9.140625" style="1"/>
    <col min="14082" max="14082" width="23.85546875" style="1" customWidth="1"/>
    <col min="14083" max="14083" width="11.42578125" style="1" customWidth="1"/>
    <col min="14084" max="14084" width="15.140625" style="1" customWidth="1"/>
    <col min="14085" max="14085" width="19.140625" style="1" customWidth="1"/>
    <col min="14086" max="14086" width="12.7109375" style="1" customWidth="1"/>
    <col min="14087" max="14087" width="21.7109375" style="1" customWidth="1"/>
    <col min="14088" max="14088" width="14.140625" style="1" customWidth="1"/>
    <col min="14089" max="14089" width="23.5703125" style="1" customWidth="1"/>
    <col min="14090" max="14090" width="12.85546875" style="1" customWidth="1"/>
    <col min="14091" max="14091" width="17.28515625" style="1" customWidth="1"/>
    <col min="14092" max="14337" width="9.140625" style="1"/>
    <col min="14338" max="14338" width="23.85546875" style="1" customWidth="1"/>
    <col min="14339" max="14339" width="11.42578125" style="1" customWidth="1"/>
    <col min="14340" max="14340" width="15.140625" style="1" customWidth="1"/>
    <col min="14341" max="14341" width="19.140625" style="1" customWidth="1"/>
    <col min="14342" max="14342" width="12.7109375" style="1" customWidth="1"/>
    <col min="14343" max="14343" width="21.7109375" style="1" customWidth="1"/>
    <col min="14344" max="14344" width="14.140625" style="1" customWidth="1"/>
    <col min="14345" max="14345" width="23.5703125" style="1" customWidth="1"/>
    <col min="14346" max="14346" width="12.85546875" style="1" customWidth="1"/>
    <col min="14347" max="14347" width="17.28515625" style="1" customWidth="1"/>
    <col min="14348" max="14593" width="9.140625" style="1"/>
    <col min="14594" max="14594" width="23.85546875" style="1" customWidth="1"/>
    <col min="14595" max="14595" width="11.42578125" style="1" customWidth="1"/>
    <col min="14596" max="14596" width="15.140625" style="1" customWidth="1"/>
    <col min="14597" max="14597" width="19.140625" style="1" customWidth="1"/>
    <col min="14598" max="14598" width="12.7109375" style="1" customWidth="1"/>
    <col min="14599" max="14599" width="21.7109375" style="1" customWidth="1"/>
    <col min="14600" max="14600" width="14.140625" style="1" customWidth="1"/>
    <col min="14601" max="14601" width="23.5703125" style="1" customWidth="1"/>
    <col min="14602" max="14602" width="12.85546875" style="1" customWidth="1"/>
    <col min="14603" max="14603" width="17.28515625" style="1" customWidth="1"/>
    <col min="14604" max="14849" width="9.140625" style="1"/>
    <col min="14850" max="14850" width="23.85546875" style="1" customWidth="1"/>
    <col min="14851" max="14851" width="11.42578125" style="1" customWidth="1"/>
    <col min="14852" max="14852" width="15.140625" style="1" customWidth="1"/>
    <col min="14853" max="14853" width="19.140625" style="1" customWidth="1"/>
    <col min="14854" max="14854" width="12.7109375" style="1" customWidth="1"/>
    <col min="14855" max="14855" width="21.7109375" style="1" customWidth="1"/>
    <col min="14856" max="14856" width="14.140625" style="1" customWidth="1"/>
    <col min="14857" max="14857" width="23.5703125" style="1" customWidth="1"/>
    <col min="14858" max="14858" width="12.85546875" style="1" customWidth="1"/>
    <col min="14859" max="14859" width="17.28515625" style="1" customWidth="1"/>
    <col min="14860" max="15105" width="9.140625" style="1"/>
    <col min="15106" max="15106" width="23.85546875" style="1" customWidth="1"/>
    <col min="15107" max="15107" width="11.42578125" style="1" customWidth="1"/>
    <col min="15108" max="15108" width="15.140625" style="1" customWidth="1"/>
    <col min="15109" max="15109" width="19.140625" style="1" customWidth="1"/>
    <col min="15110" max="15110" width="12.7109375" style="1" customWidth="1"/>
    <col min="15111" max="15111" width="21.7109375" style="1" customWidth="1"/>
    <col min="15112" max="15112" width="14.140625" style="1" customWidth="1"/>
    <col min="15113" max="15113" width="23.5703125" style="1" customWidth="1"/>
    <col min="15114" max="15114" width="12.85546875" style="1" customWidth="1"/>
    <col min="15115" max="15115" width="17.28515625" style="1" customWidth="1"/>
    <col min="15116" max="15361" width="9.140625" style="1"/>
    <col min="15362" max="15362" width="23.85546875" style="1" customWidth="1"/>
    <col min="15363" max="15363" width="11.42578125" style="1" customWidth="1"/>
    <col min="15364" max="15364" width="15.140625" style="1" customWidth="1"/>
    <col min="15365" max="15365" width="19.140625" style="1" customWidth="1"/>
    <col min="15366" max="15366" width="12.7109375" style="1" customWidth="1"/>
    <col min="15367" max="15367" width="21.7109375" style="1" customWidth="1"/>
    <col min="15368" max="15368" width="14.140625" style="1" customWidth="1"/>
    <col min="15369" max="15369" width="23.5703125" style="1" customWidth="1"/>
    <col min="15370" max="15370" width="12.85546875" style="1" customWidth="1"/>
    <col min="15371" max="15371" width="17.28515625" style="1" customWidth="1"/>
    <col min="15372" max="15617" width="9.140625" style="1"/>
    <col min="15618" max="15618" width="23.85546875" style="1" customWidth="1"/>
    <col min="15619" max="15619" width="11.42578125" style="1" customWidth="1"/>
    <col min="15620" max="15620" width="15.140625" style="1" customWidth="1"/>
    <col min="15621" max="15621" width="19.140625" style="1" customWidth="1"/>
    <col min="15622" max="15622" width="12.7109375" style="1" customWidth="1"/>
    <col min="15623" max="15623" width="21.7109375" style="1" customWidth="1"/>
    <col min="15624" max="15624" width="14.140625" style="1" customWidth="1"/>
    <col min="15625" max="15625" width="23.5703125" style="1" customWidth="1"/>
    <col min="15626" max="15626" width="12.85546875" style="1" customWidth="1"/>
    <col min="15627" max="15627" width="17.28515625" style="1" customWidth="1"/>
    <col min="15628" max="15873" width="9.140625" style="1"/>
    <col min="15874" max="15874" width="23.85546875" style="1" customWidth="1"/>
    <col min="15875" max="15875" width="11.42578125" style="1" customWidth="1"/>
    <col min="15876" max="15876" width="15.140625" style="1" customWidth="1"/>
    <col min="15877" max="15877" width="19.140625" style="1" customWidth="1"/>
    <col min="15878" max="15878" width="12.7109375" style="1" customWidth="1"/>
    <col min="15879" max="15879" width="21.7109375" style="1" customWidth="1"/>
    <col min="15880" max="15880" width="14.140625" style="1" customWidth="1"/>
    <col min="15881" max="15881" width="23.5703125" style="1" customWidth="1"/>
    <col min="15882" max="15882" width="12.85546875" style="1" customWidth="1"/>
    <col min="15883" max="15883" width="17.28515625" style="1" customWidth="1"/>
    <col min="15884" max="16129" width="9.140625" style="1"/>
    <col min="16130" max="16130" width="23.85546875" style="1" customWidth="1"/>
    <col min="16131" max="16131" width="11.42578125" style="1" customWidth="1"/>
    <col min="16132" max="16132" width="15.140625" style="1" customWidth="1"/>
    <col min="16133" max="16133" width="19.140625" style="1" customWidth="1"/>
    <col min="16134" max="16134" width="12.7109375" style="1" customWidth="1"/>
    <col min="16135" max="16135" width="21.7109375" style="1" customWidth="1"/>
    <col min="16136" max="16136" width="14.140625" style="1" customWidth="1"/>
    <col min="16137" max="16137" width="23.5703125" style="1" customWidth="1"/>
    <col min="16138" max="16138" width="12.85546875" style="1" customWidth="1"/>
    <col min="16139" max="16139" width="17.28515625" style="1" customWidth="1"/>
    <col min="16140" max="16384" width="9.140625" style="1"/>
  </cols>
  <sheetData>
    <row r="1" spans="1:11" ht="15" x14ac:dyDescent="0.2">
      <c r="K1" s="2"/>
    </row>
    <row r="2" spans="1:11" x14ac:dyDescent="0.2">
      <c r="A2" s="3"/>
      <c r="B2" s="3"/>
      <c r="C2" s="3"/>
      <c r="D2" s="3"/>
      <c r="E2" s="3"/>
      <c r="F2" s="3"/>
      <c r="G2" s="3"/>
      <c r="H2" s="4"/>
      <c r="I2" s="4"/>
      <c r="K2" s="5"/>
    </row>
    <row r="3" spans="1:11" ht="18.75" x14ac:dyDescent="0.2">
      <c r="A3" s="3"/>
      <c r="B3" s="6" t="s">
        <v>0</v>
      </c>
      <c r="C3" s="7"/>
      <c r="D3" s="7"/>
      <c r="E3" s="7"/>
      <c r="F3" s="7"/>
      <c r="G3" s="7"/>
      <c r="H3" s="7"/>
      <c r="I3" s="7"/>
      <c r="J3" s="7"/>
      <c r="K3" s="3"/>
    </row>
    <row r="4" spans="1:11" x14ac:dyDescent="0.2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x14ac:dyDescent="0.2">
      <c r="A5" s="9" t="s">
        <v>2</v>
      </c>
      <c r="B5" s="9" t="s">
        <v>3</v>
      </c>
      <c r="C5" s="10" t="s">
        <v>4</v>
      </c>
      <c r="D5" s="10"/>
      <c r="E5" s="10"/>
      <c r="F5" s="10" t="s">
        <v>5</v>
      </c>
      <c r="G5" s="10" t="s">
        <v>6</v>
      </c>
      <c r="H5" s="10"/>
      <c r="I5" s="10"/>
      <c r="J5" s="10"/>
      <c r="K5" s="11" t="s">
        <v>7</v>
      </c>
    </row>
    <row r="6" spans="1:11" ht="175.5" customHeight="1" x14ac:dyDescent="0.2">
      <c r="A6" s="9"/>
      <c r="B6" s="9"/>
      <c r="C6" s="12" t="s">
        <v>8</v>
      </c>
      <c r="D6" s="12" t="s">
        <v>9</v>
      </c>
      <c r="E6" s="12" t="s">
        <v>10</v>
      </c>
      <c r="F6" s="10"/>
      <c r="G6" s="13" t="s">
        <v>11</v>
      </c>
      <c r="H6" s="12" t="s">
        <v>12</v>
      </c>
      <c r="I6" s="12" t="s">
        <v>13</v>
      </c>
      <c r="J6" s="12" t="s">
        <v>12</v>
      </c>
      <c r="K6" s="11"/>
    </row>
    <row r="7" spans="1:11" ht="36" customHeight="1" x14ac:dyDescent="0.25">
      <c r="A7" s="14">
        <v>1</v>
      </c>
      <c r="B7" s="15" t="s">
        <v>14</v>
      </c>
      <c r="C7" s="16">
        <v>41457</v>
      </c>
      <c r="D7" s="16"/>
      <c r="E7" s="15"/>
      <c r="F7" s="17">
        <v>41457</v>
      </c>
      <c r="G7" s="18">
        <v>3110</v>
      </c>
      <c r="H7" s="16">
        <v>10500</v>
      </c>
      <c r="I7" s="19" t="s">
        <v>15</v>
      </c>
      <c r="J7" s="16">
        <v>10500</v>
      </c>
      <c r="K7" s="20">
        <v>30957</v>
      </c>
    </row>
    <row r="8" spans="1:11" ht="15.75" x14ac:dyDescent="0.25">
      <c r="A8" s="14"/>
      <c r="B8" s="15"/>
      <c r="C8" s="16"/>
      <c r="D8" s="16"/>
      <c r="E8" s="15"/>
      <c r="F8" s="17">
        <v>0</v>
      </c>
      <c r="G8" s="18"/>
      <c r="H8" s="16"/>
      <c r="I8" s="15"/>
      <c r="J8" s="16"/>
      <c r="K8" s="20"/>
    </row>
    <row r="9" spans="1:11" ht="15.75" x14ac:dyDescent="0.25">
      <c r="A9" s="14"/>
      <c r="B9" s="18"/>
      <c r="C9" s="16"/>
      <c r="D9" s="16"/>
      <c r="E9" s="15"/>
      <c r="F9" s="17">
        <v>0</v>
      </c>
      <c r="G9" s="18"/>
      <c r="H9" s="16"/>
      <c r="I9" s="19"/>
      <c r="J9" s="16"/>
      <c r="K9" s="20"/>
    </row>
    <row r="10" spans="1:11" ht="15.75" x14ac:dyDescent="0.25">
      <c r="A10" s="14"/>
      <c r="B10" s="18"/>
      <c r="C10" s="16"/>
      <c r="D10" s="16"/>
      <c r="E10" s="15"/>
      <c r="F10" s="17">
        <v>0</v>
      </c>
      <c r="G10" s="18"/>
      <c r="H10" s="16"/>
      <c r="I10" s="19"/>
      <c r="J10" s="16"/>
      <c r="K10" s="20"/>
    </row>
    <row r="11" spans="1:11" ht="15.75" x14ac:dyDescent="0.25">
      <c r="A11" s="14"/>
      <c r="B11" s="18"/>
      <c r="C11" s="16"/>
      <c r="D11" s="16"/>
      <c r="E11" s="15"/>
      <c r="F11" s="17">
        <f t="shared" ref="F11:F50" si="0">SUM(C11,D11)</f>
        <v>0</v>
      </c>
      <c r="G11" s="18"/>
      <c r="H11" s="16"/>
      <c r="I11" s="19"/>
      <c r="J11" s="16"/>
      <c r="K11" s="20"/>
    </row>
    <row r="12" spans="1:11" ht="15.75" x14ac:dyDescent="0.25">
      <c r="A12" s="14"/>
      <c r="B12" s="18"/>
      <c r="C12" s="16"/>
      <c r="D12" s="16"/>
      <c r="E12" s="15"/>
      <c r="F12" s="17">
        <f t="shared" si="0"/>
        <v>0</v>
      </c>
      <c r="G12" s="21"/>
      <c r="H12" s="16"/>
      <c r="I12" s="15"/>
      <c r="J12" s="16"/>
      <c r="K12" s="20"/>
    </row>
    <row r="13" spans="1:11" ht="15.75" x14ac:dyDescent="0.25">
      <c r="A13" s="14"/>
      <c r="B13" s="18"/>
      <c r="C13" s="16"/>
      <c r="D13" s="16"/>
      <c r="E13" s="15"/>
      <c r="F13" s="17">
        <f t="shared" si="0"/>
        <v>0</v>
      </c>
      <c r="G13" s="21"/>
      <c r="H13" s="16"/>
      <c r="I13" s="15"/>
      <c r="J13" s="16"/>
      <c r="K13" s="20"/>
    </row>
    <row r="14" spans="1:11" ht="15.75" x14ac:dyDescent="0.25">
      <c r="A14" s="14"/>
      <c r="B14" s="18"/>
      <c r="C14" s="16"/>
      <c r="D14" s="16"/>
      <c r="E14" s="15"/>
      <c r="F14" s="17">
        <f t="shared" si="0"/>
        <v>0</v>
      </c>
      <c r="G14" s="18"/>
      <c r="H14" s="16"/>
      <c r="I14" s="15"/>
      <c r="J14" s="16"/>
      <c r="K14" s="20"/>
    </row>
    <row r="15" spans="1:11" ht="15.75" x14ac:dyDescent="0.25">
      <c r="A15" s="21"/>
      <c r="B15" s="18"/>
      <c r="C15" s="16"/>
      <c r="D15" s="16"/>
      <c r="E15" s="15"/>
      <c r="F15" s="17">
        <f t="shared" si="0"/>
        <v>0</v>
      </c>
      <c r="G15" s="18"/>
      <c r="H15" s="16"/>
      <c r="I15" s="15"/>
      <c r="J15" s="16"/>
      <c r="K15" s="20"/>
    </row>
    <row r="16" spans="1:11" ht="15.75" x14ac:dyDescent="0.25">
      <c r="A16" s="21"/>
      <c r="B16" s="18"/>
      <c r="C16" s="16"/>
      <c r="D16" s="16"/>
      <c r="E16" s="15"/>
      <c r="F16" s="17">
        <f t="shared" si="0"/>
        <v>0</v>
      </c>
      <c r="G16" s="18"/>
      <c r="H16" s="16"/>
      <c r="I16" s="15"/>
      <c r="J16" s="16"/>
      <c r="K16" s="20"/>
    </row>
    <row r="17" spans="1:11" ht="15.75" x14ac:dyDescent="0.25">
      <c r="A17" s="14"/>
      <c r="B17" s="18"/>
      <c r="C17" s="16"/>
      <c r="D17" s="16"/>
      <c r="E17" s="15"/>
      <c r="F17" s="17">
        <f t="shared" si="0"/>
        <v>0</v>
      </c>
      <c r="G17" s="18"/>
      <c r="H17" s="16"/>
      <c r="I17" s="15"/>
      <c r="J17" s="16"/>
      <c r="K17" s="20"/>
    </row>
    <row r="18" spans="1:11" ht="15.75" x14ac:dyDescent="0.25">
      <c r="A18" s="14"/>
      <c r="B18" s="18"/>
      <c r="C18" s="16"/>
      <c r="D18" s="16"/>
      <c r="E18" s="15"/>
      <c r="F18" s="17">
        <f t="shared" si="0"/>
        <v>0</v>
      </c>
      <c r="G18" s="18"/>
      <c r="H18" s="16"/>
      <c r="I18" s="15"/>
      <c r="J18" s="16"/>
      <c r="K18" s="20"/>
    </row>
    <row r="19" spans="1:11" ht="15.75" x14ac:dyDescent="0.25">
      <c r="A19" s="14"/>
      <c r="B19" s="18"/>
      <c r="C19" s="16"/>
      <c r="D19" s="16"/>
      <c r="E19" s="15"/>
      <c r="F19" s="17">
        <f t="shared" si="0"/>
        <v>0</v>
      </c>
      <c r="G19" s="18"/>
      <c r="H19" s="16"/>
      <c r="I19" s="15"/>
      <c r="J19" s="16"/>
      <c r="K19" s="20"/>
    </row>
    <row r="20" spans="1:11" ht="15.75" x14ac:dyDescent="0.25">
      <c r="A20" s="14"/>
      <c r="B20" s="18"/>
      <c r="C20" s="16"/>
      <c r="D20" s="16"/>
      <c r="E20" s="15"/>
      <c r="F20" s="17">
        <f t="shared" si="0"/>
        <v>0</v>
      </c>
      <c r="G20" s="18"/>
      <c r="H20" s="16"/>
      <c r="I20" s="15"/>
      <c r="J20" s="16"/>
      <c r="K20" s="20"/>
    </row>
    <row r="21" spans="1:11" ht="15.75" x14ac:dyDescent="0.25">
      <c r="A21" s="14"/>
      <c r="B21" s="18"/>
      <c r="C21" s="16"/>
      <c r="D21" s="16"/>
      <c r="E21" s="15"/>
      <c r="F21" s="17">
        <f t="shared" si="0"/>
        <v>0</v>
      </c>
      <c r="G21" s="18"/>
      <c r="H21" s="16"/>
      <c r="I21" s="15"/>
      <c r="J21" s="16"/>
      <c r="K21" s="20"/>
    </row>
    <row r="22" spans="1:11" ht="15.75" x14ac:dyDescent="0.25">
      <c r="A22" s="14"/>
      <c r="B22" s="18"/>
      <c r="C22" s="16"/>
      <c r="D22" s="16"/>
      <c r="E22" s="15"/>
      <c r="F22" s="17">
        <f t="shared" si="0"/>
        <v>0</v>
      </c>
      <c r="G22" s="18"/>
      <c r="H22" s="16"/>
      <c r="I22" s="15"/>
      <c r="J22" s="16"/>
      <c r="K22" s="20"/>
    </row>
    <row r="23" spans="1:11" ht="15.75" x14ac:dyDescent="0.25">
      <c r="A23" s="14"/>
      <c r="B23" s="18"/>
      <c r="C23" s="16"/>
      <c r="D23" s="16"/>
      <c r="E23" s="15"/>
      <c r="F23" s="17">
        <f t="shared" si="0"/>
        <v>0</v>
      </c>
      <c r="G23" s="18"/>
      <c r="H23" s="16"/>
      <c r="I23" s="15"/>
      <c r="J23" s="16"/>
      <c r="K23" s="20"/>
    </row>
    <row r="24" spans="1:11" ht="15.75" x14ac:dyDescent="0.25">
      <c r="A24" s="14"/>
      <c r="B24" s="18"/>
      <c r="C24" s="16"/>
      <c r="D24" s="16"/>
      <c r="E24" s="15"/>
      <c r="F24" s="17">
        <f t="shared" si="0"/>
        <v>0</v>
      </c>
      <c r="G24" s="18"/>
      <c r="H24" s="16"/>
      <c r="I24" s="15"/>
      <c r="J24" s="16"/>
      <c r="K24" s="20"/>
    </row>
    <row r="25" spans="1:11" ht="15.75" x14ac:dyDescent="0.25">
      <c r="A25" s="21"/>
      <c r="B25" s="18"/>
      <c r="C25" s="16"/>
      <c r="D25" s="16"/>
      <c r="E25" s="15"/>
      <c r="F25" s="17">
        <f t="shared" si="0"/>
        <v>0</v>
      </c>
      <c r="G25" s="18"/>
      <c r="H25" s="16"/>
      <c r="I25" s="15"/>
      <c r="J25" s="16"/>
      <c r="K25" s="20"/>
    </row>
    <row r="26" spans="1:11" ht="15.75" x14ac:dyDescent="0.25">
      <c r="A26" s="21"/>
      <c r="B26" s="18"/>
      <c r="C26" s="16"/>
      <c r="D26" s="16"/>
      <c r="E26" s="15"/>
      <c r="F26" s="17">
        <f t="shared" si="0"/>
        <v>0</v>
      </c>
      <c r="G26" s="18"/>
      <c r="H26" s="16"/>
      <c r="I26" s="15"/>
      <c r="J26" s="16"/>
      <c r="K26" s="20"/>
    </row>
    <row r="27" spans="1:11" ht="15.75" x14ac:dyDescent="0.25">
      <c r="A27" s="14"/>
      <c r="B27" s="18"/>
      <c r="C27" s="16"/>
      <c r="D27" s="16"/>
      <c r="E27" s="15"/>
      <c r="F27" s="17">
        <f t="shared" si="0"/>
        <v>0</v>
      </c>
      <c r="G27" s="18"/>
      <c r="H27" s="16"/>
      <c r="I27" s="15"/>
      <c r="J27" s="16"/>
      <c r="K27" s="20"/>
    </row>
    <row r="28" spans="1:11" ht="15.75" x14ac:dyDescent="0.25">
      <c r="A28" s="14"/>
      <c r="B28" s="18"/>
      <c r="C28" s="16"/>
      <c r="D28" s="16"/>
      <c r="E28" s="15"/>
      <c r="F28" s="17">
        <f t="shared" si="0"/>
        <v>0</v>
      </c>
      <c r="G28" s="18"/>
      <c r="H28" s="16"/>
      <c r="I28" s="15"/>
      <c r="J28" s="16"/>
      <c r="K28" s="20"/>
    </row>
    <row r="29" spans="1:11" ht="15.75" x14ac:dyDescent="0.25">
      <c r="A29" s="14"/>
      <c r="B29" s="18"/>
      <c r="C29" s="16"/>
      <c r="D29" s="16"/>
      <c r="E29" s="15"/>
      <c r="F29" s="17">
        <f t="shared" si="0"/>
        <v>0</v>
      </c>
      <c r="G29" s="18"/>
      <c r="H29" s="16"/>
      <c r="I29" s="15"/>
      <c r="J29" s="16"/>
      <c r="K29" s="20"/>
    </row>
    <row r="30" spans="1:11" ht="15.75" x14ac:dyDescent="0.25">
      <c r="A30" s="14"/>
      <c r="B30" s="18"/>
      <c r="C30" s="16"/>
      <c r="D30" s="16"/>
      <c r="E30" s="15"/>
      <c r="F30" s="17">
        <f t="shared" si="0"/>
        <v>0</v>
      </c>
      <c r="G30" s="18"/>
      <c r="H30" s="16"/>
      <c r="I30" s="15"/>
      <c r="J30" s="16"/>
      <c r="K30" s="20"/>
    </row>
    <row r="31" spans="1:11" ht="15.75" x14ac:dyDescent="0.25">
      <c r="A31" s="14"/>
      <c r="B31" s="18"/>
      <c r="C31" s="16"/>
      <c r="D31" s="16"/>
      <c r="E31" s="15"/>
      <c r="F31" s="17">
        <f t="shared" si="0"/>
        <v>0</v>
      </c>
      <c r="G31" s="18"/>
      <c r="H31" s="16"/>
      <c r="I31" s="15"/>
      <c r="J31" s="16"/>
      <c r="K31" s="20"/>
    </row>
    <row r="32" spans="1:11" ht="15.75" x14ac:dyDescent="0.25">
      <c r="A32" s="14"/>
      <c r="B32" s="18"/>
      <c r="C32" s="16"/>
      <c r="D32" s="16"/>
      <c r="E32" s="15"/>
      <c r="F32" s="17">
        <f t="shared" si="0"/>
        <v>0</v>
      </c>
      <c r="G32" s="18"/>
      <c r="H32" s="16"/>
      <c r="I32" s="15"/>
      <c r="J32" s="16"/>
      <c r="K32" s="20"/>
    </row>
    <row r="33" spans="1:11" ht="15.75" x14ac:dyDescent="0.25">
      <c r="A33" s="14"/>
      <c r="B33" s="18"/>
      <c r="C33" s="16"/>
      <c r="D33" s="16"/>
      <c r="E33" s="15"/>
      <c r="F33" s="17">
        <f t="shared" si="0"/>
        <v>0</v>
      </c>
      <c r="G33" s="18"/>
      <c r="H33" s="16"/>
      <c r="I33" s="15"/>
      <c r="J33" s="16"/>
      <c r="K33" s="20"/>
    </row>
    <row r="34" spans="1:11" ht="15.75" x14ac:dyDescent="0.25">
      <c r="A34" s="14"/>
      <c r="B34" s="18"/>
      <c r="C34" s="16"/>
      <c r="D34" s="16"/>
      <c r="E34" s="15"/>
      <c r="F34" s="17">
        <f t="shared" si="0"/>
        <v>0</v>
      </c>
      <c r="G34" s="18"/>
      <c r="H34" s="16"/>
      <c r="I34" s="15"/>
      <c r="J34" s="16"/>
      <c r="K34" s="20"/>
    </row>
    <row r="35" spans="1:11" ht="15.75" x14ac:dyDescent="0.25">
      <c r="A35" s="21"/>
      <c r="B35" s="18"/>
      <c r="C35" s="16"/>
      <c r="D35" s="16"/>
      <c r="E35" s="15"/>
      <c r="F35" s="17">
        <f t="shared" si="0"/>
        <v>0</v>
      </c>
      <c r="G35" s="18"/>
      <c r="H35" s="16"/>
      <c r="I35" s="15"/>
      <c r="J35" s="16"/>
      <c r="K35" s="20"/>
    </row>
    <row r="36" spans="1:11" ht="15.75" x14ac:dyDescent="0.25">
      <c r="A36" s="21"/>
      <c r="B36" s="18"/>
      <c r="C36" s="16"/>
      <c r="D36" s="16"/>
      <c r="E36" s="15"/>
      <c r="F36" s="17">
        <f t="shared" si="0"/>
        <v>0</v>
      </c>
      <c r="G36" s="18"/>
      <c r="H36" s="16"/>
      <c r="I36" s="15"/>
      <c r="J36" s="16"/>
      <c r="K36" s="20"/>
    </row>
    <row r="37" spans="1:11" ht="15.75" x14ac:dyDescent="0.25">
      <c r="A37" s="14"/>
      <c r="B37" s="18"/>
      <c r="C37" s="16"/>
      <c r="D37" s="16"/>
      <c r="E37" s="15"/>
      <c r="F37" s="17">
        <f t="shared" si="0"/>
        <v>0</v>
      </c>
      <c r="G37" s="18"/>
      <c r="H37" s="16"/>
      <c r="I37" s="15"/>
      <c r="J37" s="16"/>
      <c r="K37" s="20"/>
    </row>
    <row r="38" spans="1:11" ht="15.75" x14ac:dyDescent="0.25">
      <c r="A38" s="14"/>
      <c r="B38" s="18"/>
      <c r="C38" s="16"/>
      <c r="D38" s="16"/>
      <c r="E38" s="15"/>
      <c r="F38" s="17">
        <f t="shared" si="0"/>
        <v>0</v>
      </c>
      <c r="G38" s="18"/>
      <c r="H38" s="16"/>
      <c r="I38" s="15"/>
      <c r="J38" s="16"/>
      <c r="K38" s="20"/>
    </row>
    <row r="39" spans="1:11" ht="15.75" x14ac:dyDescent="0.25">
      <c r="A39" s="14"/>
      <c r="B39" s="18"/>
      <c r="C39" s="16"/>
      <c r="D39" s="16"/>
      <c r="E39" s="15"/>
      <c r="F39" s="17">
        <f t="shared" si="0"/>
        <v>0</v>
      </c>
      <c r="G39" s="18"/>
      <c r="H39" s="16"/>
      <c r="I39" s="15"/>
      <c r="J39" s="16"/>
      <c r="K39" s="20"/>
    </row>
    <row r="40" spans="1:11" ht="15.75" x14ac:dyDescent="0.25">
      <c r="A40" s="14"/>
      <c r="B40" s="18"/>
      <c r="C40" s="16"/>
      <c r="D40" s="16"/>
      <c r="E40" s="15"/>
      <c r="F40" s="17">
        <f t="shared" si="0"/>
        <v>0</v>
      </c>
      <c r="G40" s="18"/>
      <c r="H40" s="16"/>
      <c r="I40" s="15"/>
      <c r="J40" s="16"/>
      <c r="K40" s="20"/>
    </row>
    <row r="41" spans="1:11" ht="15.75" x14ac:dyDescent="0.25">
      <c r="A41" s="14"/>
      <c r="B41" s="18"/>
      <c r="C41" s="16"/>
      <c r="D41" s="16"/>
      <c r="E41" s="15"/>
      <c r="F41" s="17">
        <f t="shared" si="0"/>
        <v>0</v>
      </c>
      <c r="G41" s="18"/>
      <c r="H41" s="16"/>
      <c r="I41" s="15"/>
      <c r="J41" s="16"/>
      <c r="K41" s="20"/>
    </row>
    <row r="42" spans="1:11" ht="15.75" x14ac:dyDescent="0.25">
      <c r="A42" s="14"/>
      <c r="B42" s="18"/>
      <c r="C42" s="16"/>
      <c r="D42" s="16"/>
      <c r="E42" s="15"/>
      <c r="F42" s="17">
        <f t="shared" si="0"/>
        <v>0</v>
      </c>
      <c r="G42" s="18"/>
      <c r="H42" s="16"/>
      <c r="I42" s="15"/>
      <c r="J42" s="16"/>
      <c r="K42" s="20"/>
    </row>
    <row r="43" spans="1:11" ht="15.75" x14ac:dyDescent="0.25">
      <c r="A43" s="14"/>
      <c r="B43" s="18"/>
      <c r="C43" s="16"/>
      <c r="D43" s="16"/>
      <c r="E43" s="15"/>
      <c r="F43" s="17">
        <f t="shared" si="0"/>
        <v>0</v>
      </c>
      <c r="G43" s="18"/>
      <c r="H43" s="16"/>
      <c r="I43" s="15"/>
      <c r="J43" s="16"/>
      <c r="K43" s="20"/>
    </row>
    <row r="44" spans="1:11" ht="15.75" x14ac:dyDescent="0.25">
      <c r="A44" s="14"/>
      <c r="B44" s="18"/>
      <c r="C44" s="16"/>
      <c r="D44" s="16"/>
      <c r="E44" s="15"/>
      <c r="F44" s="17">
        <f t="shared" si="0"/>
        <v>0</v>
      </c>
      <c r="G44" s="18"/>
      <c r="H44" s="16"/>
      <c r="I44" s="15"/>
      <c r="J44" s="16"/>
      <c r="K44" s="20"/>
    </row>
    <row r="45" spans="1:11" ht="15.75" x14ac:dyDescent="0.25">
      <c r="A45" s="21"/>
      <c r="B45" s="18"/>
      <c r="C45" s="16"/>
      <c r="D45" s="16"/>
      <c r="E45" s="15"/>
      <c r="F45" s="17">
        <f t="shared" si="0"/>
        <v>0</v>
      </c>
      <c r="G45" s="18"/>
      <c r="H45" s="16"/>
      <c r="I45" s="15"/>
      <c r="J45" s="16"/>
      <c r="K45" s="20"/>
    </row>
    <row r="46" spans="1:11" ht="15.75" x14ac:dyDescent="0.25">
      <c r="A46" s="21"/>
      <c r="B46" s="18"/>
      <c r="C46" s="16"/>
      <c r="D46" s="16"/>
      <c r="E46" s="15"/>
      <c r="F46" s="17">
        <f t="shared" si="0"/>
        <v>0</v>
      </c>
      <c r="G46" s="18"/>
      <c r="H46" s="16"/>
      <c r="I46" s="15"/>
      <c r="J46" s="16"/>
      <c r="K46" s="20"/>
    </row>
    <row r="47" spans="1:11" ht="15.75" x14ac:dyDescent="0.25">
      <c r="A47" s="22"/>
      <c r="B47" s="23"/>
      <c r="C47" s="24"/>
      <c r="D47" s="24"/>
      <c r="E47" s="25"/>
      <c r="F47" s="17">
        <f t="shared" si="0"/>
        <v>0</v>
      </c>
      <c r="G47" s="23"/>
      <c r="H47" s="24"/>
      <c r="I47" s="25"/>
      <c r="J47" s="24"/>
      <c r="K47" s="20"/>
    </row>
    <row r="48" spans="1:11" ht="15.75" x14ac:dyDescent="0.25">
      <c r="A48" s="22"/>
      <c r="B48" s="23"/>
      <c r="C48" s="24"/>
      <c r="D48" s="24"/>
      <c r="E48" s="25"/>
      <c r="F48" s="17">
        <f t="shared" si="0"/>
        <v>0</v>
      </c>
      <c r="G48" s="23"/>
      <c r="H48" s="24"/>
      <c r="I48" s="25"/>
      <c r="J48" s="24"/>
      <c r="K48" s="20"/>
    </row>
    <row r="49" spans="1:11" ht="15.75" x14ac:dyDescent="0.25">
      <c r="A49" s="22"/>
      <c r="B49" s="23"/>
      <c r="C49" s="24"/>
      <c r="D49" s="24"/>
      <c r="E49" s="25"/>
      <c r="F49" s="17">
        <f t="shared" si="0"/>
        <v>0</v>
      </c>
      <c r="G49" s="23"/>
      <c r="H49" s="24"/>
      <c r="I49" s="25"/>
      <c r="J49" s="24"/>
      <c r="K49" s="20"/>
    </row>
    <row r="50" spans="1:11" ht="15.75" x14ac:dyDescent="0.25">
      <c r="A50" s="23"/>
      <c r="B50" s="26" t="s">
        <v>16</v>
      </c>
      <c r="C50" s="27">
        <f>SUM(C7:C49)</f>
        <v>41457</v>
      </c>
      <c r="D50" s="27">
        <f>SUM(D7:D49)</f>
        <v>0</v>
      </c>
      <c r="E50" s="28"/>
      <c r="F50" s="29">
        <f t="shared" si="0"/>
        <v>41457</v>
      </c>
      <c r="G50" s="30"/>
      <c r="H50" s="27">
        <f>SUM(H7:H49)</f>
        <v>10500</v>
      </c>
      <c r="I50" s="28"/>
      <c r="J50" s="27">
        <f>SUM(J7:J49)</f>
        <v>10500</v>
      </c>
      <c r="K50" s="31">
        <f>C50-H50</f>
        <v>30957</v>
      </c>
    </row>
    <row r="53" spans="1:11" ht="15.75" x14ac:dyDescent="0.25">
      <c r="B53" s="32" t="s">
        <v>17</v>
      </c>
      <c r="F53" s="33"/>
      <c r="G53" s="34" t="s">
        <v>18</v>
      </c>
      <c r="H53" s="35"/>
    </row>
    <row r="54" spans="1:11" ht="15" x14ac:dyDescent="0.25">
      <c r="B54" s="32"/>
      <c r="F54" s="36" t="s">
        <v>19</v>
      </c>
      <c r="G54" s="37"/>
      <c r="H54" s="37"/>
    </row>
    <row r="55" spans="1:11" ht="15.75" x14ac:dyDescent="0.25">
      <c r="B55" s="32" t="s">
        <v>20</v>
      </c>
      <c r="F55" s="33"/>
      <c r="G55" s="34" t="s">
        <v>21</v>
      </c>
      <c r="H55" s="35"/>
    </row>
    <row r="56" spans="1:11" x14ac:dyDescent="0.2">
      <c r="F56" s="36" t="s">
        <v>19</v>
      </c>
      <c r="G56" s="37"/>
      <c r="H56" s="3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ageMargins left="0.7" right="0.7" top="0.75" bottom="0.75" header="0.3" footer="0.3"/>
  <pageSetup paperSize="9"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view="pageBreakPreview" topLeftCell="A7" zoomScale="90" zoomScaleNormal="75" zoomScaleSheetLayoutView="90" workbookViewId="0">
      <selection activeCell="E6" sqref="E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38"/>
      <c r="L1" s="38"/>
      <c r="M1" s="38"/>
    </row>
    <row r="2" spans="1:13" ht="20.25" customHeight="1" x14ac:dyDescent="0.25">
      <c r="A2" s="40"/>
      <c r="B2" s="40"/>
      <c r="C2" s="40"/>
      <c r="D2" s="40"/>
      <c r="E2" s="40"/>
      <c r="F2" s="40"/>
      <c r="G2" s="40"/>
      <c r="H2" s="41"/>
      <c r="I2" s="41"/>
      <c r="K2" s="42"/>
      <c r="L2" s="42"/>
      <c r="M2" s="42"/>
    </row>
    <row r="3" spans="1:13" ht="61.5" customHeight="1" x14ac:dyDescent="0.25">
      <c r="A3" s="40"/>
      <c r="B3" s="44" t="s">
        <v>73</v>
      </c>
      <c r="C3" s="45"/>
      <c r="D3" s="45"/>
      <c r="E3" s="45"/>
      <c r="F3" s="45"/>
      <c r="G3" s="45"/>
      <c r="H3" s="45"/>
      <c r="I3" s="45"/>
      <c r="J3" s="45"/>
      <c r="K3" s="40"/>
    </row>
    <row r="4" spans="1:13" ht="31.5" customHeight="1" x14ac:dyDescent="0.25">
      <c r="A4" s="46" t="s">
        <v>51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3" ht="33" customHeight="1" x14ac:dyDescent="0.25">
      <c r="A5" s="47" t="s">
        <v>2</v>
      </c>
      <c r="B5" s="47" t="s">
        <v>3</v>
      </c>
      <c r="C5" s="48" t="s">
        <v>4</v>
      </c>
      <c r="D5" s="48"/>
      <c r="E5" s="48"/>
      <c r="F5" s="48" t="s">
        <v>5</v>
      </c>
      <c r="G5" s="48" t="s">
        <v>6</v>
      </c>
      <c r="H5" s="48"/>
      <c r="I5" s="48"/>
      <c r="J5" s="48"/>
      <c r="K5" s="49" t="s">
        <v>7</v>
      </c>
    </row>
    <row r="6" spans="1:13" ht="158.25" customHeight="1" x14ac:dyDescent="0.25">
      <c r="A6" s="47"/>
      <c r="B6" s="47"/>
      <c r="C6" s="50" t="s">
        <v>8</v>
      </c>
      <c r="D6" s="50" t="s">
        <v>9</v>
      </c>
      <c r="E6" s="50" t="s">
        <v>10</v>
      </c>
      <c r="F6" s="48"/>
      <c r="G6" s="51" t="s">
        <v>11</v>
      </c>
      <c r="H6" s="50" t="s">
        <v>12</v>
      </c>
      <c r="I6" s="50" t="s">
        <v>13</v>
      </c>
      <c r="J6" s="50" t="s">
        <v>12</v>
      </c>
      <c r="K6" s="49"/>
    </row>
    <row r="7" spans="1:13" ht="110.25" x14ac:dyDescent="0.25">
      <c r="A7" s="52">
        <v>1</v>
      </c>
      <c r="B7" s="53" t="s">
        <v>23</v>
      </c>
      <c r="C7" s="54">
        <v>299.41500000000002</v>
      </c>
      <c r="D7" s="54"/>
      <c r="E7" s="55"/>
      <c r="F7" s="56">
        <f>SUM(C7,D7)</f>
        <v>299.41500000000002</v>
      </c>
      <c r="G7" s="53">
        <v>2800</v>
      </c>
      <c r="H7" s="54">
        <v>103.678</v>
      </c>
      <c r="I7" s="57" t="s">
        <v>74</v>
      </c>
      <c r="J7" s="54"/>
      <c r="K7" s="58"/>
    </row>
    <row r="8" spans="1:13" ht="15.75" x14ac:dyDescent="0.25">
      <c r="A8" s="52"/>
      <c r="B8" s="53"/>
      <c r="C8" s="54"/>
      <c r="D8" s="54"/>
      <c r="E8" s="55"/>
      <c r="F8" s="56">
        <f t="shared" ref="F8:F50" si="0">SUM(C8,D8)</f>
        <v>0</v>
      </c>
      <c r="G8" s="53"/>
      <c r="H8" s="54"/>
      <c r="I8" s="57"/>
      <c r="J8" s="54"/>
      <c r="K8" s="58"/>
    </row>
    <row r="9" spans="1:13" ht="15.75" x14ac:dyDescent="0.25">
      <c r="A9" s="52"/>
      <c r="B9" s="53"/>
      <c r="C9" s="54"/>
      <c r="D9" s="54"/>
      <c r="E9" s="55"/>
      <c r="F9" s="56">
        <f t="shared" si="0"/>
        <v>0</v>
      </c>
      <c r="G9" s="53"/>
      <c r="H9" s="54"/>
      <c r="I9" s="57"/>
      <c r="J9" s="54"/>
      <c r="K9" s="58"/>
    </row>
    <row r="10" spans="1:13" ht="15.75" x14ac:dyDescent="0.25">
      <c r="A10" s="52"/>
      <c r="B10" s="53"/>
      <c r="C10" s="54"/>
      <c r="D10" s="54"/>
      <c r="E10" s="55"/>
      <c r="F10" s="56">
        <f t="shared" si="0"/>
        <v>0</v>
      </c>
      <c r="G10" s="53"/>
      <c r="H10" s="54"/>
      <c r="I10" s="57"/>
      <c r="J10" s="54"/>
      <c r="K10" s="58"/>
    </row>
    <row r="11" spans="1:13" ht="15.75" x14ac:dyDescent="0.25">
      <c r="A11" s="52"/>
      <c r="B11" s="53"/>
      <c r="C11" s="54"/>
      <c r="D11" s="54"/>
      <c r="E11" s="55"/>
      <c r="F11" s="56">
        <f t="shared" si="0"/>
        <v>0</v>
      </c>
      <c r="G11" s="53"/>
      <c r="H11" s="54"/>
      <c r="I11" s="57"/>
      <c r="J11" s="54"/>
      <c r="K11" s="58"/>
    </row>
    <row r="12" spans="1:13" ht="15.75" x14ac:dyDescent="0.25">
      <c r="A12" s="52"/>
      <c r="B12" s="53"/>
      <c r="C12" s="54"/>
      <c r="D12" s="54"/>
      <c r="E12" s="55"/>
      <c r="F12" s="56">
        <f t="shared" si="0"/>
        <v>0</v>
      </c>
      <c r="G12" s="59"/>
      <c r="H12" s="54"/>
      <c r="I12" s="55"/>
      <c r="J12" s="54"/>
      <c r="K12" s="58"/>
    </row>
    <row r="13" spans="1:13" ht="15.75" x14ac:dyDescent="0.25">
      <c r="A13" s="52"/>
      <c r="B13" s="53"/>
      <c r="C13" s="54"/>
      <c r="D13" s="54"/>
      <c r="E13" s="55"/>
      <c r="F13" s="56">
        <f t="shared" si="0"/>
        <v>0</v>
      </c>
      <c r="G13" s="59"/>
      <c r="H13" s="54"/>
      <c r="I13" s="55"/>
      <c r="J13" s="54"/>
      <c r="K13" s="58"/>
    </row>
    <row r="14" spans="1:13" ht="15.75" x14ac:dyDescent="0.25">
      <c r="A14" s="52"/>
      <c r="B14" s="53"/>
      <c r="C14" s="54"/>
      <c r="D14" s="54"/>
      <c r="E14" s="55"/>
      <c r="F14" s="56">
        <f t="shared" si="0"/>
        <v>0</v>
      </c>
      <c r="G14" s="53"/>
      <c r="H14" s="54"/>
      <c r="I14" s="55"/>
      <c r="J14" s="54"/>
      <c r="K14" s="58"/>
    </row>
    <row r="15" spans="1:13" ht="15.75" x14ac:dyDescent="0.25">
      <c r="A15" s="59"/>
      <c r="B15" s="53"/>
      <c r="C15" s="54"/>
      <c r="D15" s="54"/>
      <c r="E15" s="55"/>
      <c r="F15" s="56">
        <f t="shared" si="0"/>
        <v>0</v>
      </c>
      <c r="G15" s="53"/>
      <c r="H15" s="54"/>
      <c r="I15" s="55"/>
      <c r="J15" s="54"/>
      <c r="K15" s="58"/>
    </row>
    <row r="16" spans="1:13" ht="15" customHeight="1" x14ac:dyDescent="0.25">
      <c r="A16" s="59"/>
      <c r="B16" s="53"/>
      <c r="C16" s="54"/>
      <c r="D16" s="54"/>
      <c r="E16" s="55"/>
      <c r="F16" s="56">
        <f t="shared" si="0"/>
        <v>0</v>
      </c>
      <c r="G16" s="53"/>
      <c r="H16" s="54"/>
      <c r="I16" s="55"/>
      <c r="J16" s="54"/>
      <c r="K16" s="58"/>
    </row>
    <row r="17" spans="1:11" ht="15.75" x14ac:dyDescent="0.25">
      <c r="A17" s="52"/>
      <c r="B17" s="53"/>
      <c r="C17" s="54"/>
      <c r="D17" s="54"/>
      <c r="E17" s="55"/>
      <c r="F17" s="56">
        <f t="shared" si="0"/>
        <v>0</v>
      </c>
      <c r="G17" s="53"/>
      <c r="H17" s="54"/>
      <c r="I17" s="55"/>
      <c r="J17" s="54"/>
      <c r="K17" s="58"/>
    </row>
    <row r="18" spans="1:11" ht="15.75" x14ac:dyDescent="0.25">
      <c r="A18" s="52"/>
      <c r="B18" s="53"/>
      <c r="C18" s="54"/>
      <c r="D18" s="54"/>
      <c r="E18" s="55"/>
      <c r="F18" s="56">
        <f t="shared" si="0"/>
        <v>0</v>
      </c>
      <c r="G18" s="53"/>
      <c r="H18" s="54"/>
      <c r="I18" s="55"/>
      <c r="J18" s="54"/>
      <c r="K18" s="58"/>
    </row>
    <row r="19" spans="1:11" ht="15.75" x14ac:dyDescent="0.25">
      <c r="A19" s="52"/>
      <c r="B19" s="53"/>
      <c r="C19" s="54"/>
      <c r="D19" s="54"/>
      <c r="E19" s="55"/>
      <c r="F19" s="56">
        <f t="shared" si="0"/>
        <v>0</v>
      </c>
      <c r="G19" s="53"/>
      <c r="H19" s="54"/>
      <c r="I19" s="55"/>
      <c r="J19" s="54"/>
      <c r="K19" s="58"/>
    </row>
    <row r="20" spans="1:11" ht="15.75" x14ac:dyDescent="0.25">
      <c r="A20" s="52"/>
      <c r="B20" s="53"/>
      <c r="C20" s="54"/>
      <c r="D20" s="54"/>
      <c r="E20" s="55"/>
      <c r="F20" s="56">
        <f t="shared" si="0"/>
        <v>0</v>
      </c>
      <c r="G20" s="53"/>
      <c r="H20" s="54"/>
      <c r="I20" s="55"/>
      <c r="J20" s="54"/>
      <c r="K20" s="58"/>
    </row>
    <row r="21" spans="1:11" ht="15.75" x14ac:dyDescent="0.25">
      <c r="A21" s="52"/>
      <c r="B21" s="53"/>
      <c r="C21" s="54"/>
      <c r="D21" s="54"/>
      <c r="E21" s="55"/>
      <c r="F21" s="56">
        <f t="shared" si="0"/>
        <v>0</v>
      </c>
      <c r="G21" s="53"/>
      <c r="H21" s="54"/>
      <c r="I21" s="55"/>
      <c r="J21" s="54"/>
      <c r="K21" s="58"/>
    </row>
    <row r="22" spans="1:11" ht="15.75" x14ac:dyDescent="0.25">
      <c r="A22" s="52"/>
      <c r="B22" s="53"/>
      <c r="C22" s="54"/>
      <c r="D22" s="54"/>
      <c r="E22" s="55"/>
      <c r="F22" s="56">
        <f t="shared" si="0"/>
        <v>0</v>
      </c>
      <c r="G22" s="53"/>
      <c r="H22" s="54"/>
      <c r="I22" s="55"/>
      <c r="J22" s="54"/>
      <c r="K22" s="58"/>
    </row>
    <row r="23" spans="1:11" ht="15.75" x14ac:dyDescent="0.25">
      <c r="A23" s="52"/>
      <c r="B23" s="53"/>
      <c r="C23" s="54"/>
      <c r="D23" s="54"/>
      <c r="E23" s="55"/>
      <c r="F23" s="56">
        <f t="shared" si="0"/>
        <v>0</v>
      </c>
      <c r="G23" s="53"/>
      <c r="H23" s="54"/>
      <c r="I23" s="55"/>
      <c r="J23" s="54"/>
      <c r="K23" s="58"/>
    </row>
    <row r="24" spans="1:11" ht="15.75" x14ac:dyDescent="0.25">
      <c r="A24" s="52"/>
      <c r="B24" s="53"/>
      <c r="C24" s="54"/>
      <c r="D24" s="54"/>
      <c r="E24" s="55"/>
      <c r="F24" s="56">
        <f t="shared" si="0"/>
        <v>0</v>
      </c>
      <c r="G24" s="53"/>
      <c r="H24" s="54"/>
      <c r="I24" s="55"/>
      <c r="J24" s="54"/>
      <c r="K24" s="58"/>
    </row>
    <row r="25" spans="1:11" ht="15.75" x14ac:dyDescent="0.25">
      <c r="A25" s="59"/>
      <c r="B25" s="53"/>
      <c r="C25" s="54"/>
      <c r="D25" s="54"/>
      <c r="E25" s="55"/>
      <c r="F25" s="56">
        <f t="shared" si="0"/>
        <v>0</v>
      </c>
      <c r="G25" s="53"/>
      <c r="H25" s="54"/>
      <c r="I25" s="55"/>
      <c r="J25" s="54"/>
      <c r="K25" s="58"/>
    </row>
    <row r="26" spans="1:11" ht="15.75" x14ac:dyDescent="0.25">
      <c r="A26" s="59"/>
      <c r="B26" s="53"/>
      <c r="C26" s="54"/>
      <c r="D26" s="54"/>
      <c r="E26" s="55"/>
      <c r="F26" s="56">
        <f t="shared" si="0"/>
        <v>0</v>
      </c>
      <c r="G26" s="53"/>
      <c r="H26" s="54"/>
      <c r="I26" s="55"/>
      <c r="J26" s="54"/>
      <c r="K26" s="58"/>
    </row>
    <row r="27" spans="1:11" ht="15.75" x14ac:dyDescent="0.25">
      <c r="A27" s="52"/>
      <c r="B27" s="53"/>
      <c r="C27" s="54"/>
      <c r="D27" s="54"/>
      <c r="E27" s="55"/>
      <c r="F27" s="56">
        <f t="shared" si="0"/>
        <v>0</v>
      </c>
      <c r="G27" s="53"/>
      <c r="H27" s="54"/>
      <c r="I27" s="55"/>
      <c r="J27" s="54"/>
      <c r="K27" s="58"/>
    </row>
    <row r="28" spans="1:11" ht="15.75" x14ac:dyDescent="0.25">
      <c r="A28" s="52"/>
      <c r="B28" s="53"/>
      <c r="C28" s="54"/>
      <c r="D28" s="54"/>
      <c r="E28" s="55"/>
      <c r="F28" s="56">
        <f t="shared" si="0"/>
        <v>0</v>
      </c>
      <c r="G28" s="53"/>
      <c r="H28" s="54"/>
      <c r="I28" s="55"/>
      <c r="J28" s="54"/>
      <c r="K28" s="58"/>
    </row>
    <row r="29" spans="1:11" ht="15.75" x14ac:dyDescent="0.25">
      <c r="A29" s="52"/>
      <c r="B29" s="53"/>
      <c r="C29" s="54"/>
      <c r="D29" s="54"/>
      <c r="E29" s="55"/>
      <c r="F29" s="56">
        <f t="shared" si="0"/>
        <v>0</v>
      </c>
      <c r="G29" s="53"/>
      <c r="H29" s="54"/>
      <c r="I29" s="55"/>
      <c r="J29" s="54"/>
      <c r="K29" s="58"/>
    </row>
    <row r="30" spans="1:11" ht="15.75" x14ac:dyDescent="0.25">
      <c r="A30" s="52"/>
      <c r="B30" s="53"/>
      <c r="C30" s="54"/>
      <c r="D30" s="54"/>
      <c r="E30" s="55"/>
      <c r="F30" s="56">
        <f t="shared" si="0"/>
        <v>0</v>
      </c>
      <c r="G30" s="53"/>
      <c r="H30" s="54"/>
      <c r="I30" s="55"/>
      <c r="J30" s="54"/>
      <c r="K30" s="58"/>
    </row>
    <row r="31" spans="1:11" ht="15.75" x14ac:dyDescent="0.25">
      <c r="A31" s="52"/>
      <c r="B31" s="53"/>
      <c r="C31" s="54"/>
      <c r="D31" s="54"/>
      <c r="E31" s="55"/>
      <c r="F31" s="56">
        <f t="shared" si="0"/>
        <v>0</v>
      </c>
      <c r="G31" s="53"/>
      <c r="H31" s="54"/>
      <c r="I31" s="55"/>
      <c r="J31" s="54"/>
      <c r="K31" s="58"/>
    </row>
    <row r="32" spans="1:11" ht="15.75" x14ac:dyDescent="0.25">
      <c r="A32" s="52"/>
      <c r="B32" s="53"/>
      <c r="C32" s="54"/>
      <c r="D32" s="54"/>
      <c r="E32" s="55"/>
      <c r="F32" s="56">
        <f t="shared" si="0"/>
        <v>0</v>
      </c>
      <c r="G32" s="53"/>
      <c r="H32" s="54"/>
      <c r="I32" s="55"/>
      <c r="J32" s="54"/>
      <c r="K32" s="58"/>
    </row>
    <row r="33" spans="1:11" ht="15.75" x14ac:dyDescent="0.25">
      <c r="A33" s="52"/>
      <c r="B33" s="53"/>
      <c r="C33" s="54"/>
      <c r="D33" s="54"/>
      <c r="E33" s="55"/>
      <c r="F33" s="56">
        <f t="shared" si="0"/>
        <v>0</v>
      </c>
      <c r="G33" s="53"/>
      <c r="H33" s="54"/>
      <c r="I33" s="55"/>
      <c r="J33" s="54"/>
      <c r="K33" s="58"/>
    </row>
    <row r="34" spans="1:11" ht="15.75" x14ac:dyDescent="0.25">
      <c r="A34" s="52"/>
      <c r="B34" s="53"/>
      <c r="C34" s="54"/>
      <c r="D34" s="54"/>
      <c r="E34" s="55"/>
      <c r="F34" s="56">
        <f t="shared" si="0"/>
        <v>0</v>
      </c>
      <c r="G34" s="53"/>
      <c r="H34" s="54"/>
      <c r="I34" s="55"/>
      <c r="J34" s="54"/>
      <c r="K34" s="58"/>
    </row>
    <row r="35" spans="1:11" ht="15.75" x14ac:dyDescent="0.25">
      <c r="A35" s="59"/>
      <c r="B35" s="53"/>
      <c r="C35" s="54"/>
      <c r="D35" s="54"/>
      <c r="E35" s="55"/>
      <c r="F35" s="56">
        <f t="shared" si="0"/>
        <v>0</v>
      </c>
      <c r="G35" s="53"/>
      <c r="H35" s="54"/>
      <c r="I35" s="55"/>
      <c r="J35" s="54"/>
      <c r="K35" s="58"/>
    </row>
    <row r="36" spans="1:11" ht="15.75" x14ac:dyDescent="0.25">
      <c r="A36" s="59"/>
      <c r="B36" s="53"/>
      <c r="C36" s="54"/>
      <c r="D36" s="54"/>
      <c r="E36" s="55"/>
      <c r="F36" s="56">
        <f t="shared" si="0"/>
        <v>0</v>
      </c>
      <c r="G36" s="53"/>
      <c r="H36" s="54"/>
      <c r="I36" s="55"/>
      <c r="J36" s="54"/>
      <c r="K36" s="58"/>
    </row>
    <row r="37" spans="1:11" ht="15.75" x14ac:dyDescent="0.25">
      <c r="A37" s="52"/>
      <c r="B37" s="53"/>
      <c r="C37" s="54"/>
      <c r="D37" s="54"/>
      <c r="E37" s="55"/>
      <c r="F37" s="56">
        <f t="shared" si="0"/>
        <v>0</v>
      </c>
      <c r="G37" s="53"/>
      <c r="H37" s="54"/>
      <c r="I37" s="55"/>
      <c r="J37" s="54"/>
      <c r="K37" s="58"/>
    </row>
    <row r="38" spans="1:11" ht="15.75" x14ac:dyDescent="0.25">
      <c r="A38" s="52"/>
      <c r="B38" s="53"/>
      <c r="C38" s="54"/>
      <c r="D38" s="54"/>
      <c r="E38" s="55"/>
      <c r="F38" s="56">
        <f t="shared" si="0"/>
        <v>0</v>
      </c>
      <c r="G38" s="53"/>
      <c r="H38" s="54"/>
      <c r="I38" s="55"/>
      <c r="J38" s="54"/>
      <c r="K38" s="58"/>
    </row>
    <row r="39" spans="1:11" ht="15.75" x14ac:dyDescent="0.25">
      <c r="A39" s="52"/>
      <c r="B39" s="53"/>
      <c r="C39" s="54"/>
      <c r="D39" s="54"/>
      <c r="E39" s="55"/>
      <c r="F39" s="56">
        <f t="shared" si="0"/>
        <v>0</v>
      </c>
      <c r="G39" s="53"/>
      <c r="H39" s="54"/>
      <c r="I39" s="55"/>
      <c r="J39" s="54"/>
      <c r="K39" s="58"/>
    </row>
    <row r="40" spans="1:11" ht="15.75" x14ac:dyDescent="0.25">
      <c r="A40" s="52"/>
      <c r="B40" s="53"/>
      <c r="C40" s="54"/>
      <c r="D40" s="54"/>
      <c r="E40" s="55"/>
      <c r="F40" s="56">
        <f t="shared" si="0"/>
        <v>0</v>
      </c>
      <c r="G40" s="53"/>
      <c r="H40" s="54"/>
      <c r="I40" s="55"/>
      <c r="J40" s="54"/>
      <c r="K40" s="58"/>
    </row>
    <row r="41" spans="1:11" ht="15.75" x14ac:dyDescent="0.25">
      <c r="A41" s="52"/>
      <c r="B41" s="53"/>
      <c r="C41" s="54"/>
      <c r="D41" s="54"/>
      <c r="E41" s="55"/>
      <c r="F41" s="56">
        <f t="shared" si="0"/>
        <v>0</v>
      </c>
      <c r="G41" s="53"/>
      <c r="H41" s="54"/>
      <c r="I41" s="55"/>
      <c r="J41" s="54"/>
      <c r="K41" s="58"/>
    </row>
    <row r="42" spans="1:11" ht="15.75" x14ac:dyDescent="0.25">
      <c r="A42" s="52"/>
      <c r="B42" s="53"/>
      <c r="C42" s="54"/>
      <c r="D42" s="54"/>
      <c r="E42" s="55"/>
      <c r="F42" s="56">
        <f t="shared" si="0"/>
        <v>0</v>
      </c>
      <c r="G42" s="53"/>
      <c r="H42" s="54"/>
      <c r="I42" s="55"/>
      <c r="J42" s="54"/>
      <c r="K42" s="58"/>
    </row>
    <row r="43" spans="1:11" ht="15.75" x14ac:dyDescent="0.25">
      <c r="A43" s="52"/>
      <c r="B43" s="53"/>
      <c r="C43" s="54"/>
      <c r="D43" s="54"/>
      <c r="E43" s="55"/>
      <c r="F43" s="56">
        <f t="shared" si="0"/>
        <v>0</v>
      </c>
      <c r="G43" s="53"/>
      <c r="H43" s="54"/>
      <c r="I43" s="55"/>
      <c r="J43" s="54"/>
      <c r="K43" s="58"/>
    </row>
    <row r="44" spans="1:11" ht="15.75" x14ac:dyDescent="0.25">
      <c r="A44" s="52"/>
      <c r="B44" s="53"/>
      <c r="C44" s="54"/>
      <c r="D44" s="54"/>
      <c r="E44" s="55"/>
      <c r="F44" s="56">
        <f t="shared" si="0"/>
        <v>0</v>
      </c>
      <c r="G44" s="53"/>
      <c r="H44" s="54"/>
      <c r="I44" s="55"/>
      <c r="J44" s="54"/>
      <c r="K44" s="58"/>
    </row>
    <row r="45" spans="1:11" ht="15.75" x14ac:dyDescent="0.25">
      <c r="A45" s="59"/>
      <c r="B45" s="53"/>
      <c r="C45" s="54"/>
      <c r="D45" s="54"/>
      <c r="E45" s="55"/>
      <c r="F45" s="56">
        <f t="shared" si="0"/>
        <v>0</v>
      </c>
      <c r="G45" s="53"/>
      <c r="H45" s="54"/>
      <c r="I45" s="55"/>
      <c r="J45" s="54"/>
      <c r="K45" s="58"/>
    </row>
    <row r="46" spans="1:11" ht="15.75" x14ac:dyDescent="0.25">
      <c r="A46" s="59"/>
      <c r="B46" s="53"/>
      <c r="C46" s="54"/>
      <c r="D46" s="54"/>
      <c r="E46" s="55"/>
      <c r="F46" s="56">
        <f t="shared" si="0"/>
        <v>0</v>
      </c>
      <c r="G46" s="53"/>
      <c r="H46" s="54"/>
      <c r="I46" s="55"/>
      <c r="J46" s="54"/>
      <c r="K46" s="58"/>
    </row>
    <row r="47" spans="1:11" ht="15.75" x14ac:dyDescent="0.25">
      <c r="A47" s="60"/>
      <c r="B47" s="61"/>
      <c r="C47" s="62"/>
      <c r="D47" s="62"/>
      <c r="E47" s="63"/>
      <c r="F47" s="56">
        <f t="shared" si="0"/>
        <v>0</v>
      </c>
      <c r="G47" s="61"/>
      <c r="H47" s="62"/>
      <c r="I47" s="63"/>
      <c r="J47" s="62"/>
      <c r="K47" s="58"/>
    </row>
    <row r="48" spans="1:11" ht="15.75" x14ac:dyDescent="0.25">
      <c r="A48" s="60"/>
      <c r="B48" s="61"/>
      <c r="C48" s="62"/>
      <c r="D48" s="62"/>
      <c r="E48" s="63"/>
      <c r="F48" s="56">
        <f t="shared" si="0"/>
        <v>0</v>
      </c>
      <c r="G48" s="61"/>
      <c r="H48" s="62"/>
      <c r="I48" s="63"/>
      <c r="J48" s="62"/>
      <c r="K48" s="58"/>
    </row>
    <row r="49" spans="1:11" ht="15.75" x14ac:dyDescent="0.25">
      <c r="A49" s="60"/>
      <c r="B49" s="61"/>
      <c r="C49" s="62"/>
      <c r="D49" s="62"/>
      <c r="E49" s="63"/>
      <c r="F49" s="56">
        <f t="shared" si="0"/>
        <v>0</v>
      </c>
      <c r="G49" s="61"/>
      <c r="H49" s="62"/>
      <c r="I49" s="63"/>
      <c r="J49" s="62"/>
      <c r="K49" s="58"/>
    </row>
    <row r="50" spans="1:11" ht="15.75" x14ac:dyDescent="0.25">
      <c r="A50" s="61"/>
      <c r="B50" s="64" t="s">
        <v>16</v>
      </c>
      <c r="C50" s="65">
        <f>SUM(C7:C49)</f>
        <v>299.41500000000002</v>
      </c>
      <c r="D50" s="65">
        <f>SUM(D7:D49)</f>
        <v>0</v>
      </c>
      <c r="E50" s="66"/>
      <c r="F50" s="67">
        <f t="shared" si="0"/>
        <v>299.41500000000002</v>
      </c>
      <c r="G50" s="68"/>
      <c r="H50" s="65">
        <f>SUM(H7:H49)</f>
        <v>103.678</v>
      </c>
      <c r="I50" s="66"/>
      <c r="J50" s="65">
        <f>SUM(J7:J49)</f>
        <v>0</v>
      </c>
      <c r="K50" s="69">
        <f>C50-H50</f>
        <v>195.73700000000002</v>
      </c>
    </row>
    <row r="53" spans="1:11" ht="15.75" x14ac:dyDescent="0.25">
      <c r="B53" s="70" t="s">
        <v>39</v>
      </c>
      <c r="F53" s="33"/>
      <c r="G53" s="34" t="s">
        <v>75</v>
      </c>
      <c r="H53" s="71"/>
    </row>
    <row r="54" spans="1:11" x14ac:dyDescent="0.25">
      <c r="B54" s="70"/>
      <c r="F54" s="36" t="s">
        <v>19</v>
      </c>
      <c r="G54" s="37"/>
      <c r="H54" s="37"/>
    </row>
    <row r="55" spans="1:11" ht="15.75" x14ac:dyDescent="0.25">
      <c r="B55" s="70" t="s">
        <v>20</v>
      </c>
      <c r="F55" s="33"/>
      <c r="G55" s="34" t="s">
        <v>76</v>
      </c>
      <c r="H55" s="71"/>
    </row>
    <row r="56" spans="1:11" x14ac:dyDescent="0.25">
      <c r="F56" s="36" t="s">
        <v>19</v>
      </c>
      <c r="G56" s="37"/>
      <c r="H56" s="3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8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view="pageBreakPreview" zoomScale="90" zoomScaleNormal="100" zoomScaleSheetLayoutView="90" workbookViewId="0">
      <selection activeCell="E6" sqref="E6"/>
    </sheetView>
  </sheetViews>
  <sheetFormatPr defaultRowHeight="15" x14ac:dyDescent="0.25"/>
  <cols>
    <col min="1" max="1" width="7.28515625" customWidth="1"/>
    <col min="2" max="2" width="29.140625" customWidth="1"/>
    <col min="3" max="3" width="16.28515625" customWidth="1"/>
    <col min="4" max="4" width="13.5703125" customWidth="1"/>
    <col min="5" max="5" width="26" customWidth="1"/>
    <col min="6" max="6" width="15.85546875" customWidth="1"/>
    <col min="7" max="7" width="16.5703125" customWidth="1"/>
    <col min="8" max="8" width="14.28515625" customWidth="1"/>
    <col min="9" max="9" width="24.42578125" customWidth="1"/>
    <col min="10" max="10" width="14" customWidth="1"/>
    <col min="11" max="11" width="15.5703125" customWidth="1"/>
    <col min="257" max="257" width="7.28515625" customWidth="1"/>
    <col min="258" max="258" width="29.140625" customWidth="1"/>
    <col min="259" max="259" width="16.28515625" customWidth="1"/>
    <col min="260" max="260" width="13.5703125" customWidth="1"/>
    <col min="261" max="261" width="26" customWidth="1"/>
    <col min="262" max="262" width="15.85546875" customWidth="1"/>
    <col min="263" max="263" width="16.5703125" customWidth="1"/>
    <col min="264" max="264" width="14.28515625" customWidth="1"/>
    <col min="265" max="265" width="24.42578125" customWidth="1"/>
    <col min="266" max="266" width="14" customWidth="1"/>
    <col min="267" max="267" width="15.5703125" customWidth="1"/>
    <col min="513" max="513" width="7.28515625" customWidth="1"/>
    <col min="514" max="514" width="29.140625" customWidth="1"/>
    <col min="515" max="515" width="16.28515625" customWidth="1"/>
    <col min="516" max="516" width="13.5703125" customWidth="1"/>
    <col min="517" max="517" width="26" customWidth="1"/>
    <col min="518" max="518" width="15.85546875" customWidth="1"/>
    <col min="519" max="519" width="16.5703125" customWidth="1"/>
    <col min="520" max="520" width="14.28515625" customWidth="1"/>
    <col min="521" max="521" width="24.42578125" customWidth="1"/>
    <col min="522" max="522" width="14" customWidth="1"/>
    <col min="523" max="523" width="15.5703125" customWidth="1"/>
    <col min="769" max="769" width="7.28515625" customWidth="1"/>
    <col min="770" max="770" width="29.140625" customWidth="1"/>
    <col min="771" max="771" width="16.28515625" customWidth="1"/>
    <col min="772" max="772" width="13.5703125" customWidth="1"/>
    <col min="773" max="773" width="26" customWidth="1"/>
    <col min="774" max="774" width="15.85546875" customWidth="1"/>
    <col min="775" max="775" width="16.5703125" customWidth="1"/>
    <col min="776" max="776" width="14.28515625" customWidth="1"/>
    <col min="777" max="777" width="24.42578125" customWidth="1"/>
    <col min="778" max="778" width="14" customWidth="1"/>
    <col min="779" max="779" width="15.5703125" customWidth="1"/>
    <col min="1025" max="1025" width="7.28515625" customWidth="1"/>
    <col min="1026" max="1026" width="29.140625" customWidth="1"/>
    <col min="1027" max="1027" width="16.28515625" customWidth="1"/>
    <col min="1028" max="1028" width="13.5703125" customWidth="1"/>
    <col min="1029" max="1029" width="26" customWidth="1"/>
    <col min="1030" max="1030" width="15.85546875" customWidth="1"/>
    <col min="1031" max="1031" width="16.5703125" customWidth="1"/>
    <col min="1032" max="1032" width="14.28515625" customWidth="1"/>
    <col min="1033" max="1033" width="24.42578125" customWidth="1"/>
    <col min="1034" max="1034" width="14" customWidth="1"/>
    <col min="1035" max="1035" width="15.5703125" customWidth="1"/>
    <col min="1281" max="1281" width="7.28515625" customWidth="1"/>
    <col min="1282" max="1282" width="29.140625" customWidth="1"/>
    <col min="1283" max="1283" width="16.28515625" customWidth="1"/>
    <col min="1284" max="1284" width="13.5703125" customWidth="1"/>
    <col min="1285" max="1285" width="26" customWidth="1"/>
    <col min="1286" max="1286" width="15.85546875" customWidth="1"/>
    <col min="1287" max="1287" width="16.5703125" customWidth="1"/>
    <col min="1288" max="1288" width="14.28515625" customWidth="1"/>
    <col min="1289" max="1289" width="24.42578125" customWidth="1"/>
    <col min="1290" max="1290" width="14" customWidth="1"/>
    <col min="1291" max="1291" width="15.5703125" customWidth="1"/>
    <col min="1537" max="1537" width="7.28515625" customWidth="1"/>
    <col min="1538" max="1538" width="29.140625" customWidth="1"/>
    <col min="1539" max="1539" width="16.28515625" customWidth="1"/>
    <col min="1540" max="1540" width="13.5703125" customWidth="1"/>
    <col min="1541" max="1541" width="26" customWidth="1"/>
    <col min="1542" max="1542" width="15.85546875" customWidth="1"/>
    <col min="1543" max="1543" width="16.5703125" customWidth="1"/>
    <col min="1544" max="1544" width="14.28515625" customWidth="1"/>
    <col min="1545" max="1545" width="24.42578125" customWidth="1"/>
    <col min="1546" max="1546" width="14" customWidth="1"/>
    <col min="1547" max="1547" width="15.5703125" customWidth="1"/>
    <col min="1793" max="1793" width="7.28515625" customWidth="1"/>
    <col min="1794" max="1794" width="29.140625" customWidth="1"/>
    <col min="1795" max="1795" width="16.28515625" customWidth="1"/>
    <col min="1796" max="1796" width="13.5703125" customWidth="1"/>
    <col min="1797" max="1797" width="26" customWidth="1"/>
    <col min="1798" max="1798" width="15.85546875" customWidth="1"/>
    <col min="1799" max="1799" width="16.5703125" customWidth="1"/>
    <col min="1800" max="1800" width="14.28515625" customWidth="1"/>
    <col min="1801" max="1801" width="24.42578125" customWidth="1"/>
    <col min="1802" max="1802" width="14" customWidth="1"/>
    <col min="1803" max="1803" width="15.5703125" customWidth="1"/>
    <col min="2049" max="2049" width="7.28515625" customWidth="1"/>
    <col min="2050" max="2050" width="29.140625" customWidth="1"/>
    <col min="2051" max="2051" width="16.28515625" customWidth="1"/>
    <col min="2052" max="2052" width="13.5703125" customWidth="1"/>
    <col min="2053" max="2053" width="26" customWidth="1"/>
    <col min="2054" max="2054" width="15.85546875" customWidth="1"/>
    <col min="2055" max="2055" width="16.5703125" customWidth="1"/>
    <col min="2056" max="2056" width="14.28515625" customWidth="1"/>
    <col min="2057" max="2057" width="24.42578125" customWidth="1"/>
    <col min="2058" max="2058" width="14" customWidth="1"/>
    <col min="2059" max="2059" width="15.5703125" customWidth="1"/>
    <col min="2305" max="2305" width="7.28515625" customWidth="1"/>
    <col min="2306" max="2306" width="29.140625" customWidth="1"/>
    <col min="2307" max="2307" width="16.28515625" customWidth="1"/>
    <col min="2308" max="2308" width="13.5703125" customWidth="1"/>
    <col min="2309" max="2309" width="26" customWidth="1"/>
    <col min="2310" max="2310" width="15.85546875" customWidth="1"/>
    <col min="2311" max="2311" width="16.5703125" customWidth="1"/>
    <col min="2312" max="2312" width="14.28515625" customWidth="1"/>
    <col min="2313" max="2313" width="24.42578125" customWidth="1"/>
    <col min="2314" max="2314" width="14" customWidth="1"/>
    <col min="2315" max="2315" width="15.5703125" customWidth="1"/>
    <col min="2561" max="2561" width="7.28515625" customWidth="1"/>
    <col min="2562" max="2562" width="29.140625" customWidth="1"/>
    <col min="2563" max="2563" width="16.28515625" customWidth="1"/>
    <col min="2564" max="2564" width="13.5703125" customWidth="1"/>
    <col min="2565" max="2565" width="26" customWidth="1"/>
    <col min="2566" max="2566" width="15.85546875" customWidth="1"/>
    <col min="2567" max="2567" width="16.5703125" customWidth="1"/>
    <col min="2568" max="2568" width="14.28515625" customWidth="1"/>
    <col min="2569" max="2569" width="24.42578125" customWidth="1"/>
    <col min="2570" max="2570" width="14" customWidth="1"/>
    <col min="2571" max="2571" width="15.5703125" customWidth="1"/>
    <col min="2817" max="2817" width="7.28515625" customWidth="1"/>
    <col min="2818" max="2818" width="29.140625" customWidth="1"/>
    <col min="2819" max="2819" width="16.28515625" customWidth="1"/>
    <col min="2820" max="2820" width="13.5703125" customWidth="1"/>
    <col min="2821" max="2821" width="26" customWidth="1"/>
    <col min="2822" max="2822" width="15.85546875" customWidth="1"/>
    <col min="2823" max="2823" width="16.5703125" customWidth="1"/>
    <col min="2824" max="2824" width="14.28515625" customWidth="1"/>
    <col min="2825" max="2825" width="24.42578125" customWidth="1"/>
    <col min="2826" max="2826" width="14" customWidth="1"/>
    <col min="2827" max="2827" width="15.5703125" customWidth="1"/>
    <col min="3073" max="3073" width="7.28515625" customWidth="1"/>
    <col min="3074" max="3074" width="29.140625" customWidth="1"/>
    <col min="3075" max="3075" width="16.28515625" customWidth="1"/>
    <col min="3076" max="3076" width="13.5703125" customWidth="1"/>
    <col min="3077" max="3077" width="26" customWidth="1"/>
    <col min="3078" max="3078" width="15.85546875" customWidth="1"/>
    <col min="3079" max="3079" width="16.5703125" customWidth="1"/>
    <col min="3080" max="3080" width="14.28515625" customWidth="1"/>
    <col min="3081" max="3081" width="24.42578125" customWidth="1"/>
    <col min="3082" max="3082" width="14" customWidth="1"/>
    <col min="3083" max="3083" width="15.5703125" customWidth="1"/>
    <col min="3329" max="3329" width="7.28515625" customWidth="1"/>
    <col min="3330" max="3330" width="29.140625" customWidth="1"/>
    <col min="3331" max="3331" width="16.28515625" customWidth="1"/>
    <col min="3332" max="3332" width="13.5703125" customWidth="1"/>
    <col min="3333" max="3333" width="26" customWidth="1"/>
    <col min="3334" max="3334" width="15.85546875" customWidth="1"/>
    <col min="3335" max="3335" width="16.5703125" customWidth="1"/>
    <col min="3336" max="3336" width="14.28515625" customWidth="1"/>
    <col min="3337" max="3337" width="24.42578125" customWidth="1"/>
    <col min="3338" max="3338" width="14" customWidth="1"/>
    <col min="3339" max="3339" width="15.5703125" customWidth="1"/>
    <col min="3585" max="3585" width="7.28515625" customWidth="1"/>
    <col min="3586" max="3586" width="29.140625" customWidth="1"/>
    <col min="3587" max="3587" width="16.28515625" customWidth="1"/>
    <col min="3588" max="3588" width="13.5703125" customWidth="1"/>
    <col min="3589" max="3589" width="26" customWidth="1"/>
    <col min="3590" max="3590" width="15.85546875" customWidth="1"/>
    <col min="3591" max="3591" width="16.5703125" customWidth="1"/>
    <col min="3592" max="3592" width="14.28515625" customWidth="1"/>
    <col min="3593" max="3593" width="24.42578125" customWidth="1"/>
    <col min="3594" max="3594" width="14" customWidth="1"/>
    <col min="3595" max="3595" width="15.5703125" customWidth="1"/>
    <col min="3841" max="3841" width="7.28515625" customWidth="1"/>
    <col min="3842" max="3842" width="29.140625" customWidth="1"/>
    <col min="3843" max="3843" width="16.28515625" customWidth="1"/>
    <col min="3844" max="3844" width="13.5703125" customWidth="1"/>
    <col min="3845" max="3845" width="26" customWidth="1"/>
    <col min="3846" max="3846" width="15.85546875" customWidth="1"/>
    <col min="3847" max="3847" width="16.5703125" customWidth="1"/>
    <col min="3848" max="3848" width="14.28515625" customWidth="1"/>
    <col min="3849" max="3849" width="24.42578125" customWidth="1"/>
    <col min="3850" max="3850" width="14" customWidth="1"/>
    <col min="3851" max="3851" width="15.5703125" customWidth="1"/>
    <col min="4097" max="4097" width="7.28515625" customWidth="1"/>
    <col min="4098" max="4098" width="29.140625" customWidth="1"/>
    <col min="4099" max="4099" width="16.28515625" customWidth="1"/>
    <col min="4100" max="4100" width="13.5703125" customWidth="1"/>
    <col min="4101" max="4101" width="26" customWidth="1"/>
    <col min="4102" max="4102" width="15.85546875" customWidth="1"/>
    <col min="4103" max="4103" width="16.5703125" customWidth="1"/>
    <col min="4104" max="4104" width="14.28515625" customWidth="1"/>
    <col min="4105" max="4105" width="24.42578125" customWidth="1"/>
    <col min="4106" max="4106" width="14" customWidth="1"/>
    <col min="4107" max="4107" width="15.5703125" customWidth="1"/>
    <col min="4353" max="4353" width="7.28515625" customWidth="1"/>
    <col min="4354" max="4354" width="29.140625" customWidth="1"/>
    <col min="4355" max="4355" width="16.28515625" customWidth="1"/>
    <col min="4356" max="4356" width="13.5703125" customWidth="1"/>
    <col min="4357" max="4357" width="26" customWidth="1"/>
    <col min="4358" max="4358" width="15.85546875" customWidth="1"/>
    <col min="4359" max="4359" width="16.5703125" customWidth="1"/>
    <col min="4360" max="4360" width="14.28515625" customWidth="1"/>
    <col min="4361" max="4361" width="24.42578125" customWidth="1"/>
    <col min="4362" max="4362" width="14" customWidth="1"/>
    <col min="4363" max="4363" width="15.5703125" customWidth="1"/>
    <col min="4609" max="4609" width="7.28515625" customWidth="1"/>
    <col min="4610" max="4610" width="29.140625" customWidth="1"/>
    <col min="4611" max="4611" width="16.28515625" customWidth="1"/>
    <col min="4612" max="4612" width="13.5703125" customWidth="1"/>
    <col min="4613" max="4613" width="26" customWidth="1"/>
    <col min="4614" max="4614" width="15.85546875" customWidth="1"/>
    <col min="4615" max="4615" width="16.5703125" customWidth="1"/>
    <col min="4616" max="4616" width="14.28515625" customWidth="1"/>
    <col min="4617" max="4617" width="24.42578125" customWidth="1"/>
    <col min="4618" max="4618" width="14" customWidth="1"/>
    <col min="4619" max="4619" width="15.5703125" customWidth="1"/>
    <col min="4865" max="4865" width="7.28515625" customWidth="1"/>
    <col min="4866" max="4866" width="29.140625" customWidth="1"/>
    <col min="4867" max="4867" width="16.28515625" customWidth="1"/>
    <col min="4868" max="4868" width="13.5703125" customWidth="1"/>
    <col min="4869" max="4869" width="26" customWidth="1"/>
    <col min="4870" max="4870" width="15.85546875" customWidth="1"/>
    <col min="4871" max="4871" width="16.5703125" customWidth="1"/>
    <col min="4872" max="4872" width="14.28515625" customWidth="1"/>
    <col min="4873" max="4873" width="24.42578125" customWidth="1"/>
    <col min="4874" max="4874" width="14" customWidth="1"/>
    <col min="4875" max="4875" width="15.5703125" customWidth="1"/>
    <col min="5121" max="5121" width="7.28515625" customWidth="1"/>
    <col min="5122" max="5122" width="29.140625" customWidth="1"/>
    <col min="5123" max="5123" width="16.28515625" customWidth="1"/>
    <col min="5124" max="5124" width="13.5703125" customWidth="1"/>
    <col min="5125" max="5125" width="26" customWidth="1"/>
    <col min="5126" max="5126" width="15.85546875" customWidth="1"/>
    <col min="5127" max="5127" width="16.5703125" customWidth="1"/>
    <col min="5128" max="5128" width="14.28515625" customWidth="1"/>
    <col min="5129" max="5129" width="24.42578125" customWidth="1"/>
    <col min="5130" max="5130" width="14" customWidth="1"/>
    <col min="5131" max="5131" width="15.5703125" customWidth="1"/>
    <col min="5377" max="5377" width="7.28515625" customWidth="1"/>
    <col min="5378" max="5378" width="29.140625" customWidth="1"/>
    <col min="5379" max="5379" width="16.28515625" customWidth="1"/>
    <col min="5380" max="5380" width="13.5703125" customWidth="1"/>
    <col min="5381" max="5381" width="26" customWidth="1"/>
    <col min="5382" max="5382" width="15.85546875" customWidth="1"/>
    <col min="5383" max="5383" width="16.5703125" customWidth="1"/>
    <col min="5384" max="5384" width="14.28515625" customWidth="1"/>
    <col min="5385" max="5385" width="24.42578125" customWidth="1"/>
    <col min="5386" max="5386" width="14" customWidth="1"/>
    <col min="5387" max="5387" width="15.5703125" customWidth="1"/>
    <col min="5633" max="5633" width="7.28515625" customWidth="1"/>
    <col min="5634" max="5634" width="29.140625" customWidth="1"/>
    <col min="5635" max="5635" width="16.28515625" customWidth="1"/>
    <col min="5636" max="5636" width="13.5703125" customWidth="1"/>
    <col min="5637" max="5637" width="26" customWidth="1"/>
    <col min="5638" max="5638" width="15.85546875" customWidth="1"/>
    <col min="5639" max="5639" width="16.5703125" customWidth="1"/>
    <col min="5640" max="5640" width="14.28515625" customWidth="1"/>
    <col min="5641" max="5641" width="24.42578125" customWidth="1"/>
    <col min="5642" max="5642" width="14" customWidth="1"/>
    <col min="5643" max="5643" width="15.5703125" customWidth="1"/>
    <col min="5889" max="5889" width="7.28515625" customWidth="1"/>
    <col min="5890" max="5890" width="29.140625" customWidth="1"/>
    <col min="5891" max="5891" width="16.28515625" customWidth="1"/>
    <col min="5892" max="5892" width="13.5703125" customWidth="1"/>
    <col min="5893" max="5893" width="26" customWidth="1"/>
    <col min="5894" max="5894" width="15.85546875" customWidth="1"/>
    <col min="5895" max="5895" width="16.5703125" customWidth="1"/>
    <col min="5896" max="5896" width="14.28515625" customWidth="1"/>
    <col min="5897" max="5897" width="24.42578125" customWidth="1"/>
    <col min="5898" max="5898" width="14" customWidth="1"/>
    <col min="5899" max="5899" width="15.5703125" customWidth="1"/>
    <col min="6145" max="6145" width="7.28515625" customWidth="1"/>
    <col min="6146" max="6146" width="29.140625" customWidth="1"/>
    <col min="6147" max="6147" width="16.28515625" customWidth="1"/>
    <col min="6148" max="6148" width="13.5703125" customWidth="1"/>
    <col min="6149" max="6149" width="26" customWidth="1"/>
    <col min="6150" max="6150" width="15.85546875" customWidth="1"/>
    <col min="6151" max="6151" width="16.5703125" customWidth="1"/>
    <col min="6152" max="6152" width="14.28515625" customWidth="1"/>
    <col min="6153" max="6153" width="24.42578125" customWidth="1"/>
    <col min="6154" max="6154" width="14" customWidth="1"/>
    <col min="6155" max="6155" width="15.5703125" customWidth="1"/>
    <col min="6401" max="6401" width="7.28515625" customWidth="1"/>
    <col min="6402" max="6402" width="29.140625" customWidth="1"/>
    <col min="6403" max="6403" width="16.28515625" customWidth="1"/>
    <col min="6404" max="6404" width="13.5703125" customWidth="1"/>
    <col min="6405" max="6405" width="26" customWidth="1"/>
    <col min="6406" max="6406" width="15.85546875" customWidth="1"/>
    <col min="6407" max="6407" width="16.5703125" customWidth="1"/>
    <col min="6408" max="6408" width="14.28515625" customWidth="1"/>
    <col min="6409" max="6409" width="24.42578125" customWidth="1"/>
    <col min="6410" max="6410" width="14" customWidth="1"/>
    <col min="6411" max="6411" width="15.5703125" customWidth="1"/>
    <col min="6657" max="6657" width="7.28515625" customWidth="1"/>
    <col min="6658" max="6658" width="29.140625" customWidth="1"/>
    <col min="6659" max="6659" width="16.28515625" customWidth="1"/>
    <col min="6660" max="6660" width="13.5703125" customWidth="1"/>
    <col min="6661" max="6661" width="26" customWidth="1"/>
    <col min="6662" max="6662" width="15.85546875" customWidth="1"/>
    <col min="6663" max="6663" width="16.5703125" customWidth="1"/>
    <col min="6664" max="6664" width="14.28515625" customWidth="1"/>
    <col min="6665" max="6665" width="24.42578125" customWidth="1"/>
    <col min="6666" max="6666" width="14" customWidth="1"/>
    <col min="6667" max="6667" width="15.5703125" customWidth="1"/>
    <col min="6913" max="6913" width="7.28515625" customWidth="1"/>
    <col min="6914" max="6914" width="29.140625" customWidth="1"/>
    <col min="6915" max="6915" width="16.28515625" customWidth="1"/>
    <col min="6916" max="6916" width="13.5703125" customWidth="1"/>
    <col min="6917" max="6917" width="26" customWidth="1"/>
    <col min="6918" max="6918" width="15.85546875" customWidth="1"/>
    <col min="6919" max="6919" width="16.5703125" customWidth="1"/>
    <col min="6920" max="6920" width="14.28515625" customWidth="1"/>
    <col min="6921" max="6921" width="24.42578125" customWidth="1"/>
    <col min="6922" max="6922" width="14" customWidth="1"/>
    <col min="6923" max="6923" width="15.5703125" customWidth="1"/>
    <col min="7169" max="7169" width="7.28515625" customWidth="1"/>
    <col min="7170" max="7170" width="29.140625" customWidth="1"/>
    <col min="7171" max="7171" width="16.28515625" customWidth="1"/>
    <col min="7172" max="7172" width="13.5703125" customWidth="1"/>
    <col min="7173" max="7173" width="26" customWidth="1"/>
    <col min="7174" max="7174" width="15.85546875" customWidth="1"/>
    <col min="7175" max="7175" width="16.5703125" customWidth="1"/>
    <col min="7176" max="7176" width="14.28515625" customWidth="1"/>
    <col min="7177" max="7177" width="24.42578125" customWidth="1"/>
    <col min="7178" max="7178" width="14" customWidth="1"/>
    <col min="7179" max="7179" width="15.5703125" customWidth="1"/>
    <col min="7425" max="7425" width="7.28515625" customWidth="1"/>
    <col min="7426" max="7426" width="29.140625" customWidth="1"/>
    <col min="7427" max="7427" width="16.28515625" customWidth="1"/>
    <col min="7428" max="7428" width="13.5703125" customWidth="1"/>
    <col min="7429" max="7429" width="26" customWidth="1"/>
    <col min="7430" max="7430" width="15.85546875" customWidth="1"/>
    <col min="7431" max="7431" width="16.5703125" customWidth="1"/>
    <col min="7432" max="7432" width="14.28515625" customWidth="1"/>
    <col min="7433" max="7433" width="24.42578125" customWidth="1"/>
    <col min="7434" max="7434" width="14" customWidth="1"/>
    <col min="7435" max="7435" width="15.5703125" customWidth="1"/>
    <col min="7681" max="7681" width="7.28515625" customWidth="1"/>
    <col min="7682" max="7682" width="29.140625" customWidth="1"/>
    <col min="7683" max="7683" width="16.28515625" customWidth="1"/>
    <col min="7684" max="7684" width="13.5703125" customWidth="1"/>
    <col min="7685" max="7685" width="26" customWidth="1"/>
    <col min="7686" max="7686" width="15.85546875" customWidth="1"/>
    <col min="7687" max="7687" width="16.5703125" customWidth="1"/>
    <col min="7688" max="7688" width="14.28515625" customWidth="1"/>
    <col min="7689" max="7689" width="24.42578125" customWidth="1"/>
    <col min="7690" max="7690" width="14" customWidth="1"/>
    <col min="7691" max="7691" width="15.5703125" customWidth="1"/>
    <col min="7937" max="7937" width="7.28515625" customWidth="1"/>
    <col min="7938" max="7938" width="29.140625" customWidth="1"/>
    <col min="7939" max="7939" width="16.28515625" customWidth="1"/>
    <col min="7940" max="7940" width="13.5703125" customWidth="1"/>
    <col min="7941" max="7941" width="26" customWidth="1"/>
    <col min="7942" max="7942" width="15.85546875" customWidth="1"/>
    <col min="7943" max="7943" width="16.5703125" customWidth="1"/>
    <col min="7944" max="7944" width="14.28515625" customWidth="1"/>
    <col min="7945" max="7945" width="24.42578125" customWidth="1"/>
    <col min="7946" max="7946" width="14" customWidth="1"/>
    <col min="7947" max="7947" width="15.5703125" customWidth="1"/>
    <col min="8193" max="8193" width="7.28515625" customWidth="1"/>
    <col min="8194" max="8194" width="29.140625" customWidth="1"/>
    <col min="8195" max="8195" width="16.28515625" customWidth="1"/>
    <col min="8196" max="8196" width="13.5703125" customWidth="1"/>
    <col min="8197" max="8197" width="26" customWidth="1"/>
    <col min="8198" max="8198" width="15.85546875" customWidth="1"/>
    <col min="8199" max="8199" width="16.5703125" customWidth="1"/>
    <col min="8200" max="8200" width="14.28515625" customWidth="1"/>
    <col min="8201" max="8201" width="24.42578125" customWidth="1"/>
    <col min="8202" max="8202" width="14" customWidth="1"/>
    <col min="8203" max="8203" width="15.5703125" customWidth="1"/>
    <col min="8449" max="8449" width="7.28515625" customWidth="1"/>
    <col min="8450" max="8450" width="29.140625" customWidth="1"/>
    <col min="8451" max="8451" width="16.28515625" customWidth="1"/>
    <col min="8452" max="8452" width="13.5703125" customWidth="1"/>
    <col min="8453" max="8453" width="26" customWidth="1"/>
    <col min="8454" max="8454" width="15.85546875" customWidth="1"/>
    <col min="8455" max="8455" width="16.5703125" customWidth="1"/>
    <col min="8456" max="8456" width="14.28515625" customWidth="1"/>
    <col min="8457" max="8457" width="24.42578125" customWidth="1"/>
    <col min="8458" max="8458" width="14" customWidth="1"/>
    <col min="8459" max="8459" width="15.5703125" customWidth="1"/>
    <col min="8705" max="8705" width="7.28515625" customWidth="1"/>
    <col min="8706" max="8706" width="29.140625" customWidth="1"/>
    <col min="8707" max="8707" width="16.28515625" customWidth="1"/>
    <col min="8708" max="8708" width="13.5703125" customWidth="1"/>
    <col min="8709" max="8709" width="26" customWidth="1"/>
    <col min="8710" max="8710" width="15.85546875" customWidth="1"/>
    <col min="8711" max="8711" width="16.5703125" customWidth="1"/>
    <col min="8712" max="8712" width="14.28515625" customWidth="1"/>
    <col min="8713" max="8713" width="24.42578125" customWidth="1"/>
    <col min="8714" max="8714" width="14" customWidth="1"/>
    <col min="8715" max="8715" width="15.5703125" customWidth="1"/>
    <col min="8961" max="8961" width="7.28515625" customWidth="1"/>
    <col min="8962" max="8962" width="29.140625" customWidth="1"/>
    <col min="8963" max="8963" width="16.28515625" customWidth="1"/>
    <col min="8964" max="8964" width="13.5703125" customWidth="1"/>
    <col min="8965" max="8965" width="26" customWidth="1"/>
    <col min="8966" max="8966" width="15.85546875" customWidth="1"/>
    <col min="8967" max="8967" width="16.5703125" customWidth="1"/>
    <col min="8968" max="8968" width="14.28515625" customWidth="1"/>
    <col min="8969" max="8969" width="24.42578125" customWidth="1"/>
    <col min="8970" max="8970" width="14" customWidth="1"/>
    <col min="8971" max="8971" width="15.5703125" customWidth="1"/>
    <col min="9217" max="9217" width="7.28515625" customWidth="1"/>
    <col min="9218" max="9218" width="29.140625" customWidth="1"/>
    <col min="9219" max="9219" width="16.28515625" customWidth="1"/>
    <col min="9220" max="9220" width="13.5703125" customWidth="1"/>
    <col min="9221" max="9221" width="26" customWidth="1"/>
    <col min="9222" max="9222" width="15.85546875" customWidth="1"/>
    <col min="9223" max="9223" width="16.5703125" customWidth="1"/>
    <col min="9224" max="9224" width="14.28515625" customWidth="1"/>
    <col min="9225" max="9225" width="24.42578125" customWidth="1"/>
    <col min="9226" max="9226" width="14" customWidth="1"/>
    <col min="9227" max="9227" width="15.5703125" customWidth="1"/>
    <col min="9473" max="9473" width="7.28515625" customWidth="1"/>
    <col min="9474" max="9474" width="29.140625" customWidth="1"/>
    <col min="9475" max="9475" width="16.28515625" customWidth="1"/>
    <col min="9476" max="9476" width="13.5703125" customWidth="1"/>
    <col min="9477" max="9477" width="26" customWidth="1"/>
    <col min="9478" max="9478" width="15.85546875" customWidth="1"/>
    <col min="9479" max="9479" width="16.5703125" customWidth="1"/>
    <col min="9480" max="9480" width="14.28515625" customWidth="1"/>
    <col min="9481" max="9481" width="24.42578125" customWidth="1"/>
    <col min="9482" max="9482" width="14" customWidth="1"/>
    <col min="9483" max="9483" width="15.5703125" customWidth="1"/>
    <col min="9729" max="9729" width="7.28515625" customWidth="1"/>
    <col min="9730" max="9730" width="29.140625" customWidth="1"/>
    <col min="9731" max="9731" width="16.28515625" customWidth="1"/>
    <col min="9732" max="9732" width="13.5703125" customWidth="1"/>
    <col min="9733" max="9733" width="26" customWidth="1"/>
    <col min="9734" max="9734" width="15.85546875" customWidth="1"/>
    <col min="9735" max="9735" width="16.5703125" customWidth="1"/>
    <col min="9736" max="9736" width="14.28515625" customWidth="1"/>
    <col min="9737" max="9737" width="24.42578125" customWidth="1"/>
    <col min="9738" max="9738" width="14" customWidth="1"/>
    <col min="9739" max="9739" width="15.5703125" customWidth="1"/>
    <col min="9985" max="9985" width="7.28515625" customWidth="1"/>
    <col min="9986" max="9986" width="29.140625" customWidth="1"/>
    <col min="9987" max="9987" width="16.28515625" customWidth="1"/>
    <col min="9988" max="9988" width="13.5703125" customWidth="1"/>
    <col min="9989" max="9989" width="26" customWidth="1"/>
    <col min="9990" max="9990" width="15.85546875" customWidth="1"/>
    <col min="9991" max="9991" width="16.5703125" customWidth="1"/>
    <col min="9992" max="9992" width="14.28515625" customWidth="1"/>
    <col min="9993" max="9993" width="24.42578125" customWidth="1"/>
    <col min="9994" max="9994" width="14" customWidth="1"/>
    <col min="9995" max="9995" width="15.5703125" customWidth="1"/>
    <col min="10241" max="10241" width="7.28515625" customWidth="1"/>
    <col min="10242" max="10242" width="29.140625" customWidth="1"/>
    <col min="10243" max="10243" width="16.28515625" customWidth="1"/>
    <col min="10244" max="10244" width="13.5703125" customWidth="1"/>
    <col min="10245" max="10245" width="26" customWidth="1"/>
    <col min="10246" max="10246" width="15.85546875" customWidth="1"/>
    <col min="10247" max="10247" width="16.5703125" customWidth="1"/>
    <col min="10248" max="10248" width="14.28515625" customWidth="1"/>
    <col min="10249" max="10249" width="24.42578125" customWidth="1"/>
    <col min="10250" max="10250" width="14" customWidth="1"/>
    <col min="10251" max="10251" width="15.5703125" customWidth="1"/>
    <col min="10497" max="10497" width="7.28515625" customWidth="1"/>
    <col min="10498" max="10498" width="29.140625" customWidth="1"/>
    <col min="10499" max="10499" width="16.28515625" customWidth="1"/>
    <col min="10500" max="10500" width="13.5703125" customWidth="1"/>
    <col min="10501" max="10501" width="26" customWidth="1"/>
    <col min="10502" max="10502" width="15.85546875" customWidth="1"/>
    <col min="10503" max="10503" width="16.5703125" customWidth="1"/>
    <col min="10504" max="10504" width="14.28515625" customWidth="1"/>
    <col min="10505" max="10505" width="24.42578125" customWidth="1"/>
    <col min="10506" max="10506" width="14" customWidth="1"/>
    <col min="10507" max="10507" width="15.5703125" customWidth="1"/>
    <col min="10753" max="10753" width="7.28515625" customWidth="1"/>
    <col min="10754" max="10754" width="29.140625" customWidth="1"/>
    <col min="10755" max="10755" width="16.28515625" customWidth="1"/>
    <col min="10756" max="10756" width="13.5703125" customWidth="1"/>
    <col min="10757" max="10757" width="26" customWidth="1"/>
    <col min="10758" max="10758" width="15.85546875" customWidth="1"/>
    <col min="10759" max="10759" width="16.5703125" customWidth="1"/>
    <col min="10760" max="10760" width="14.28515625" customWidth="1"/>
    <col min="10761" max="10761" width="24.42578125" customWidth="1"/>
    <col min="10762" max="10762" width="14" customWidth="1"/>
    <col min="10763" max="10763" width="15.5703125" customWidth="1"/>
    <col min="11009" max="11009" width="7.28515625" customWidth="1"/>
    <col min="11010" max="11010" width="29.140625" customWidth="1"/>
    <col min="11011" max="11011" width="16.28515625" customWidth="1"/>
    <col min="11012" max="11012" width="13.5703125" customWidth="1"/>
    <col min="11013" max="11013" width="26" customWidth="1"/>
    <col min="11014" max="11014" width="15.85546875" customWidth="1"/>
    <col min="11015" max="11015" width="16.5703125" customWidth="1"/>
    <col min="11016" max="11016" width="14.28515625" customWidth="1"/>
    <col min="11017" max="11017" width="24.42578125" customWidth="1"/>
    <col min="11018" max="11018" width="14" customWidth="1"/>
    <col min="11019" max="11019" width="15.5703125" customWidth="1"/>
    <col min="11265" max="11265" width="7.28515625" customWidth="1"/>
    <col min="11266" max="11266" width="29.140625" customWidth="1"/>
    <col min="11267" max="11267" width="16.28515625" customWidth="1"/>
    <col min="11268" max="11268" width="13.5703125" customWidth="1"/>
    <col min="11269" max="11269" width="26" customWidth="1"/>
    <col min="11270" max="11270" width="15.85546875" customWidth="1"/>
    <col min="11271" max="11271" width="16.5703125" customWidth="1"/>
    <col min="11272" max="11272" width="14.28515625" customWidth="1"/>
    <col min="11273" max="11273" width="24.42578125" customWidth="1"/>
    <col min="11274" max="11274" width="14" customWidth="1"/>
    <col min="11275" max="11275" width="15.5703125" customWidth="1"/>
    <col min="11521" max="11521" width="7.28515625" customWidth="1"/>
    <col min="11522" max="11522" width="29.140625" customWidth="1"/>
    <col min="11523" max="11523" width="16.28515625" customWidth="1"/>
    <col min="11524" max="11524" width="13.5703125" customWidth="1"/>
    <col min="11525" max="11525" width="26" customWidth="1"/>
    <col min="11526" max="11526" width="15.85546875" customWidth="1"/>
    <col min="11527" max="11527" width="16.5703125" customWidth="1"/>
    <col min="11528" max="11528" width="14.28515625" customWidth="1"/>
    <col min="11529" max="11529" width="24.42578125" customWidth="1"/>
    <col min="11530" max="11530" width="14" customWidth="1"/>
    <col min="11531" max="11531" width="15.5703125" customWidth="1"/>
    <col min="11777" max="11777" width="7.28515625" customWidth="1"/>
    <col min="11778" max="11778" width="29.140625" customWidth="1"/>
    <col min="11779" max="11779" width="16.28515625" customWidth="1"/>
    <col min="11780" max="11780" width="13.5703125" customWidth="1"/>
    <col min="11781" max="11781" width="26" customWidth="1"/>
    <col min="11782" max="11782" width="15.85546875" customWidth="1"/>
    <col min="11783" max="11783" width="16.5703125" customWidth="1"/>
    <col min="11784" max="11784" width="14.28515625" customWidth="1"/>
    <col min="11785" max="11785" width="24.42578125" customWidth="1"/>
    <col min="11786" max="11786" width="14" customWidth="1"/>
    <col min="11787" max="11787" width="15.5703125" customWidth="1"/>
    <col min="12033" max="12033" width="7.28515625" customWidth="1"/>
    <col min="12034" max="12034" width="29.140625" customWidth="1"/>
    <col min="12035" max="12035" width="16.28515625" customWidth="1"/>
    <col min="12036" max="12036" width="13.5703125" customWidth="1"/>
    <col min="12037" max="12037" width="26" customWidth="1"/>
    <col min="12038" max="12038" width="15.85546875" customWidth="1"/>
    <col min="12039" max="12039" width="16.5703125" customWidth="1"/>
    <col min="12040" max="12040" width="14.28515625" customWidth="1"/>
    <col min="12041" max="12041" width="24.42578125" customWidth="1"/>
    <col min="12042" max="12042" width="14" customWidth="1"/>
    <col min="12043" max="12043" width="15.5703125" customWidth="1"/>
    <col min="12289" max="12289" width="7.28515625" customWidth="1"/>
    <col min="12290" max="12290" width="29.140625" customWidth="1"/>
    <col min="12291" max="12291" width="16.28515625" customWidth="1"/>
    <col min="12292" max="12292" width="13.5703125" customWidth="1"/>
    <col min="12293" max="12293" width="26" customWidth="1"/>
    <col min="12294" max="12294" width="15.85546875" customWidth="1"/>
    <col min="12295" max="12295" width="16.5703125" customWidth="1"/>
    <col min="12296" max="12296" width="14.28515625" customWidth="1"/>
    <col min="12297" max="12297" width="24.42578125" customWidth="1"/>
    <col min="12298" max="12298" width="14" customWidth="1"/>
    <col min="12299" max="12299" width="15.5703125" customWidth="1"/>
    <col min="12545" max="12545" width="7.28515625" customWidth="1"/>
    <col min="12546" max="12546" width="29.140625" customWidth="1"/>
    <col min="12547" max="12547" width="16.28515625" customWidth="1"/>
    <col min="12548" max="12548" width="13.5703125" customWidth="1"/>
    <col min="12549" max="12549" width="26" customWidth="1"/>
    <col min="12550" max="12550" width="15.85546875" customWidth="1"/>
    <col min="12551" max="12551" width="16.5703125" customWidth="1"/>
    <col min="12552" max="12552" width="14.28515625" customWidth="1"/>
    <col min="12553" max="12553" width="24.42578125" customWidth="1"/>
    <col min="12554" max="12554" width="14" customWidth="1"/>
    <col min="12555" max="12555" width="15.5703125" customWidth="1"/>
    <col min="12801" max="12801" width="7.28515625" customWidth="1"/>
    <col min="12802" max="12802" width="29.140625" customWidth="1"/>
    <col min="12803" max="12803" width="16.28515625" customWidth="1"/>
    <col min="12804" max="12804" width="13.5703125" customWidth="1"/>
    <col min="12805" max="12805" width="26" customWidth="1"/>
    <col min="12806" max="12806" width="15.85546875" customWidth="1"/>
    <col min="12807" max="12807" width="16.5703125" customWidth="1"/>
    <col min="12808" max="12808" width="14.28515625" customWidth="1"/>
    <col min="12809" max="12809" width="24.42578125" customWidth="1"/>
    <col min="12810" max="12810" width="14" customWidth="1"/>
    <col min="12811" max="12811" width="15.5703125" customWidth="1"/>
    <col min="13057" max="13057" width="7.28515625" customWidth="1"/>
    <col min="13058" max="13058" width="29.140625" customWidth="1"/>
    <col min="13059" max="13059" width="16.28515625" customWidth="1"/>
    <col min="13060" max="13060" width="13.5703125" customWidth="1"/>
    <col min="13061" max="13061" width="26" customWidth="1"/>
    <col min="13062" max="13062" width="15.85546875" customWidth="1"/>
    <col min="13063" max="13063" width="16.5703125" customWidth="1"/>
    <col min="13064" max="13064" width="14.28515625" customWidth="1"/>
    <col min="13065" max="13065" width="24.42578125" customWidth="1"/>
    <col min="13066" max="13066" width="14" customWidth="1"/>
    <col min="13067" max="13067" width="15.5703125" customWidth="1"/>
    <col min="13313" max="13313" width="7.28515625" customWidth="1"/>
    <col min="13314" max="13314" width="29.140625" customWidth="1"/>
    <col min="13315" max="13315" width="16.28515625" customWidth="1"/>
    <col min="13316" max="13316" width="13.5703125" customWidth="1"/>
    <col min="13317" max="13317" width="26" customWidth="1"/>
    <col min="13318" max="13318" width="15.85546875" customWidth="1"/>
    <col min="13319" max="13319" width="16.5703125" customWidth="1"/>
    <col min="13320" max="13320" width="14.28515625" customWidth="1"/>
    <col min="13321" max="13321" width="24.42578125" customWidth="1"/>
    <col min="13322" max="13322" width="14" customWidth="1"/>
    <col min="13323" max="13323" width="15.5703125" customWidth="1"/>
    <col min="13569" max="13569" width="7.28515625" customWidth="1"/>
    <col min="13570" max="13570" width="29.140625" customWidth="1"/>
    <col min="13571" max="13571" width="16.28515625" customWidth="1"/>
    <col min="13572" max="13572" width="13.5703125" customWidth="1"/>
    <col min="13573" max="13573" width="26" customWidth="1"/>
    <col min="13574" max="13574" width="15.85546875" customWidth="1"/>
    <col min="13575" max="13575" width="16.5703125" customWidth="1"/>
    <col min="13576" max="13576" width="14.28515625" customWidth="1"/>
    <col min="13577" max="13577" width="24.42578125" customWidth="1"/>
    <col min="13578" max="13578" width="14" customWidth="1"/>
    <col min="13579" max="13579" width="15.5703125" customWidth="1"/>
    <col min="13825" max="13825" width="7.28515625" customWidth="1"/>
    <col min="13826" max="13826" width="29.140625" customWidth="1"/>
    <col min="13827" max="13827" width="16.28515625" customWidth="1"/>
    <col min="13828" max="13828" width="13.5703125" customWidth="1"/>
    <col min="13829" max="13829" width="26" customWidth="1"/>
    <col min="13830" max="13830" width="15.85546875" customWidth="1"/>
    <col min="13831" max="13831" width="16.5703125" customWidth="1"/>
    <col min="13832" max="13832" width="14.28515625" customWidth="1"/>
    <col min="13833" max="13833" width="24.42578125" customWidth="1"/>
    <col min="13834" max="13834" width="14" customWidth="1"/>
    <col min="13835" max="13835" width="15.5703125" customWidth="1"/>
    <col min="14081" max="14081" width="7.28515625" customWidth="1"/>
    <col min="14082" max="14082" width="29.140625" customWidth="1"/>
    <col min="14083" max="14083" width="16.28515625" customWidth="1"/>
    <col min="14084" max="14084" width="13.5703125" customWidth="1"/>
    <col min="14085" max="14085" width="26" customWidth="1"/>
    <col min="14086" max="14086" width="15.85546875" customWidth="1"/>
    <col min="14087" max="14087" width="16.5703125" customWidth="1"/>
    <col min="14088" max="14088" width="14.28515625" customWidth="1"/>
    <col min="14089" max="14089" width="24.42578125" customWidth="1"/>
    <col min="14090" max="14090" width="14" customWidth="1"/>
    <col min="14091" max="14091" width="15.5703125" customWidth="1"/>
    <col min="14337" max="14337" width="7.28515625" customWidth="1"/>
    <col min="14338" max="14338" width="29.140625" customWidth="1"/>
    <col min="14339" max="14339" width="16.28515625" customWidth="1"/>
    <col min="14340" max="14340" width="13.5703125" customWidth="1"/>
    <col min="14341" max="14341" width="26" customWidth="1"/>
    <col min="14342" max="14342" width="15.85546875" customWidth="1"/>
    <col min="14343" max="14343" width="16.5703125" customWidth="1"/>
    <col min="14344" max="14344" width="14.28515625" customWidth="1"/>
    <col min="14345" max="14345" width="24.42578125" customWidth="1"/>
    <col min="14346" max="14346" width="14" customWidth="1"/>
    <col min="14347" max="14347" width="15.5703125" customWidth="1"/>
    <col min="14593" max="14593" width="7.28515625" customWidth="1"/>
    <col min="14594" max="14594" width="29.140625" customWidth="1"/>
    <col min="14595" max="14595" width="16.28515625" customWidth="1"/>
    <col min="14596" max="14596" width="13.5703125" customWidth="1"/>
    <col min="14597" max="14597" width="26" customWidth="1"/>
    <col min="14598" max="14598" width="15.85546875" customWidth="1"/>
    <col min="14599" max="14599" width="16.5703125" customWidth="1"/>
    <col min="14600" max="14600" width="14.28515625" customWidth="1"/>
    <col min="14601" max="14601" width="24.42578125" customWidth="1"/>
    <col min="14602" max="14602" width="14" customWidth="1"/>
    <col min="14603" max="14603" width="15.5703125" customWidth="1"/>
    <col min="14849" max="14849" width="7.28515625" customWidth="1"/>
    <col min="14850" max="14850" width="29.140625" customWidth="1"/>
    <col min="14851" max="14851" width="16.28515625" customWidth="1"/>
    <col min="14852" max="14852" width="13.5703125" customWidth="1"/>
    <col min="14853" max="14853" width="26" customWidth="1"/>
    <col min="14854" max="14854" width="15.85546875" customWidth="1"/>
    <col min="14855" max="14855" width="16.5703125" customWidth="1"/>
    <col min="14856" max="14856" width="14.28515625" customWidth="1"/>
    <col min="14857" max="14857" width="24.42578125" customWidth="1"/>
    <col min="14858" max="14858" width="14" customWidth="1"/>
    <col min="14859" max="14859" width="15.5703125" customWidth="1"/>
    <col min="15105" max="15105" width="7.28515625" customWidth="1"/>
    <col min="15106" max="15106" width="29.140625" customWidth="1"/>
    <col min="15107" max="15107" width="16.28515625" customWidth="1"/>
    <col min="15108" max="15108" width="13.5703125" customWidth="1"/>
    <col min="15109" max="15109" width="26" customWidth="1"/>
    <col min="15110" max="15110" width="15.85546875" customWidth="1"/>
    <col min="15111" max="15111" width="16.5703125" customWidth="1"/>
    <col min="15112" max="15112" width="14.28515625" customWidth="1"/>
    <col min="15113" max="15113" width="24.42578125" customWidth="1"/>
    <col min="15114" max="15114" width="14" customWidth="1"/>
    <col min="15115" max="15115" width="15.5703125" customWidth="1"/>
    <col min="15361" max="15361" width="7.28515625" customWidth="1"/>
    <col min="15362" max="15362" width="29.140625" customWidth="1"/>
    <col min="15363" max="15363" width="16.28515625" customWidth="1"/>
    <col min="15364" max="15364" width="13.5703125" customWidth="1"/>
    <col min="15365" max="15365" width="26" customWidth="1"/>
    <col min="15366" max="15366" width="15.85546875" customWidth="1"/>
    <col min="15367" max="15367" width="16.5703125" customWidth="1"/>
    <col min="15368" max="15368" width="14.28515625" customWidth="1"/>
    <col min="15369" max="15369" width="24.42578125" customWidth="1"/>
    <col min="15370" max="15370" width="14" customWidth="1"/>
    <col min="15371" max="15371" width="15.5703125" customWidth="1"/>
    <col min="15617" max="15617" width="7.28515625" customWidth="1"/>
    <col min="15618" max="15618" width="29.140625" customWidth="1"/>
    <col min="15619" max="15619" width="16.28515625" customWidth="1"/>
    <col min="15620" max="15620" width="13.5703125" customWidth="1"/>
    <col min="15621" max="15621" width="26" customWidth="1"/>
    <col min="15622" max="15622" width="15.85546875" customWidth="1"/>
    <col min="15623" max="15623" width="16.5703125" customWidth="1"/>
    <col min="15624" max="15624" width="14.28515625" customWidth="1"/>
    <col min="15625" max="15625" width="24.42578125" customWidth="1"/>
    <col min="15626" max="15626" width="14" customWidth="1"/>
    <col min="15627" max="15627" width="15.5703125" customWidth="1"/>
    <col min="15873" max="15873" width="7.28515625" customWidth="1"/>
    <col min="15874" max="15874" width="29.140625" customWidth="1"/>
    <col min="15875" max="15875" width="16.28515625" customWidth="1"/>
    <col min="15876" max="15876" width="13.5703125" customWidth="1"/>
    <col min="15877" max="15877" width="26" customWidth="1"/>
    <col min="15878" max="15878" width="15.85546875" customWidth="1"/>
    <col min="15879" max="15879" width="16.5703125" customWidth="1"/>
    <col min="15880" max="15880" width="14.28515625" customWidth="1"/>
    <col min="15881" max="15881" width="24.42578125" customWidth="1"/>
    <col min="15882" max="15882" width="14" customWidth="1"/>
    <col min="15883" max="15883" width="15.5703125" customWidth="1"/>
    <col min="16129" max="16129" width="7.28515625" customWidth="1"/>
    <col min="16130" max="16130" width="29.140625" customWidth="1"/>
    <col min="16131" max="16131" width="16.28515625" customWidth="1"/>
    <col min="16132" max="16132" width="13.5703125" customWidth="1"/>
    <col min="16133" max="16133" width="26" customWidth="1"/>
    <col min="16134" max="16134" width="15.85546875" customWidth="1"/>
    <col min="16135" max="16135" width="16.5703125" customWidth="1"/>
    <col min="16136" max="16136" width="14.28515625" customWidth="1"/>
    <col min="16137" max="16137" width="24.42578125" customWidth="1"/>
    <col min="16138" max="16138" width="14" customWidth="1"/>
    <col min="16139" max="16139" width="15.5703125" customWidth="1"/>
  </cols>
  <sheetData>
    <row r="1" spans="1:13" ht="18.75" customHeight="1" x14ac:dyDescent="0.25">
      <c r="K1" s="38"/>
      <c r="L1" s="38"/>
      <c r="M1" s="38" t="s">
        <v>42</v>
      </c>
    </row>
    <row r="2" spans="1:13" ht="4.5" customHeight="1" x14ac:dyDescent="0.25">
      <c r="A2" s="40"/>
      <c r="B2" s="40"/>
      <c r="C2" s="40"/>
      <c r="D2" s="40"/>
      <c r="E2" s="40"/>
      <c r="F2" s="40"/>
      <c r="G2" s="40"/>
      <c r="H2" s="41"/>
      <c r="I2" s="41"/>
      <c r="K2" s="42"/>
      <c r="L2" s="42"/>
      <c r="M2" s="42" t="s">
        <v>52</v>
      </c>
    </row>
    <row r="3" spans="1:13" ht="78" customHeight="1" x14ac:dyDescent="0.25">
      <c r="A3" s="40"/>
      <c r="B3" s="44" t="s">
        <v>77</v>
      </c>
      <c r="C3" s="45"/>
      <c r="D3" s="45"/>
      <c r="E3" s="45"/>
      <c r="F3" s="45"/>
      <c r="G3" s="45"/>
      <c r="H3" s="45"/>
      <c r="I3" s="45"/>
      <c r="J3" s="45"/>
      <c r="K3" s="40"/>
    </row>
    <row r="4" spans="1:13" ht="31.5" customHeight="1" x14ac:dyDescent="0.25">
      <c r="A4" s="83" t="s">
        <v>51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3" ht="33" customHeight="1" x14ac:dyDescent="0.25">
      <c r="A5" s="47" t="s">
        <v>2</v>
      </c>
      <c r="B5" s="47" t="s">
        <v>3</v>
      </c>
      <c r="C5" s="48" t="s">
        <v>4</v>
      </c>
      <c r="D5" s="48"/>
      <c r="E5" s="48"/>
      <c r="F5" s="48" t="s">
        <v>5</v>
      </c>
      <c r="G5" s="48" t="s">
        <v>6</v>
      </c>
      <c r="H5" s="48"/>
      <c r="I5" s="48"/>
      <c r="J5" s="48"/>
      <c r="K5" s="49" t="s">
        <v>7</v>
      </c>
    </row>
    <row r="6" spans="1:13" ht="130.5" customHeight="1" x14ac:dyDescent="0.25">
      <c r="A6" s="47"/>
      <c r="B6" s="47"/>
      <c r="C6" s="50" t="s">
        <v>8</v>
      </c>
      <c r="D6" s="50" t="s">
        <v>9</v>
      </c>
      <c r="E6" s="50" t="s">
        <v>10</v>
      </c>
      <c r="F6" s="48"/>
      <c r="G6" s="51" t="s">
        <v>11</v>
      </c>
      <c r="H6" s="50" t="s">
        <v>12</v>
      </c>
      <c r="I6" s="50" t="s">
        <v>13</v>
      </c>
      <c r="J6" s="50" t="s">
        <v>12</v>
      </c>
      <c r="K6" s="49"/>
    </row>
    <row r="7" spans="1:13" ht="51" customHeight="1" x14ac:dyDescent="0.25">
      <c r="A7" s="52">
        <v>1</v>
      </c>
      <c r="B7" s="84" t="s">
        <v>78</v>
      </c>
      <c r="C7" s="73">
        <v>67</v>
      </c>
      <c r="D7" s="73"/>
      <c r="E7" s="85"/>
      <c r="F7" s="86">
        <v>67</v>
      </c>
      <c r="G7" s="59">
        <v>2240</v>
      </c>
      <c r="H7" s="73">
        <v>11</v>
      </c>
      <c r="I7" s="52" t="s">
        <v>79</v>
      </c>
      <c r="J7" s="73"/>
      <c r="K7" s="87"/>
    </row>
    <row r="8" spans="1:13" ht="24" hidden="1" customHeight="1" x14ac:dyDescent="0.25">
      <c r="A8" s="59"/>
      <c r="B8" s="84"/>
      <c r="C8" s="73"/>
      <c r="D8" s="73"/>
      <c r="E8" s="85"/>
      <c r="F8" s="86">
        <f t="shared" ref="F8:F20" si="0">SUM(C8,D8)</f>
        <v>0</v>
      </c>
      <c r="G8" s="84"/>
      <c r="H8" s="73"/>
      <c r="I8" s="52"/>
      <c r="J8" s="73"/>
      <c r="K8" s="87"/>
    </row>
    <row r="9" spans="1:13" ht="29.25" customHeight="1" x14ac:dyDescent="0.25">
      <c r="A9" s="52"/>
      <c r="B9" s="84"/>
      <c r="C9" s="73"/>
      <c r="D9" s="73"/>
      <c r="E9" s="85"/>
      <c r="F9" s="86">
        <f t="shared" si="0"/>
        <v>0</v>
      </c>
      <c r="G9" s="59"/>
      <c r="H9" s="73"/>
      <c r="I9" s="52"/>
      <c r="J9" s="73"/>
      <c r="K9" s="87"/>
    </row>
    <row r="10" spans="1:13" ht="42" customHeight="1" x14ac:dyDescent="0.25">
      <c r="A10" s="52"/>
      <c r="B10" s="84"/>
      <c r="C10" s="73"/>
      <c r="D10" s="73"/>
      <c r="E10" s="85"/>
      <c r="F10" s="86">
        <f t="shared" si="0"/>
        <v>0</v>
      </c>
      <c r="G10" s="59"/>
      <c r="H10" s="73"/>
      <c r="I10" s="52"/>
      <c r="J10" s="73"/>
      <c r="K10" s="87"/>
    </row>
    <row r="11" spans="1:13" ht="29.25" customHeight="1" x14ac:dyDescent="0.25">
      <c r="A11" s="52"/>
      <c r="B11" s="84"/>
      <c r="C11" s="73"/>
      <c r="D11" s="73"/>
      <c r="E11" s="85"/>
      <c r="F11" s="86">
        <f t="shared" si="0"/>
        <v>0</v>
      </c>
      <c r="G11" s="59"/>
      <c r="H11" s="73"/>
      <c r="I11" s="52"/>
      <c r="J11" s="73"/>
      <c r="K11" s="87"/>
    </row>
    <row r="12" spans="1:13" ht="15.75" hidden="1" x14ac:dyDescent="0.25">
      <c r="A12" s="52"/>
      <c r="B12" s="84"/>
      <c r="C12" s="73"/>
      <c r="D12" s="73"/>
      <c r="E12" s="85"/>
      <c r="F12" s="86">
        <f t="shared" si="0"/>
        <v>0</v>
      </c>
      <c r="G12" s="84"/>
      <c r="H12" s="73"/>
      <c r="I12" s="85"/>
      <c r="J12" s="73"/>
      <c r="K12" s="87"/>
    </row>
    <row r="13" spans="1:13" ht="15.75" hidden="1" x14ac:dyDescent="0.25">
      <c r="A13" s="52"/>
      <c r="B13" s="84"/>
      <c r="C13" s="73"/>
      <c r="D13" s="73"/>
      <c r="E13" s="85"/>
      <c r="F13" s="86">
        <f t="shared" si="0"/>
        <v>0</v>
      </c>
      <c r="G13" s="84"/>
      <c r="H13" s="73"/>
      <c r="I13" s="85"/>
      <c r="J13" s="73"/>
      <c r="K13" s="87"/>
    </row>
    <row r="14" spans="1:13" ht="15.75" hidden="1" x14ac:dyDescent="0.25">
      <c r="A14" s="52"/>
      <c r="B14" s="84"/>
      <c r="C14" s="73"/>
      <c r="D14" s="73"/>
      <c r="E14" s="85"/>
      <c r="F14" s="86">
        <f t="shared" si="0"/>
        <v>0</v>
      </c>
      <c r="G14" s="84"/>
      <c r="H14" s="73"/>
      <c r="I14" s="85"/>
      <c r="J14" s="73"/>
      <c r="K14" s="87"/>
    </row>
    <row r="15" spans="1:13" ht="15.75" hidden="1" x14ac:dyDescent="0.25">
      <c r="A15" s="59"/>
      <c r="B15" s="84"/>
      <c r="C15" s="73"/>
      <c r="D15" s="73"/>
      <c r="E15" s="85"/>
      <c r="F15" s="86">
        <f t="shared" si="0"/>
        <v>0</v>
      </c>
      <c r="G15" s="84"/>
      <c r="H15" s="73"/>
      <c r="I15" s="85"/>
      <c r="J15" s="73"/>
      <c r="K15" s="87"/>
    </row>
    <row r="16" spans="1:13" ht="15.75" hidden="1" x14ac:dyDescent="0.25">
      <c r="A16" s="59"/>
      <c r="B16" s="84"/>
      <c r="C16" s="73"/>
      <c r="D16" s="73"/>
      <c r="E16" s="85"/>
      <c r="F16" s="86">
        <f t="shared" si="0"/>
        <v>0</v>
      </c>
      <c r="G16" s="84"/>
      <c r="H16" s="73"/>
      <c r="I16" s="85"/>
      <c r="J16" s="73"/>
      <c r="K16" s="87"/>
    </row>
    <row r="17" spans="1:11" ht="15.75" hidden="1" x14ac:dyDescent="0.25">
      <c r="A17" s="60"/>
      <c r="B17" s="88"/>
      <c r="C17" s="89"/>
      <c r="D17" s="89"/>
      <c r="E17" s="90"/>
      <c r="F17" s="86">
        <f t="shared" si="0"/>
        <v>0</v>
      </c>
      <c r="G17" s="88"/>
      <c r="H17" s="89"/>
      <c r="I17" s="90"/>
      <c r="J17" s="89"/>
      <c r="K17" s="87"/>
    </row>
    <row r="18" spans="1:11" ht="15.75" hidden="1" x14ac:dyDescent="0.25">
      <c r="A18" s="60"/>
      <c r="B18" s="88"/>
      <c r="C18" s="89"/>
      <c r="D18" s="89"/>
      <c r="E18" s="90"/>
      <c r="F18" s="86">
        <f t="shared" si="0"/>
        <v>0</v>
      </c>
      <c r="G18" s="88"/>
      <c r="H18" s="89"/>
      <c r="I18" s="90"/>
      <c r="J18" s="89"/>
      <c r="K18" s="87"/>
    </row>
    <row r="19" spans="1:11" ht="30" customHeight="1" x14ac:dyDescent="0.25">
      <c r="A19" s="60"/>
      <c r="B19" s="88"/>
      <c r="C19" s="89"/>
      <c r="D19" s="89"/>
      <c r="E19" s="90"/>
      <c r="F19" s="86">
        <f t="shared" si="0"/>
        <v>0</v>
      </c>
      <c r="G19" s="88"/>
      <c r="H19" s="89"/>
      <c r="I19" s="90"/>
      <c r="J19" s="89"/>
      <c r="K19" s="87"/>
    </row>
    <row r="20" spans="1:11" ht="29.25" customHeight="1" x14ac:dyDescent="0.25">
      <c r="A20" s="88"/>
      <c r="B20" s="91" t="s">
        <v>16</v>
      </c>
      <c r="C20" s="92">
        <f>SUM(C7:C19)</f>
        <v>67</v>
      </c>
      <c r="D20" s="92">
        <f>SUM(D7:D19)</f>
        <v>0</v>
      </c>
      <c r="E20" s="93"/>
      <c r="F20" s="94">
        <f t="shared" si="0"/>
        <v>67</v>
      </c>
      <c r="G20" s="95"/>
      <c r="H20" s="92">
        <f>SUM(H7:H19)</f>
        <v>11</v>
      </c>
      <c r="I20" s="93"/>
      <c r="J20" s="92">
        <f>SUM(J7:J19)</f>
        <v>0</v>
      </c>
      <c r="K20" s="96">
        <f>C20-H20</f>
        <v>56</v>
      </c>
    </row>
    <row r="23" spans="1:11" ht="15.75" x14ac:dyDescent="0.25">
      <c r="B23" s="70" t="s">
        <v>80</v>
      </c>
      <c r="F23" s="33"/>
      <c r="G23" s="34" t="s">
        <v>81</v>
      </c>
      <c r="H23" s="71"/>
    </row>
    <row r="24" spans="1:11" x14ac:dyDescent="0.25">
      <c r="B24" s="70"/>
      <c r="F24" s="36" t="s">
        <v>19</v>
      </c>
      <c r="G24" s="37"/>
      <c r="H24" s="37"/>
    </row>
    <row r="25" spans="1:11" ht="33.75" customHeight="1" x14ac:dyDescent="0.25">
      <c r="A25" s="97" t="s">
        <v>82</v>
      </c>
      <c r="B25" s="98"/>
      <c r="F25" s="33"/>
      <c r="G25" s="34" t="s">
        <v>83</v>
      </c>
      <c r="H25" s="71"/>
    </row>
    <row r="26" spans="1:11" x14ac:dyDescent="0.25">
      <c r="F26" s="36" t="s">
        <v>19</v>
      </c>
      <c r="G26" s="37"/>
      <c r="H26" s="37"/>
    </row>
  </sheetData>
  <mergeCells count="11">
    <mergeCell ref="G23:H23"/>
    <mergeCell ref="A25:B25"/>
    <mergeCell ref="G25:H25"/>
    <mergeCell ref="B3:J3"/>
    <mergeCell ref="A4:K4"/>
    <mergeCell ref="A5:A6"/>
    <mergeCell ref="B5:B6"/>
    <mergeCell ref="C5:E5"/>
    <mergeCell ref="F5:F6"/>
    <mergeCell ref="G5:J5"/>
    <mergeCell ref="K5:K6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90" zoomScaleNormal="75" zoomScaleSheetLayoutView="90" workbookViewId="0">
      <selection activeCell="E6" sqref="E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38"/>
      <c r="L1" s="38"/>
      <c r="M1" s="38" t="s">
        <v>42</v>
      </c>
    </row>
    <row r="2" spans="1:13" ht="20.25" customHeight="1" x14ac:dyDescent="0.25">
      <c r="A2" s="40"/>
      <c r="B2" s="40"/>
      <c r="C2" s="40"/>
      <c r="D2" s="40"/>
      <c r="E2" s="40"/>
      <c r="F2" s="40"/>
      <c r="G2" s="40"/>
      <c r="H2" s="41"/>
      <c r="I2" s="41"/>
      <c r="K2" s="42"/>
      <c r="L2" s="42"/>
      <c r="M2" s="42" t="s">
        <v>52</v>
      </c>
    </row>
    <row r="3" spans="1:13" ht="77.25" customHeight="1" x14ac:dyDescent="0.25">
      <c r="A3" s="40"/>
      <c r="B3" s="44" t="s">
        <v>84</v>
      </c>
      <c r="C3" s="44"/>
      <c r="D3" s="44"/>
      <c r="E3" s="44"/>
      <c r="F3" s="44"/>
      <c r="G3" s="44"/>
      <c r="H3" s="44"/>
      <c r="I3" s="44"/>
      <c r="J3" s="44"/>
      <c r="K3" s="40"/>
    </row>
    <row r="4" spans="1:13" ht="31.5" customHeight="1" x14ac:dyDescent="0.25">
      <c r="A4" s="46" t="s">
        <v>51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3" ht="61.5" customHeight="1" x14ac:dyDescent="0.25">
      <c r="A5" s="99" t="s">
        <v>2</v>
      </c>
      <c r="B5" s="99" t="s">
        <v>3</v>
      </c>
      <c r="C5" s="100" t="s">
        <v>4</v>
      </c>
      <c r="D5" s="100"/>
      <c r="E5" s="100"/>
      <c r="F5" s="100" t="s">
        <v>5</v>
      </c>
      <c r="G5" s="100" t="s">
        <v>6</v>
      </c>
      <c r="H5" s="100"/>
      <c r="I5" s="100"/>
      <c r="J5" s="100"/>
      <c r="K5" s="99" t="s">
        <v>85</v>
      </c>
    </row>
    <row r="6" spans="1:13" ht="338.25" customHeight="1" x14ac:dyDescent="0.25">
      <c r="A6" s="99"/>
      <c r="B6" s="99"/>
      <c r="C6" s="101" t="s">
        <v>86</v>
      </c>
      <c r="D6" s="101" t="s">
        <v>87</v>
      </c>
      <c r="E6" s="101" t="s">
        <v>10</v>
      </c>
      <c r="F6" s="100"/>
      <c r="G6" s="101" t="s">
        <v>11</v>
      </c>
      <c r="H6" s="101" t="s">
        <v>88</v>
      </c>
      <c r="I6" s="101" t="s">
        <v>13</v>
      </c>
      <c r="J6" s="101" t="s">
        <v>88</v>
      </c>
      <c r="K6" s="99"/>
    </row>
    <row r="7" spans="1:13" ht="75" x14ac:dyDescent="0.25">
      <c r="A7" s="101">
        <v>1</v>
      </c>
      <c r="B7" s="101" t="s">
        <v>31</v>
      </c>
      <c r="C7" s="102">
        <v>103.2</v>
      </c>
      <c r="D7" s="102"/>
      <c r="E7" s="101"/>
      <c r="F7" s="103">
        <f>SUM(C7,D7)</f>
        <v>103.2</v>
      </c>
      <c r="G7" s="104">
        <v>2210</v>
      </c>
      <c r="H7" s="102">
        <v>30.7</v>
      </c>
      <c r="I7" s="105" t="s">
        <v>89</v>
      </c>
      <c r="J7" s="102"/>
      <c r="K7" s="106"/>
    </row>
    <row r="8" spans="1:13" ht="203.25" customHeight="1" x14ac:dyDescent="0.25">
      <c r="A8" s="101"/>
      <c r="B8" s="101"/>
      <c r="C8" s="102"/>
      <c r="D8" s="102"/>
      <c r="E8" s="101"/>
      <c r="F8" s="103"/>
      <c r="G8" s="104">
        <v>2240</v>
      </c>
      <c r="H8" s="102">
        <v>58.4</v>
      </c>
      <c r="I8" s="105" t="s">
        <v>90</v>
      </c>
      <c r="J8" s="102"/>
      <c r="K8" s="106"/>
    </row>
    <row r="9" spans="1:13" ht="35.25" customHeight="1" x14ac:dyDescent="0.25">
      <c r="A9" s="101"/>
      <c r="B9" s="101"/>
      <c r="C9" s="102"/>
      <c r="D9" s="102"/>
      <c r="E9" s="101"/>
      <c r="F9" s="103"/>
      <c r="G9" s="104">
        <v>2800</v>
      </c>
      <c r="H9" s="102">
        <v>0.2</v>
      </c>
      <c r="I9" s="105" t="s">
        <v>91</v>
      </c>
      <c r="J9" s="102"/>
      <c r="K9" s="106"/>
    </row>
    <row r="10" spans="1:13" ht="37.5" x14ac:dyDescent="0.25">
      <c r="A10" s="101"/>
      <c r="B10" s="101"/>
      <c r="C10" s="102"/>
      <c r="D10" s="102"/>
      <c r="E10" s="101"/>
      <c r="F10" s="103"/>
      <c r="G10" s="104">
        <v>3110</v>
      </c>
      <c r="H10" s="102">
        <v>13.9</v>
      </c>
      <c r="I10" s="101" t="s">
        <v>92</v>
      </c>
      <c r="J10" s="102"/>
      <c r="K10" s="106"/>
    </row>
    <row r="11" spans="1:13" ht="18.75" x14ac:dyDescent="0.25">
      <c r="A11" s="101"/>
      <c r="B11" s="101"/>
      <c r="C11" s="102"/>
      <c r="D11" s="102"/>
      <c r="E11" s="101"/>
      <c r="F11" s="103"/>
      <c r="G11" s="104"/>
      <c r="H11" s="102"/>
      <c r="I11" s="101"/>
      <c r="J11" s="102"/>
      <c r="K11" s="106"/>
    </row>
    <row r="12" spans="1:13" ht="56.25" x14ac:dyDescent="0.25">
      <c r="A12" s="101">
        <v>2</v>
      </c>
      <c r="B12" s="101" t="s">
        <v>93</v>
      </c>
      <c r="C12" s="102"/>
      <c r="D12" s="102">
        <v>4.5999999999999996</v>
      </c>
      <c r="E12" s="101" t="s">
        <v>94</v>
      </c>
      <c r="F12" s="103">
        <f>SUM(C12,D12)</f>
        <v>4.5999999999999996</v>
      </c>
      <c r="G12" s="104"/>
      <c r="H12" s="102">
        <v>4.5999999999999996</v>
      </c>
      <c r="I12" s="101" t="s">
        <v>94</v>
      </c>
      <c r="K12" s="106"/>
    </row>
    <row r="13" spans="1:13" ht="18.75" x14ac:dyDescent="0.25">
      <c r="A13" s="107"/>
      <c r="B13" s="107"/>
      <c r="C13" s="108"/>
      <c r="D13" s="108"/>
      <c r="E13" s="109"/>
      <c r="F13" s="103">
        <f>SUM(C13,D13)</f>
        <v>0</v>
      </c>
      <c r="G13" s="107"/>
      <c r="H13" s="108"/>
      <c r="I13" s="109"/>
      <c r="J13" s="108"/>
      <c r="K13" s="106"/>
    </row>
    <row r="14" spans="1:13" ht="18.75" x14ac:dyDescent="0.25">
      <c r="A14" s="107"/>
      <c r="B14" s="110" t="s">
        <v>16</v>
      </c>
      <c r="C14" s="111">
        <f>SUM(C7:C13)</f>
        <v>103.2</v>
      </c>
      <c r="D14" s="111">
        <f>SUM(D7:D13)</f>
        <v>4.5999999999999996</v>
      </c>
      <c r="E14" s="112"/>
      <c r="F14" s="113">
        <f>SUM(C14,D14)</f>
        <v>107.8</v>
      </c>
      <c r="G14" s="114"/>
      <c r="H14" s="111">
        <f>SUM(H7:H13)</f>
        <v>107.8</v>
      </c>
      <c r="I14" s="112"/>
      <c r="J14" s="111">
        <f>SUM(J7:J13)</f>
        <v>0</v>
      </c>
      <c r="K14" s="115"/>
    </row>
    <row r="15" spans="1:13" ht="18.75" x14ac:dyDescent="0.3">
      <c r="A15" s="116"/>
      <c r="B15" s="116" t="s">
        <v>95</v>
      </c>
      <c r="C15" s="116"/>
      <c r="D15" s="116"/>
      <c r="E15" s="116"/>
      <c r="F15" s="116"/>
      <c r="G15" s="116"/>
      <c r="H15" s="116"/>
      <c r="I15" s="116"/>
      <c r="J15" s="116"/>
      <c r="K15" s="116"/>
    </row>
    <row r="16" spans="1:13" ht="18.75" x14ac:dyDescent="0.3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</row>
    <row r="17" spans="1:11" ht="19.5" x14ac:dyDescent="0.35">
      <c r="A17" s="116"/>
      <c r="B17" s="117" t="s">
        <v>39</v>
      </c>
      <c r="C17" s="116"/>
      <c r="D17" s="116"/>
      <c r="E17" s="116"/>
      <c r="F17" s="118"/>
      <c r="G17" s="119" t="s">
        <v>96</v>
      </c>
      <c r="H17" s="120"/>
      <c r="I17" s="116"/>
      <c r="J17" s="116"/>
      <c r="K17" s="116"/>
    </row>
    <row r="18" spans="1:11" ht="19.5" x14ac:dyDescent="0.35">
      <c r="A18" s="116"/>
      <c r="B18" s="117"/>
      <c r="C18" s="116"/>
      <c r="D18" s="116"/>
      <c r="E18" s="116"/>
      <c r="F18" s="121" t="s">
        <v>19</v>
      </c>
      <c r="G18" s="122"/>
      <c r="H18" s="122"/>
      <c r="I18" s="116"/>
      <c r="J18" s="116"/>
      <c r="K18" s="116"/>
    </row>
    <row r="19" spans="1:11" ht="19.5" x14ac:dyDescent="0.35">
      <c r="A19" s="116"/>
      <c r="B19" s="117" t="s">
        <v>20</v>
      </c>
      <c r="C19" s="116"/>
      <c r="D19" s="116"/>
      <c r="E19" s="116"/>
      <c r="F19" s="118"/>
      <c r="G19" s="119" t="s">
        <v>97</v>
      </c>
      <c r="H19" s="120"/>
      <c r="I19" s="116"/>
      <c r="J19" s="116"/>
      <c r="K19" s="116"/>
    </row>
    <row r="20" spans="1:11" ht="18.75" x14ac:dyDescent="0.3">
      <c r="A20" s="116"/>
      <c r="B20" s="116"/>
      <c r="C20" s="116"/>
      <c r="D20" s="116"/>
      <c r="E20" s="116"/>
      <c r="F20" s="121" t="s">
        <v>19</v>
      </c>
      <c r="G20" s="122"/>
      <c r="H20" s="122"/>
      <c r="I20" s="116"/>
      <c r="J20" s="116"/>
      <c r="K20" s="116"/>
    </row>
  </sheetData>
  <mergeCells count="10">
    <mergeCell ref="G17:H17"/>
    <mergeCell ref="G19:H19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6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view="pageBreakPreview" zoomScale="90" zoomScaleNormal="75" zoomScaleSheetLayoutView="90" workbookViewId="0">
      <selection activeCell="E6" sqref="E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x14ac:dyDescent="0.25">
      <c r="K1" s="38"/>
      <c r="L1" s="38"/>
      <c r="M1" s="38" t="s">
        <v>42</v>
      </c>
    </row>
    <row r="2" spans="1:13" x14ac:dyDescent="0.25">
      <c r="A2" s="40"/>
      <c r="B2" s="40"/>
      <c r="C2" s="40"/>
      <c r="D2" s="40"/>
      <c r="E2" s="40"/>
      <c r="F2" s="40"/>
      <c r="G2" s="40"/>
      <c r="H2" s="41"/>
      <c r="I2" s="41"/>
      <c r="K2" s="42"/>
      <c r="L2" s="42"/>
      <c r="M2" s="42" t="s">
        <v>52</v>
      </c>
    </row>
    <row r="3" spans="1:13" ht="78" customHeight="1" x14ac:dyDescent="0.25">
      <c r="A3" s="40"/>
      <c r="B3" s="44" t="s">
        <v>98</v>
      </c>
      <c r="C3" s="45"/>
      <c r="D3" s="45"/>
      <c r="E3" s="45"/>
      <c r="F3" s="45"/>
      <c r="G3" s="45"/>
      <c r="H3" s="45"/>
      <c r="I3" s="45"/>
      <c r="J3" s="45"/>
      <c r="K3" s="40"/>
    </row>
    <row r="4" spans="1:13" x14ac:dyDescent="0.25">
      <c r="A4" s="46" t="s">
        <v>51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3" ht="33" customHeight="1" x14ac:dyDescent="0.25">
      <c r="A5" s="47" t="s">
        <v>2</v>
      </c>
      <c r="B5" s="47" t="s">
        <v>3</v>
      </c>
      <c r="C5" s="48" t="s">
        <v>4</v>
      </c>
      <c r="D5" s="48"/>
      <c r="E5" s="48"/>
      <c r="F5" s="48" t="s">
        <v>5</v>
      </c>
      <c r="G5" s="48" t="s">
        <v>6</v>
      </c>
      <c r="H5" s="48"/>
      <c r="I5" s="48"/>
      <c r="J5" s="48"/>
      <c r="K5" s="49" t="s">
        <v>7</v>
      </c>
    </row>
    <row r="6" spans="1:13" ht="150" customHeight="1" x14ac:dyDescent="0.25">
      <c r="A6" s="47"/>
      <c r="B6" s="47"/>
      <c r="C6" s="50" t="s">
        <v>8</v>
      </c>
      <c r="D6" s="50" t="s">
        <v>9</v>
      </c>
      <c r="E6" s="50" t="s">
        <v>10</v>
      </c>
      <c r="F6" s="48"/>
      <c r="G6" s="51" t="s">
        <v>11</v>
      </c>
      <c r="H6" s="50" t="s">
        <v>12</v>
      </c>
      <c r="I6" s="50" t="s">
        <v>13</v>
      </c>
      <c r="J6" s="50" t="s">
        <v>12</v>
      </c>
      <c r="K6" s="49"/>
    </row>
    <row r="7" spans="1:13" ht="15.75" x14ac:dyDescent="0.25">
      <c r="A7" s="52">
        <v>1</v>
      </c>
      <c r="B7" s="53" t="s">
        <v>99</v>
      </c>
      <c r="C7" s="54">
        <f>144921/1000</f>
        <v>144.92099999999999</v>
      </c>
      <c r="D7" s="54"/>
      <c r="E7" s="55"/>
      <c r="F7" s="56">
        <f>SUM(C7,D7)</f>
        <v>144.92099999999999</v>
      </c>
      <c r="G7" s="123">
        <v>2210</v>
      </c>
      <c r="H7" s="54">
        <f>5480/1000</f>
        <v>5.48</v>
      </c>
      <c r="I7" s="57" t="s">
        <v>100</v>
      </c>
      <c r="J7" s="54"/>
      <c r="K7" s="58"/>
    </row>
    <row r="8" spans="1:13" ht="15.75" x14ac:dyDescent="0.25">
      <c r="A8" s="52"/>
      <c r="B8" s="53"/>
      <c r="C8" s="54"/>
      <c r="D8" s="54"/>
      <c r="E8" s="55"/>
      <c r="F8" s="56">
        <f t="shared" ref="F8:F61" si="0">SUM(C8,D8)</f>
        <v>0</v>
      </c>
      <c r="G8" s="123">
        <v>2210</v>
      </c>
      <c r="H8" s="54">
        <f>8700/1000</f>
        <v>8.6999999999999993</v>
      </c>
      <c r="I8" s="57" t="s">
        <v>101</v>
      </c>
      <c r="J8" s="54"/>
      <c r="K8" s="58"/>
    </row>
    <row r="9" spans="1:13" ht="63" x14ac:dyDescent="0.25">
      <c r="A9" s="52"/>
      <c r="B9" s="53"/>
      <c r="C9" s="54"/>
      <c r="D9" s="54"/>
      <c r="E9" s="55"/>
      <c r="F9" s="56"/>
      <c r="G9" s="123">
        <v>2210</v>
      </c>
      <c r="H9" s="54">
        <f>3678.6/1000</f>
        <v>3.6785999999999999</v>
      </c>
      <c r="I9" s="57" t="s">
        <v>102</v>
      </c>
      <c r="J9" s="54"/>
      <c r="K9" s="58"/>
    </row>
    <row r="10" spans="1:13" ht="15.75" x14ac:dyDescent="0.25">
      <c r="A10" s="52"/>
      <c r="B10" s="53"/>
      <c r="C10" s="54"/>
      <c r="D10" s="54"/>
      <c r="E10" s="55"/>
      <c r="F10" s="56"/>
      <c r="G10" s="123">
        <v>2210</v>
      </c>
      <c r="H10" s="54">
        <f>8357/1000</f>
        <v>8.3569999999999993</v>
      </c>
      <c r="I10" s="57" t="s">
        <v>103</v>
      </c>
      <c r="J10" s="54"/>
      <c r="K10" s="58"/>
    </row>
    <row r="11" spans="1:13" ht="31.5" x14ac:dyDescent="0.25">
      <c r="A11" s="52"/>
      <c r="B11" s="53"/>
      <c r="C11" s="54"/>
      <c r="D11" s="54"/>
      <c r="E11" s="55"/>
      <c r="F11" s="56"/>
      <c r="G11" s="123">
        <v>2210</v>
      </c>
      <c r="H11" s="54">
        <f>1923.3/1000</f>
        <v>1.9233</v>
      </c>
      <c r="I11" s="57" t="s">
        <v>104</v>
      </c>
      <c r="J11" s="54"/>
      <c r="K11" s="58"/>
    </row>
    <row r="12" spans="1:13" ht="15.75" x14ac:dyDescent="0.25">
      <c r="A12" s="52"/>
      <c r="B12" s="53"/>
      <c r="C12" s="54"/>
      <c r="D12" s="54"/>
      <c r="E12" s="55"/>
      <c r="F12" s="56"/>
      <c r="G12" s="123">
        <v>2210</v>
      </c>
      <c r="H12" s="54">
        <f>13615/1000</f>
        <v>13.615</v>
      </c>
      <c r="I12" s="57" t="s">
        <v>105</v>
      </c>
      <c r="J12" s="54"/>
      <c r="K12" s="58"/>
    </row>
    <row r="13" spans="1:13" ht="15.75" x14ac:dyDescent="0.25">
      <c r="A13" s="52"/>
      <c r="B13" s="53"/>
      <c r="C13" s="54"/>
      <c r="D13" s="54"/>
      <c r="E13" s="55"/>
      <c r="F13" s="56"/>
      <c r="G13" s="123">
        <v>2210</v>
      </c>
      <c r="H13" s="54">
        <f>4170/1000</f>
        <v>4.17</v>
      </c>
      <c r="I13" s="57" t="s">
        <v>106</v>
      </c>
      <c r="J13" s="54"/>
      <c r="K13" s="58"/>
    </row>
    <row r="14" spans="1:13" ht="15.75" x14ac:dyDescent="0.25">
      <c r="A14" s="52"/>
      <c r="B14" s="53"/>
      <c r="C14" s="54"/>
      <c r="D14" s="54"/>
      <c r="E14" s="55"/>
      <c r="F14" s="56">
        <f t="shared" si="0"/>
        <v>0</v>
      </c>
      <c r="G14" s="123">
        <v>2220</v>
      </c>
      <c r="H14" s="54">
        <f>11318.46/1000</f>
        <v>11.31846</v>
      </c>
      <c r="I14" s="57" t="s">
        <v>107</v>
      </c>
      <c r="J14" s="54"/>
      <c r="K14" s="58"/>
    </row>
    <row r="15" spans="1:13" ht="31.5" x14ac:dyDescent="0.25">
      <c r="A15" s="52"/>
      <c r="B15" s="53"/>
      <c r="C15" s="54"/>
      <c r="D15" s="54"/>
      <c r="E15" s="55"/>
      <c r="F15" s="56">
        <f t="shared" si="0"/>
        <v>0</v>
      </c>
      <c r="G15" s="123">
        <v>2240</v>
      </c>
      <c r="H15" s="54">
        <f>2042.22/1000</f>
        <v>2.0422199999999999</v>
      </c>
      <c r="I15" s="57" t="s">
        <v>108</v>
      </c>
      <c r="J15" s="54"/>
      <c r="K15" s="58"/>
    </row>
    <row r="16" spans="1:13" ht="31.5" x14ac:dyDescent="0.25">
      <c r="A16" s="52"/>
      <c r="B16" s="53"/>
      <c r="C16" s="54"/>
      <c r="D16" s="54"/>
      <c r="E16" s="55"/>
      <c r="F16" s="56">
        <f t="shared" si="0"/>
        <v>0</v>
      </c>
      <c r="G16" s="123">
        <v>2240</v>
      </c>
      <c r="H16" s="54">
        <f>28050/1000</f>
        <v>28.05</v>
      </c>
      <c r="I16" s="57" t="s">
        <v>109</v>
      </c>
      <c r="J16" s="54"/>
      <c r="K16" s="58"/>
    </row>
    <row r="17" spans="1:13" ht="15.75" x14ac:dyDescent="0.25">
      <c r="A17" s="52"/>
      <c r="B17" s="53"/>
      <c r="C17" s="54"/>
      <c r="D17" s="54"/>
      <c r="E17" s="55"/>
      <c r="F17" s="56"/>
      <c r="G17" s="123">
        <v>2240</v>
      </c>
      <c r="H17" s="54">
        <f>7599.66/1000</f>
        <v>7.5996600000000001</v>
      </c>
      <c r="I17" s="57" t="s">
        <v>57</v>
      </c>
      <c r="J17" s="54"/>
      <c r="K17" s="58"/>
    </row>
    <row r="18" spans="1:13" ht="31.5" x14ac:dyDescent="0.25">
      <c r="A18" s="52"/>
      <c r="B18" s="53"/>
      <c r="C18" s="54"/>
      <c r="D18" s="54"/>
      <c r="E18" s="55"/>
      <c r="F18" s="56"/>
      <c r="G18" s="123">
        <v>2240</v>
      </c>
      <c r="H18" s="54">
        <f>7140/1000</f>
        <v>7.14</v>
      </c>
      <c r="I18" s="57" t="s">
        <v>110</v>
      </c>
      <c r="J18" s="54"/>
      <c r="K18" s="58"/>
    </row>
    <row r="19" spans="1:13" ht="47.25" x14ac:dyDescent="0.25">
      <c r="A19" s="52"/>
      <c r="B19" s="53"/>
      <c r="C19" s="54"/>
      <c r="D19" s="54"/>
      <c r="E19" s="55"/>
      <c r="F19" s="56"/>
      <c r="G19" s="123">
        <v>2240</v>
      </c>
      <c r="H19" s="54">
        <f>6600/1000</f>
        <v>6.6</v>
      </c>
      <c r="I19" s="57" t="s">
        <v>111</v>
      </c>
      <c r="J19" s="54"/>
      <c r="K19" s="58"/>
      <c r="M19">
        <f>2820+3780</f>
        <v>6600</v>
      </c>
    </row>
    <row r="20" spans="1:13" ht="15.75" x14ac:dyDescent="0.25">
      <c r="A20" s="52"/>
      <c r="B20" s="53"/>
      <c r="C20" s="54"/>
      <c r="D20" s="54"/>
      <c r="E20" s="55"/>
      <c r="F20" s="56"/>
      <c r="G20" s="123">
        <v>2240</v>
      </c>
      <c r="H20" s="54">
        <f>6786.36/1000</f>
        <v>6.7863599999999993</v>
      </c>
      <c r="I20" s="57" t="s">
        <v>112</v>
      </c>
      <c r="J20" s="54"/>
      <c r="K20" s="58"/>
    </row>
    <row r="21" spans="1:13" ht="42.75" customHeight="1" x14ac:dyDescent="0.25">
      <c r="A21" s="52"/>
      <c r="B21" s="53"/>
      <c r="C21" s="54"/>
      <c r="D21" s="54"/>
      <c r="E21" s="55"/>
      <c r="F21" s="56">
        <f t="shared" si="0"/>
        <v>0</v>
      </c>
      <c r="G21" s="59">
        <v>2240</v>
      </c>
      <c r="H21" s="73">
        <f>7184.74/1000</f>
        <v>7.1847399999999997</v>
      </c>
      <c r="I21" s="55" t="s">
        <v>113</v>
      </c>
      <c r="J21" s="54"/>
      <c r="K21" s="58"/>
    </row>
    <row r="22" spans="1:13" ht="42.75" customHeight="1" x14ac:dyDescent="0.25">
      <c r="A22" s="52"/>
      <c r="B22" s="53"/>
      <c r="C22" s="54"/>
      <c r="D22" s="54"/>
      <c r="E22" s="55"/>
      <c r="F22" s="56"/>
      <c r="G22" s="59">
        <v>2240</v>
      </c>
      <c r="H22" s="73">
        <f>4000/1000</f>
        <v>4</v>
      </c>
      <c r="I22" s="55" t="s">
        <v>114</v>
      </c>
      <c r="J22" s="54"/>
      <c r="K22" s="58"/>
    </row>
    <row r="23" spans="1:13" ht="42.75" customHeight="1" x14ac:dyDescent="0.25">
      <c r="A23" s="52"/>
      <c r="B23" s="53"/>
      <c r="C23" s="54"/>
      <c r="D23" s="54"/>
      <c r="E23" s="55"/>
      <c r="F23" s="56"/>
      <c r="G23" s="59">
        <v>2800</v>
      </c>
      <c r="H23" s="73">
        <f>1787.88/1000</f>
        <v>1.7878800000000001</v>
      </c>
      <c r="I23" s="55" t="s">
        <v>115</v>
      </c>
      <c r="J23" s="54"/>
      <c r="K23" s="58"/>
    </row>
    <row r="24" spans="1:13" ht="15.75" x14ac:dyDescent="0.25">
      <c r="A24" s="52"/>
      <c r="B24" s="53"/>
      <c r="C24" s="54"/>
      <c r="D24" s="54"/>
      <c r="E24" s="55"/>
      <c r="F24" s="56">
        <f t="shared" si="0"/>
        <v>0</v>
      </c>
      <c r="G24" s="59">
        <v>3110</v>
      </c>
      <c r="H24" s="54">
        <f>7276/1000</f>
        <v>7.2759999999999998</v>
      </c>
      <c r="I24" s="55" t="s">
        <v>116</v>
      </c>
      <c r="J24" s="54"/>
      <c r="K24" s="58"/>
    </row>
    <row r="25" spans="1:13" ht="15.75" x14ac:dyDescent="0.25">
      <c r="A25" s="52"/>
      <c r="B25" s="53"/>
      <c r="C25" s="54"/>
      <c r="D25" s="54"/>
      <c r="E25" s="55"/>
      <c r="F25" s="56">
        <f t="shared" si="0"/>
        <v>0</v>
      </c>
      <c r="G25" s="53"/>
      <c r="H25" s="54"/>
      <c r="I25" s="55"/>
      <c r="J25" s="54"/>
      <c r="K25" s="58"/>
    </row>
    <row r="26" spans="1:13" ht="15.75" x14ac:dyDescent="0.25">
      <c r="A26" s="59"/>
      <c r="B26" s="53"/>
      <c r="C26" s="54"/>
      <c r="D26" s="54"/>
      <c r="E26" s="55"/>
      <c r="F26" s="56">
        <f t="shared" si="0"/>
        <v>0</v>
      </c>
      <c r="G26" s="53"/>
      <c r="H26" s="54"/>
      <c r="I26" s="55"/>
      <c r="J26" s="54"/>
      <c r="K26" s="58"/>
    </row>
    <row r="27" spans="1:13" ht="15.75" x14ac:dyDescent="0.25">
      <c r="A27" s="59"/>
      <c r="B27" s="53"/>
      <c r="C27" s="54"/>
      <c r="D27" s="54"/>
      <c r="E27" s="55"/>
      <c r="F27" s="56">
        <f t="shared" si="0"/>
        <v>0</v>
      </c>
      <c r="G27" s="53"/>
      <c r="H27" s="54"/>
      <c r="I27" s="55"/>
      <c r="J27" s="54"/>
      <c r="K27" s="58"/>
    </row>
    <row r="28" spans="1:13" ht="15.75" x14ac:dyDescent="0.25">
      <c r="A28" s="52"/>
      <c r="B28" s="53"/>
      <c r="C28" s="54"/>
      <c r="D28" s="54"/>
      <c r="E28" s="55"/>
      <c r="F28" s="56">
        <f t="shared" si="0"/>
        <v>0</v>
      </c>
      <c r="G28" s="53"/>
      <c r="H28" s="54"/>
      <c r="I28" s="55"/>
      <c r="J28" s="54"/>
      <c r="K28" s="58"/>
    </row>
    <row r="29" spans="1:13" ht="15.75" x14ac:dyDescent="0.25">
      <c r="A29" s="52"/>
      <c r="B29" s="53"/>
      <c r="C29" s="54"/>
      <c r="D29" s="54"/>
      <c r="E29" s="55"/>
      <c r="F29" s="56">
        <f t="shared" si="0"/>
        <v>0</v>
      </c>
      <c r="G29" s="53"/>
      <c r="H29" s="54"/>
      <c r="I29" s="55"/>
      <c r="J29" s="54"/>
      <c r="K29" s="58"/>
    </row>
    <row r="30" spans="1:13" ht="15.75" x14ac:dyDescent="0.25">
      <c r="A30" s="52"/>
      <c r="B30" s="53"/>
      <c r="C30" s="54"/>
      <c r="D30" s="54"/>
      <c r="E30" s="55"/>
      <c r="F30" s="56">
        <f t="shared" si="0"/>
        <v>0</v>
      </c>
      <c r="G30" s="53"/>
      <c r="H30" s="54"/>
      <c r="I30" s="55"/>
      <c r="J30" s="54"/>
      <c r="K30" s="58"/>
    </row>
    <row r="31" spans="1:13" ht="15.75" x14ac:dyDescent="0.25">
      <c r="A31" s="52"/>
      <c r="B31" s="53"/>
      <c r="C31" s="54"/>
      <c r="D31" s="54"/>
      <c r="E31" s="55"/>
      <c r="F31" s="56">
        <f t="shared" si="0"/>
        <v>0</v>
      </c>
      <c r="G31" s="53"/>
      <c r="H31" s="54"/>
      <c r="I31" s="55"/>
      <c r="J31" s="54"/>
      <c r="K31" s="58"/>
    </row>
    <row r="32" spans="1:13" ht="15.75" x14ac:dyDescent="0.25">
      <c r="A32" s="52"/>
      <c r="B32" s="53"/>
      <c r="C32" s="54"/>
      <c r="D32" s="54"/>
      <c r="E32" s="55"/>
      <c r="F32" s="56">
        <f t="shared" si="0"/>
        <v>0</v>
      </c>
      <c r="G32" s="53"/>
      <c r="H32" s="54"/>
      <c r="I32" s="55"/>
      <c r="J32" s="54"/>
      <c r="K32" s="58"/>
    </row>
    <row r="33" spans="1:11" ht="15.75" x14ac:dyDescent="0.25">
      <c r="A33" s="52"/>
      <c r="B33" s="53"/>
      <c r="C33" s="54"/>
      <c r="D33" s="54"/>
      <c r="E33" s="55"/>
      <c r="F33" s="56">
        <f t="shared" si="0"/>
        <v>0</v>
      </c>
      <c r="G33" s="53"/>
      <c r="H33" s="54"/>
      <c r="I33" s="55"/>
      <c r="J33" s="54"/>
      <c r="K33" s="58"/>
    </row>
    <row r="34" spans="1:11" ht="15.75" x14ac:dyDescent="0.25">
      <c r="A34" s="52"/>
      <c r="B34" s="53"/>
      <c r="C34" s="54"/>
      <c r="D34" s="54"/>
      <c r="E34" s="55"/>
      <c r="F34" s="56">
        <f t="shared" si="0"/>
        <v>0</v>
      </c>
      <c r="G34" s="53"/>
      <c r="H34" s="54"/>
      <c r="I34" s="55"/>
      <c r="J34" s="54"/>
      <c r="K34" s="58"/>
    </row>
    <row r="35" spans="1:11" ht="15.75" x14ac:dyDescent="0.25">
      <c r="A35" s="52"/>
      <c r="B35" s="53"/>
      <c r="C35" s="54"/>
      <c r="D35" s="54"/>
      <c r="E35" s="55"/>
      <c r="F35" s="56">
        <f t="shared" si="0"/>
        <v>0</v>
      </c>
      <c r="G35" s="53"/>
      <c r="H35" s="54"/>
      <c r="I35" s="55"/>
      <c r="J35" s="54"/>
      <c r="K35" s="58"/>
    </row>
    <row r="36" spans="1:11" ht="15.75" x14ac:dyDescent="0.25">
      <c r="A36" s="59"/>
      <c r="B36" s="53"/>
      <c r="C36" s="54"/>
      <c r="D36" s="54"/>
      <c r="E36" s="55"/>
      <c r="F36" s="56">
        <f t="shared" si="0"/>
        <v>0</v>
      </c>
      <c r="G36" s="53"/>
      <c r="H36" s="54"/>
      <c r="I36" s="55"/>
      <c r="J36" s="54"/>
      <c r="K36" s="58"/>
    </row>
    <row r="37" spans="1:11" ht="15.75" x14ac:dyDescent="0.25">
      <c r="A37" s="59"/>
      <c r="B37" s="53"/>
      <c r="C37" s="54"/>
      <c r="D37" s="54"/>
      <c r="E37" s="55"/>
      <c r="F37" s="56">
        <f t="shared" si="0"/>
        <v>0</v>
      </c>
      <c r="G37" s="53"/>
      <c r="H37" s="54"/>
      <c r="I37" s="55"/>
      <c r="J37" s="54"/>
      <c r="K37" s="58"/>
    </row>
    <row r="38" spans="1:11" ht="15.75" x14ac:dyDescent="0.25">
      <c r="A38" s="52"/>
      <c r="B38" s="53"/>
      <c r="C38" s="54"/>
      <c r="D38" s="54"/>
      <c r="E38" s="55"/>
      <c r="F38" s="56">
        <f t="shared" si="0"/>
        <v>0</v>
      </c>
      <c r="G38" s="53"/>
      <c r="H38" s="54"/>
      <c r="I38" s="55"/>
      <c r="J38" s="54"/>
      <c r="K38" s="58"/>
    </row>
    <row r="39" spans="1:11" ht="15.75" x14ac:dyDescent="0.25">
      <c r="A39" s="52"/>
      <c r="B39" s="53"/>
      <c r="C39" s="54"/>
      <c r="D39" s="54"/>
      <c r="E39" s="55"/>
      <c r="F39" s="56">
        <f t="shared" si="0"/>
        <v>0</v>
      </c>
      <c r="G39" s="53"/>
      <c r="H39" s="54"/>
      <c r="I39" s="55"/>
      <c r="J39" s="54"/>
      <c r="K39" s="58"/>
    </row>
    <row r="40" spans="1:11" ht="15.75" x14ac:dyDescent="0.25">
      <c r="A40" s="52"/>
      <c r="B40" s="53"/>
      <c r="C40" s="54"/>
      <c r="D40" s="54"/>
      <c r="E40" s="55"/>
      <c r="F40" s="56">
        <f t="shared" si="0"/>
        <v>0</v>
      </c>
      <c r="G40" s="53"/>
      <c r="H40" s="54"/>
      <c r="I40" s="55"/>
      <c r="J40" s="54"/>
      <c r="K40" s="58"/>
    </row>
    <row r="41" spans="1:11" ht="15.75" x14ac:dyDescent="0.25">
      <c r="A41" s="52"/>
      <c r="B41" s="53"/>
      <c r="C41" s="54"/>
      <c r="D41" s="54"/>
      <c r="E41" s="55"/>
      <c r="F41" s="56">
        <f t="shared" si="0"/>
        <v>0</v>
      </c>
      <c r="G41" s="53"/>
      <c r="H41" s="54"/>
      <c r="I41" s="55"/>
      <c r="J41" s="54"/>
      <c r="K41" s="58"/>
    </row>
    <row r="42" spans="1:11" ht="15.75" x14ac:dyDescent="0.25">
      <c r="A42" s="52"/>
      <c r="B42" s="53"/>
      <c r="C42" s="54"/>
      <c r="D42" s="54"/>
      <c r="E42" s="55"/>
      <c r="F42" s="56">
        <f t="shared" si="0"/>
        <v>0</v>
      </c>
      <c r="G42" s="53"/>
      <c r="H42" s="54"/>
      <c r="I42" s="55"/>
      <c r="J42" s="54"/>
      <c r="K42" s="58"/>
    </row>
    <row r="43" spans="1:11" ht="15.75" x14ac:dyDescent="0.25">
      <c r="A43" s="52"/>
      <c r="B43" s="53"/>
      <c r="C43" s="54"/>
      <c r="D43" s="54"/>
      <c r="E43" s="55"/>
      <c r="F43" s="56">
        <f t="shared" si="0"/>
        <v>0</v>
      </c>
      <c r="G43" s="53"/>
      <c r="H43" s="54"/>
      <c r="I43" s="55"/>
      <c r="J43" s="54"/>
      <c r="K43" s="58"/>
    </row>
    <row r="44" spans="1:11" ht="15.75" x14ac:dyDescent="0.25">
      <c r="A44" s="52"/>
      <c r="B44" s="53"/>
      <c r="C44" s="54"/>
      <c r="D44" s="54"/>
      <c r="E44" s="55"/>
      <c r="F44" s="56">
        <f t="shared" si="0"/>
        <v>0</v>
      </c>
      <c r="G44" s="53"/>
      <c r="H44" s="54"/>
      <c r="I44" s="55"/>
      <c r="J44" s="54"/>
      <c r="K44" s="58"/>
    </row>
    <row r="45" spans="1:11" ht="15.75" x14ac:dyDescent="0.25">
      <c r="A45" s="52"/>
      <c r="B45" s="53"/>
      <c r="C45" s="54"/>
      <c r="D45" s="54"/>
      <c r="E45" s="55"/>
      <c r="F45" s="56">
        <f t="shared" si="0"/>
        <v>0</v>
      </c>
      <c r="G45" s="53"/>
      <c r="H45" s="54"/>
      <c r="I45" s="55"/>
      <c r="J45" s="54"/>
      <c r="K45" s="58"/>
    </row>
    <row r="46" spans="1:11" ht="15.75" x14ac:dyDescent="0.25">
      <c r="A46" s="59"/>
      <c r="B46" s="53"/>
      <c r="C46" s="54"/>
      <c r="D46" s="54"/>
      <c r="E46" s="55"/>
      <c r="F46" s="56">
        <f t="shared" si="0"/>
        <v>0</v>
      </c>
      <c r="G46" s="53"/>
      <c r="H46" s="54"/>
      <c r="I46" s="55"/>
      <c r="J46" s="54"/>
      <c r="K46" s="58"/>
    </row>
    <row r="47" spans="1:11" ht="15.75" x14ac:dyDescent="0.25">
      <c r="A47" s="59"/>
      <c r="B47" s="53"/>
      <c r="C47" s="54"/>
      <c r="D47" s="54"/>
      <c r="E47" s="55"/>
      <c r="F47" s="56">
        <f t="shared" si="0"/>
        <v>0</v>
      </c>
      <c r="G47" s="53"/>
      <c r="H47" s="54"/>
      <c r="I47" s="55"/>
      <c r="J47" s="54"/>
      <c r="K47" s="58"/>
    </row>
    <row r="48" spans="1:11" ht="15.75" x14ac:dyDescent="0.25">
      <c r="A48" s="52"/>
      <c r="B48" s="53"/>
      <c r="C48" s="54"/>
      <c r="D48" s="54"/>
      <c r="E48" s="55"/>
      <c r="F48" s="56">
        <f t="shared" si="0"/>
        <v>0</v>
      </c>
      <c r="G48" s="53"/>
      <c r="H48" s="54"/>
      <c r="I48" s="55"/>
      <c r="J48" s="54"/>
      <c r="K48" s="58"/>
    </row>
    <row r="49" spans="1:11" ht="15.75" x14ac:dyDescent="0.25">
      <c r="A49" s="52"/>
      <c r="B49" s="53"/>
      <c r="C49" s="54"/>
      <c r="D49" s="54"/>
      <c r="E49" s="55"/>
      <c r="F49" s="56">
        <f t="shared" si="0"/>
        <v>0</v>
      </c>
      <c r="G49" s="53"/>
      <c r="H49" s="54"/>
      <c r="I49" s="55"/>
      <c r="J49" s="54"/>
      <c r="K49" s="58"/>
    </row>
    <row r="50" spans="1:11" ht="15.75" x14ac:dyDescent="0.25">
      <c r="A50" s="52"/>
      <c r="B50" s="53"/>
      <c r="C50" s="54"/>
      <c r="D50" s="54"/>
      <c r="E50" s="55"/>
      <c r="F50" s="56">
        <f t="shared" si="0"/>
        <v>0</v>
      </c>
      <c r="G50" s="53"/>
      <c r="H50" s="54"/>
      <c r="I50" s="55"/>
      <c r="J50" s="54"/>
      <c r="K50" s="58"/>
    </row>
    <row r="51" spans="1:11" ht="15.75" x14ac:dyDescent="0.25">
      <c r="A51" s="52"/>
      <c r="B51" s="53"/>
      <c r="C51" s="54"/>
      <c r="D51" s="54"/>
      <c r="E51" s="55"/>
      <c r="F51" s="56">
        <f t="shared" si="0"/>
        <v>0</v>
      </c>
      <c r="G51" s="53"/>
      <c r="H51" s="54"/>
      <c r="I51" s="55"/>
      <c r="J51" s="54"/>
      <c r="K51" s="58"/>
    </row>
    <row r="52" spans="1:11" ht="15.75" x14ac:dyDescent="0.25">
      <c r="A52" s="52"/>
      <c r="B52" s="53"/>
      <c r="C52" s="54"/>
      <c r="D52" s="54"/>
      <c r="E52" s="55"/>
      <c r="F52" s="56">
        <f t="shared" si="0"/>
        <v>0</v>
      </c>
      <c r="G52" s="53"/>
      <c r="H52" s="54"/>
      <c r="I52" s="55"/>
      <c r="J52" s="54"/>
      <c r="K52" s="58"/>
    </row>
    <row r="53" spans="1:11" ht="15.75" x14ac:dyDescent="0.25">
      <c r="A53" s="52"/>
      <c r="B53" s="53"/>
      <c r="C53" s="54"/>
      <c r="D53" s="54"/>
      <c r="E53" s="55"/>
      <c r="F53" s="56">
        <f t="shared" si="0"/>
        <v>0</v>
      </c>
      <c r="G53" s="53"/>
      <c r="H53" s="54"/>
      <c r="I53" s="55"/>
      <c r="J53" s="54"/>
      <c r="K53" s="58"/>
    </row>
    <row r="54" spans="1:11" ht="15.75" x14ac:dyDescent="0.25">
      <c r="A54" s="52"/>
      <c r="B54" s="53"/>
      <c r="C54" s="54"/>
      <c r="D54" s="54"/>
      <c r="E54" s="55"/>
      <c r="F54" s="56">
        <f t="shared" si="0"/>
        <v>0</v>
      </c>
      <c r="G54" s="53"/>
      <c r="H54" s="54"/>
      <c r="I54" s="55"/>
      <c r="J54" s="54"/>
      <c r="K54" s="58"/>
    </row>
    <row r="55" spans="1:11" ht="15.75" x14ac:dyDescent="0.25">
      <c r="A55" s="52"/>
      <c r="B55" s="53"/>
      <c r="C55" s="54"/>
      <c r="D55" s="54"/>
      <c r="E55" s="55"/>
      <c r="F55" s="56">
        <f t="shared" si="0"/>
        <v>0</v>
      </c>
      <c r="G55" s="53"/>
      <c r="H55" s="54"/>
      <c r="I55" s="55"/>
      <c r="J55" s="54"/>
      <c r="K55" s="58"/>
    </row>
    <row r="56" spans="1:11" ht="15.75" x14ac:dyDescent="0.25">
      <c r="A56" s="59"/>
      <c r="B56" s="53"/>
      <c r="C56" s="54"/>
      <c r="D56" s="54"/>
      <c r="E56" s="55"/>
      <c r="F56" s="56">
        <f t="shared" si="0"/>
        <v>0</v>
      </c>
      <c r="G56" s="53"/>
      <c r="H56" s="54"/>
      <c r="I56" s="55"/>
      <c r="J56" s="54"/>
      <c r="K56" s="58"/>
    </row>
    <row r="57" spans="1:11" ht="15.75" x14ac:dyDescent="0.25">
      <c r="A57" s="59"/>
      <c r="B57" s="53"/>
      <c r="C57" s="54"/>
      <c r="D57" s="54"/>
      <c r="E57" s="55"/>
      <c r="F57" s="56">
        <f t="shared" si="0"/>
        <v>0</v>
      </c>
      <c r="G57" s="53"/>
      <c r="H57" s="54"/>
      <c r="I57" s="55"/>
      <c r="J57" s="54"/>
      <c r="K57" s="58"/>
    </row>
    <row r="58" spans="1:11" ht="15.75" x14ac:dyDescent="0.25">
      <c r="A58" s="60"/>
      <c r="B58" s="61"/>
      <c r="C58" s="62"/>
      <c r="D58" s="62"/>
      <c r="E58" s="63"/>
      <c r="F58" s="56">
        <f t="shared" si="0"/>
        <v>0</v>
      </c>
      <c r="G58" s="61"/>
      <c r="H58" s="62"/>
      <c r="I58" s="63"/>
      <c r="J58" s="62"/>
      <c r="K58" s="58"/>
    </row>
    <row r="59" spans="1:11" ht="15.75" x14ac:dyDescent="0.25">
      <c r="A59" s="60"/>
      <c r="B59" s="61"/>
      <c r="C59" s="62"/>
      <c r="D59" s="62"/>
      <c r="E59" s="63"/>
      <c r="F59" s="56">
        <f t="shared" si="0"/>
        <v>0</v>
      </c>
      <c r="G59" s="61"/>
      <c r="H59" s="62"/>
      <c r="I59" s="63"/>
      <c r="J59" s="62"/>
      <c r="K59" s="58"/>
    </row>
    <row r="60" spans="1:11" ht="15.75" x14ac:dyDescent="0.25">
      <c r="A60" s="60"/>
      <c r="B60" s="61"/>
      <c r="C60" s="62"/>
      <c r="D60" s="62"/>
      <c r="E60" s="63"/>
      <c r="F60" s="56">
        <f t="shared" si="0"/>
        <v>0</v>
      </c>
      <c r="G60" s="61"/>
      <c r="H60" s="62"/>
      <c r="I60" s="63"/>
      <c r="J60" s="62"/>
      <c r="K60" s="58"/>
    </row>
    <row r="61" spans="1:11" ht="15.75" x14ac:dyDescent="0.25">
      <c r="A61" s="61"/>
      <c r="B61" s="64" t="s">
        <v>16</v>
      </c>
      <c r="C61" s="65">
        <f>SUM(C7:C60)</f>
        <v>144.92099999999999</v>
      </c>
      <c r="D61" s="65">
        <f>SUM(D7:D60)</f>
        <v>0</v>
      </c>
      <c r="E61" s="66"/>
      <c r="F61" s="67">
        <f t="shared" si="0"/>
        <v>144.92099999999999</v>
      </c>
      <c r="G61" s="68"/>
      <c r="H61" s="65">
        <f>SUM(H7:H60)</f>
        <v>135.70922000000002</v>
      </c>
      <c r="I61" s="66"/>
      <c r="J61" s="65">
        <f>SUM(J7:J60)</f>
        <v>0</v>
      </c>
      <c r="K61" s="69">
        <f>C61-H61</f>
        <v>9.2117799999999761</v>
      </c>
    </row>
    <row r="64" spans="1:11" ht="15.75" x14ac:dyDescent="0.25">
      <c r="B64" s="70" t="s">
        <v>117</v>
      </c>
      <c r="F64" s="33"/>
      <c r="G64" s="34" t="s">
        <v>118</v>
      </c>
      <c r="H64" s="71"/>
    </row>
    <row r="65" spans="2:8" x14ac:dyDescent="0.25">
      <c r="B65" s="70"/>
      <c r="F65" s="36" t="s">
        <v>19</v>
      </c>
      <c r="G65" s="37"/>
      <c r="H65" s="37"/>
    </row>
    <row r="66" spans="2:8" ht="15.75" x14ac:dyDescent="0.25">
      <c r="B66" s="70" t="s">
        <v>20</v>
      </c>
      <c r="F66" s="33"/>
      <c r="G66" s="34" t="s">
        <v>119</v>
      </c>
      <c r="H66" s="71"/>
    </row>
    <row r="67" spans="2:8" x14ac:dyDescent="0.25">
      <c r="F67" s="36" t="s">
        <v>19</v>
      </c>
      <c r="G67" s="37"/>
      <c r="H67" s="37"/>
    </row>
  </sheetData>
  <mergeCells count="10">
    <mergeCell ref="G64:H64"/>
    <mergeCell ref="G66:H66"/>
    <mergeCell ref="B3:J3"/>
    <mergeCell ref="A4:K4"/>
    <mergeCell ref="A5:A6"/>
    <mergeCell ref="B5:B6"/>
    <mergeCell ref="C5:E5"/>
    <mergeCell ref="F5:F6"/>
    <mergeCell ref="G5:J5"/>
    <mergeCell ref="K5:K6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view="pageBreakPreview" topLeftCell="A3" zoomScale="90" zoomScaleNormal="100" zoomScaleSheetLayoutView="90" workbookViewId="0">
      <selection activeCell="E6" sqref="E6"/>
    </sheetView>
  </sheetViews>
  <sheetFormatPr defaultRowHeight="15" x14ac:dyDescent="0.25"/>
  <cols>
    <col min="1" max="1" width="14.140625" customWidth="1"/>
    <col min="2" max="2" width="24.42578125" customWidth="1"/>
    <col min="3" max="3" width="10.7109375" customWidth="1"/>
    <col min="4" max="4" width="14.28515625" customWidth="1"/>
    <col min="5" max="5" width="26.5703125" customWidth="1"/>
    <col min="6" max="6" width="12.5703125" customWidth="1"/>
    <col min="7" max="7" width="17.42578125" customWidth="1"/>
    <col min="8" max="8" width="10.5703125" customWidth="1"/>
    <col min="9" max="9" width="28" customWidth="1"/>
    <col min="10" max="10" width="10.42578125" customWidth="1"/>
    <col min="11" max="11" width="19.7109375" customWidth="1"/>
  </cols>
  <sheetData>
    <row r="1" spans="1:11" x14ac:dyDescent="0.25">
      <c r="J1" s="124" t="s">
        <v>120</v>
      </c>
      <c r="K1" s="124"/>
    </row>
    <row r="2" spans="1:11" ht="24" customHeight="1" x14ac:dyDescent="0.25">
      <c r="J2" s="125" t="s">
        <v>121</v>
      </c>
      <c r="K2" s="125"/>
    </row>
    <row r="3" spans="1:11" x14ac:dyDescent="0.25">
      <c r="B3" s="126"/>
      <c r="J3" s="127" t="s">
        <v>122</v>
      </c>
      <c r="K3" s="124"/>
    </row>
    <row r="4" spans="1:11" ht="0.75" customHeight="1" x14ac:dyDescent="0.25"/>
    <row r="5" spans="1:11" hidden="1" x14ac:dyDescent="0.25"/>
    <row r="6" spans="1:11" ht="21" x14ac:dyDescent="0.35">
      <c r="A6" s="128" t="s">
        <v>123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</row>
    <row r="7" spans="1:11" ht="21" x14ac:dyDescent="0.35">
      <c r="A7" s="128" t="s">
        <v>124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</row>
    <row r="8" spans="1:11" ht="21" x14ac:dyDescent="0.35">
      <c r="A8" s="129" t="s">
        <v>125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</row>
    <row r="9" spans="1:11" ht="21" x14ac:dyDescent="0.35">
      <c r="A9" s="128" t="s">
        <v>126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</row>
    <row r="11" spans="1:11" ht="44.25" customHeight="1" x14ac:dyDescent="0.25">
      <c r="A11" s="130" t="s">
        <v>127</v>
      </c>
      <c r="B11" s="131" t="s">
        <v>128</v>
      </c>
      <c r="C11" s="132" t="s">
        <v>129</v>
      </c>
      <c r="D11" s="133"/>
      <c r="E11" s="134"/>
      <c r="F11" s="131" t="s">
        <v>130</v>
      </c>
      <c r="G11" s="132" t="s">
        <v>131</v>
      </c>
      <c r="H11" s="133"/>
      <c r="I11" s="133"/>
      <c r="J11" s="134"/>
      <c r="K11" s="131" t="s">
        <v>132</v>
      </c>
    </row>
    <row r="12" spans="1:11" ht="99.75" customHeight="1" x14ac:dyDescent="0.25">
      <c r="A12" s="135"/>
      <c r="B12" s="136"/>
      <c r="C12" s="137" t="s">
        <v>133</v>
      </c>
      <c r="D12" s="137" t="s">
        <v>134</v>
      </c>
      <c r="E12" s="50" t="s">
        <v>10</v>
      </c>
      <c r="F12" s="136"/>
      <c r="G12" s="138" t="s">
        <v>135</v>
      </c>
      <c r="H12" s="138" t="s">
        <v>136</v>
      </c>
      <c r="I12" s="50" t="s">
        <v>13</v>
      </c>
      <c r="J12" s="138" t="s">
        <v>136</v>
      </c>
      <c r="K12" s="136"/>
    </row>
    <row r="13" spans="1:11" ht="25.5" customHeight="1" x14ac:dyDescent="0.3">
      <c r="A13" s="130" t="s">
        <v>137</v>
      </c>
      <c r="B13" s="139" t="s">
        <v>23</v>
      </c>
      <c r="C13" s="140">
        <v>25.4</v>
      </c>
      <c r="D13" s="140"/>
      <c r="E13" s="140"/>
      <c r="F13" s="140">
        <f>C13+D13</f>
        <v>25.4</v>
      </c>
      <c r="G13" s="140"/>
      <c r="H13" s="140"/>
      <c r="I13" s="141"/>
      <c r="J13" s="140"/>
      <c r="K13" s="140"/>
    </row>
    <row r="14" spans="1:11" ht="25.5" customHeight="1" x14ac:dyDescent="0.3">
      <c r="A14" s="142"/>
      <c r="B14" s="139"/>
      <c r="C14" s="140"/>
      <c r="D14" s="140"/>
      <c r="E14" s="140"/>
      <c r="F14" s="140">
        <f>C14+D14</f>
        <v>0</v>
      </c>
      <c r="G14" s="140"/>
      <c r="H14" s="140"/>
      <c r="I14" s="141"/>
      <c r="J14" s="140"/>
      <c r="K14" s="143">
        <f>F13-H13-H14</f>
        <v>25.4</v>
      </c>
    </row>
    <row r="15" spans="1:11" ht="49.5" customHeight="1" x14ac:dyDescent="0.3">
      <c r="A15" s="144" t="s">
        <v>138</v>
      </c>
      <c r="B15" s="145"/>
      <c r="C15" s="146">
        <f>C13+C14</f>
        <v>25.4</v>
      </c>
      <c r="D15" s="146">
        <f>D13+D14</f>
        <v>0</v>
      </c>
      <c r="E15" s="146"/>
      <c r="F15" s="146">
        <f>F13+F14</f>
        <v>25.4</v>
      </c>
      <c r="G15" s="146"/>
      <c r="H15" s="146">
        <f>H13+H14</f>
        <v>0</v>
      </c>
      <c r="I15" s="146"/>
      <c r="J15" s="146">
        <f>J13+J14</f>
        <v>0</v>
      </c>
      <c r="K15" s="147">
        <f>K13+K14</f>
        <v>25.4</v>
      </c>
    </row>
    <row r="16" spans="1:11" ht="27" customHeight="1" x14ac:dyDescent="0.3">
      <c r="A16" s="148" t="s">
        <v>139</v>
      </c>
      <c r="B16" s="139" t="s">
        <v>23</v>
      </c>
      <c r="C16" s="143">
        <v>16</v>
      </c>
      <c r="D16" s="140">
        <v>0</v>
      </c>
      <c r="E16" s="140"/>
      <c r="F16" s="143">
        <f>C16+D16</f>
        <v>16</v>
      </c>
      <c r="G16" s="140"/>
      <c r="H16" s="140"/>
      <c r="I16" s="140"/>
      <c r="J16" s="140"/>
      <c r="K16" s="140"/>
    </row>
    <row r="17" spans="1:12" ht="32.25" customHeight="1" x14ac:dyDescent="0.3">
      <c r="A17" s="149"/>
      <c r="B17" s="139"/>
      <c r="C17" s="143"/>
      <c r="D17" s="140"/>
      <c r="E17" s="140"/>
      <c r="F17" s="143"/>
      <c r="G17" s="140"/>
      <c r="H17" s="140"/>
      <c r="I17" s="140"/>
      <c r="J17" s="140"/>
      <c r="K17" s="143">
        <v>16</v>
      </c>
    </row>
    <row r="18" spans="1:12" ht="53.25" customHeight="1" x14ac:dyDescent="0.3">
      <c r="A18" s="144" t="s">
        <v>140</v>
      </c>
      <c r="B18" s="139"/>
      <c r="C18" s="147">
        <f>C16+C17</f>
        <v>16</v>
      </c>
      <c r="D18" s="146">
        <f>D16+D17</f>
        <v>0</v>
      </c>
      <c r="E18" s="146"/>
      <c r="F18" s="147">
        <f>F16+F17</f>
        <v>16</v>
      </c>
      <c r="G18" s="146"/>
      <c r="H18" s="146">
        <f>H16+H17</f>
        <v>0</v>
      </c>
      <c r="I18" s="146"/>
      <c r="J18" s="146">
        <f>J16+J17</f>
        <v>0</v>
      </c>
      <c r="K18" s="147">
        <f>K16+K17</f>
        <v>16</v>
      </c>
    </row>
    <row r="19" spans="1:12" ht="18.75" x14ac:dyDescent="0.3">
      <c r="A19" s="148" t="s">
        <v>141</v>
      </c>
      <c r="B19" s="139"/>
      <c r="C19" s="140"/>
      <c r="D19" s="140"/>
      <c r="E19" s="140"/>
      <c r="F19" s="140"/>
      <c r="G19" s="140"/>
      <c r="H19" s="140"/>
      <c r="I19" s="140"/>
      <c r="J19" s="140"/>
      <c r="K19" s="140"/>
    </row>
    <row r="20" spans="1:12" ht="18.75" x14ac:dyDescent="0.3">
      <c r="A20" s="149"/>
      <c r="B20" s="139"/>
      <c r="C20" s="140"/>
      <c r="D20" s="140"/>
      <c r="E20" s="140"/>
      <c r="F20" s="140"/>
      <c r="G20" s="140"/>
      <c r="H20" s="140"/>
      <c r="I20" s="140"/>
      <c r="J20" s="140"/>
      <c r="K20" s="140"/>
    </row>
    <row r="21" spans="1:12" ht="18.75" x14ac:dyDescent="0.3">
      <c r="A21" s="148" t="s">
        <v>142</v>
      </c>
      <c r="B21" s="139"/>
      <c r="C21" s="140"/>
      <c r="D21" s="140"/>
      <c r="E21" s="140"/>
      <c r="F21" s="140"/>
      <c r="G21" s="140"/>
      <c r="H21" s="140"/>
      <c r="I21" s="140"/>
      <c r="J21" s="140"/>
      <c r="K21" s="140"/>
    </row>
    <row r="22" spans="1:12" ht="18.75" x14ac:dyDescent="0.3">
      <c r="A22" s="149"/>
      <c r="B22" s="139"/>
      <c r="C22" s="140"/>
      <c r="D22" s="140"/>
      <c r="E22" s="140"/>
      <c r="F22" s="140"/>
      <c r="G22" s="140"/>
      <c r="H22" s="140"/>
      <c r="I22" s="140"/>
      <c r="J22" s="140"/>
      <c r="K22" s="140"/>
    </row>
    <row r="23" spans="1:12" ht="38.25" customHeight="1" x14ac:dyDescent="0.3">
      <c r="A23" s="144" t="s">
        <v>143</v>
      </c>
      <c r="B23" s="150"/>
      <c r="C23" s="146">
        <f>C15+C18</f>
        <v>41.4</v>
      </c>
      <c r="D23" s="146">
        <f t="shared" ref="D23:K23" si="0">D15+D18</f>
        <v>0</v>
      </c>
      <c r="E23" s="146">
        <f t="shared" si="0"/>
        <v>0</v>
      </c>
      <c r="F23" s="146">
        <f t="shared" si="0"/>
        <v>41.4</v>
      </c>
      <c r="G23" s="146">
        <f t="shared" si="0"/>
        <v>0</v>
      </c>
      <c r="H23" s="146">
        <f t="shared" si="0"/>
        <v>0</v>
      </c>
      <c r="I23" s="146">
        <f t="shared" si="0"/>
        <v>0</v>
      </c>
      <c r="J23" s="146">
        <f t="shared" si="0"/>
        <v>0</v>
      </c>
      <c r="K23" s="146">
        <f t="shared" si="0"/>
        <v>41.4</v>
      </c>
    </row>
    <row r="24" spans="1:12" x14ac:dyDescent="0.25">
      <c r="A24" s="151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</row>
    <row r="25" spans="1:12" ht="51.75" customHeight="1" x14ac:dyDescent="0.25">
      <c r="B25" s="70" t="s">
        <v>39</v>
      </c>
      <c r="F25" s="33"/>
      <c r="G25" s="34" t="s">
        <v>144</v>
      </c>
      <c r="H25" s="71"/>
    </row>
    <row r="26" spans="1:12" x14ac:dyDescent="0.25">
      <c r="B26" s="70"/>
      <c r="F26" s="36" t="s">
        <v>19</v>
      </c>
      <c r="G26" s="37"/>
      <c r="H26" s="37"/>
    </row>
    <row r="27" spans="1:12" ht="15.75" x14ac:dyDescent="0.25">
      <c r="B27" s="70" t="s">
        <v>20</v>
      </c>
      <c r="F27" s="33"/>
      <c r="G27" s="34" t="s">
        <v>145</v>
      </c>
      <c r="H27" s="71"/>
    </row>
    <row r="28" spans="1:12" x14ac:dyDescent="0.25">
      <c r="F28" s="36" t="s">
        <v>19</v>
      </c>
      <c r="G28" s="37"/>
      <c r="H28" s="37"/>
    </row>
  </sheetData>
  <mergeCells count="17">
    <mergeCell ref="G27:H27"/>
    <mergeCell ref="K11:K12"/>
    <mergeCell ref="A13:A14"/>
    <mergeCell ref="A16:A17"/>
    <mergeCell ref="A19:A20"/>
    <mergeCell ref="A21:A22"/>
    <mergeCell ref="G25:H25"/>
    <mergeCell ref="J2:K2"/>
    <mergeCell ref="A6:K6"/>
    <mergeCell ref="A7:K7"/>
    <mergeCell ref="A8:K8"/>
    <mergeCell ref="A9:K9"/>
    <mergeCell ref="A11:A12"/>
    <mergeCell ref="B11:B12"/>
    <mergeCell ref="C11:E11"/>
    <mergeCell ref="F11:F12"/>
    <mergeCell ref="G11:J11"/>
  </mergeCells>
  <pageMargins left="0.19685039370078741" right="0.19685039370078741" top="0.19685039370078741" bottom="0.19685039370078741" header="0.31496062992125984" footer="0.31496062992125984"/>
  <pageSetup paperSize="9" scale="75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view="pageBreakPreview" topLeftCell="A7" zoomScale="90" zoomScaleNormal="100" zoomScaleSheetLayoutView="90" workbookViewId="0">
      <selection activeCell="E6" sqref="E6"/>
    </sheetView>
  </sheetViews>
  <sheetFormatPr defaultRowHeight="15" x14ac:dyDescent="0.25"/>
  <cols>
    <col min="1" max="1" width="5.7109375" style="154" customWidth="1"/>
    <col min="2" max="2" width="35.140625" style="154" customWidth="1"/>
    <col min="3" max="3" width="14.5703125" style="154" customWidth="1"/>
    <col min="4" max="4" width="14.85546875" style="154" customWidth="1"/>
    <col min="5" max="5" width="45.140625" style="154" customWidth="1"/>
    <col min="6" max="6" width="14" style="154" customWidth="1"/>
    <col min="7" max="7" width="33.28515625" style="154" customWidth="1"/>
    <col min="8" max="8" width="8.5703125" style="154" customWidth="1"/>
    <col min="9" max="9" width="42.140625" style="154" customWidth="1"/>
    <col min="10" max="10" width="8.7109375" style="154" customWidth="1"/>
    <col min="11" max="11" width="13.7109375" style="154" customWidth="1"/>
    <col min="12" max="16384" width="9.140625" style="154"/>
  </cols>
  <sheetData>
    <row r="1" spans="1:14" ht="45.75" customHeight="1" x14ac:dyDescent="0.3">
      <c r="A1" s="153" t="s">
        <v>123</v>
      </c>
      <c r="B1" s="153"/>
      <c r="C1" s="153"/>
      <c r="D1" s="153"/>
      <c r="E1" s="153"/>
      <c r="F1" s="153"/>
      <c r="G1" s="153"/>
      <c r="J1" s="155"/>
      <c r="K1" s="155"/>
    </row>
    <row r="2" spans="1:14" ht="18.75" x14ac:dyDescent="0.3">
      <c r="A2" s="153" t="s">
        <v>146</v>
      </c>
      <c r="B2" s="153"/>
      <c r="C2" s="153"/>
      <c r="D2" s="153"/>
      <c r="E2" s="153"/>
      <c r="F2" s="153"/>
      <c r="G2" s="153"/>
    </row>
    <row r="3" spans="1:14" ht="18.75" x14ac:dyDescent="0.3">
      <c r="A3" s="153" t="s">
        <v>147</v>
      </c>
      <c r="B3" s="153"/>
      <c r="C3" s="153"/>
      <c r="D3" s="153"/>
      <c r="E3" s="153"/>
      <c r="F3" s="153"/>
      <c r="G3" s="153"/>
    </row>
    <row r="4" spans="1:14" ht="18.75" x14ac:dyDescent="0.3">
      <c r="A4" s="153" t="s">
        <v>148</v>
      </c>
      <c r="B4" s="153"/>
      <c r="C4" s="153"/>
      <c r="D4" s="153"/>
      <c r="E4" s="153"/>
      <c r="F4" s="153"/>
      <c r="G4" s="153"/>
    </row>
    <row r="5" spans="1:14" ht="60" customHeight="1" x14ac:dyDescent="0.25">
      <c r="A5" s="156" t="s">
        <v>149</v>
      </c>
      <c r="B5" s="157" t="s">
        <v>3</v>
      </c>
      <c r="C5" s="157" t="s">
        <v>4</v>
      </c>
      <c r="D5" s="157"/>
      <c r="E5" s="157"/>
      <c r="F5" s="157" t="s">
        <v>130</v>
      </c>
      <c r="G5" s="157" t="s">
        <v>150</v>
      </c>
      <c r="H5" s="157"/>
      <c r="I5" s="157"/>
      <c r="J5" s="157"/>
      <c r="K5" s="157" t="s">
        <v>132</v>
      </c>
      <c r="N5" s="154" t="s">
        <v>33</v>
      </c>
    </row>
    <row r="6" spans="1:14" ht="117.75" customHeight="1" x14ac:dyDescent="0.25">
      <c r="A6" s="156"/>
      <c r="B6" s="157"/>
      <c r="C6" s="158" t="s">
        <v>133</v>
      </c>
      <c r="D6" s="158" t="s">
        <v>151</v>
      </c>
      <c r="E6" s="159" t="s">
        <v>152</v>
      </c>
      <c r="F6" s="157"/>
      <c r="G6" s="160" t="s">
        <v>11</v>
      </c>
      <c r="H6" s="158" t="s">
        <v>153</v>
      </c>
      <c r="I6" s="159" t="s">
        <v>152</v>
      </c>
      <c r="J6" s="158" t="s">
        <v>153</v>
      </c>
      <c r="K6" s="157"/>
    </row>
    <row r="7" spans="1:14" ht="45" x14ac:dyDescent="0.25">
      <c r="A7" s="161">
        <v>1</v>
      </c>
      <c r="B7" s="162" t="s">
        <v>154</v>
      </c>
      <c r="C7" s="163"/>
      <c r="D7" s="164">
        <v>4</v>
      </c>
      <c r="E7" s="165" t="s">
        <v>155</v>
      </c>
      <c r="F7" s="166">
        <f>C7+D7</f>
        <v>4</v>
      </c>
      <c r="G7" s="165" t="s">
        <v>156</v>
      </c>
      <c r="H7" s="167">
        <v>19</v>
      </c>
      <c r="I7" s="165" t="s">
        <v>155</v>
      </c>
      <c r="J7" s="164">
        <v>4</v>
      </c>
      <c r="K7" s="168"/>
    </row>
    <row r="8" spans="1:14" ht="45" x14ac:dyDescent="0.25">
      <c r="A8" s="161">
        <v>2</v>
      </c>
      <c r="B8" s="162" t="s">
        <v>154</v>
      </c>
      <c r="C8" s="163"/>
      <c r="D8" s="164">
        <v>12.2</v>
      </c>
      <c r="E8" s="165" t="s">
        <v>157</v>
      </c>
      <c r="F8" s="166">
        <f t="shared" ref="F8:F19" si="0">C8+D8</f>
        <v>12.2</v>
      </c>
      <c r="G8" s="165" t="s">
        <v>158</v>
      </c>
      <c r="H8" s="167">
        <v>254.7</v>
      </c>
      <c r="I8" s="165" t="s">
        <v>157</v>
      </c>
      <c r="J8" s="164">
        <v>12.2</v>
      </c>
      <c r="K8" s="168"/>
    </row>
    <row r="9" spans="1:14" ht="45" x14ac:dyDescent="0.25">
      <c r="A9" s="161">
        <v>3</v>
      </c>
      <c r="B9" s="162" t="s">
        <v>154</v>
      </c>
      <c r="C9" s="163"/>
      <c r="D9" s="164">
        <v>0.9</v>
      </c>
      <c r="E9" s="165" t="s">
        <v>159</v>
      </c>
      <c r="F9" s="166">
        <f t="shared" si="0"/>
        <v>0.9</v>
      </c>
      <c r="G9" s="165" t="s">
        <v>160</v>
      </c>
      <c r="H9" s="167">
        <v>294.8</v>
      </c>
      <c r="I9" s="165" t="s">
        <v>159</v>
      </c>
      <c r="J9" s="164">
        <v>0.9</v>
      </c>
      <c r="K9" s="168"/>
    </row>
    <row r="10" spans="1:14" ht="45" x14ac:dyDescent="0.25">
      <c r="A10" s="161">
        <v>4</v>
      </c>
      <c r="B10" s="162" t="s">
        <v>154</v>
      </c>
      <c r="C10" s="163"/>
      <c r="D10" s="164">
        <v>0.3</v>
      </c>
      <c r="E10" s="165" t="s">
        <v>161</v>
      </c>
      <c r="F10" s="166">
        <f t="shared" si="0"/>
        <v>0.3</v>
      </c>
      <c r="G10" s="165"/>
      <c r="H10" s="167"/>
      <c r="I10" s="165" t="s">
        <v>161</v>
      </c>
      <c r="J10" s="164">
        <v>0.3</v>
      </c>
      <c r="K10" s="168"/>
    </row>
    <row r="11" spans="1:14" ht="30" x14ac:dyDescent="0.25">
      <c r="A11" s="161">
        <v>5</v>
      </c>
      <c r="B11" s="162" t="s">
        <v>162</v>
      </c>
      <c r="C11" s="163"/>
      <c r="D11" s="164">
        <v>57.1</v>
      </c>
      <c r="E11" s="165" t="s">
        <v>163</v>
      </c>
      <c r="F11" s="166">
        <f t="shared" si="0"/>
        <v>57.1</v>
      </c>
      <c r="G11" s="165"/>
      <c r="H11" s="167"/>
      <c r="I11" s="165" t="s">
        <v>163</v>
      </c>
      <c r="J11" s="164">
        <v>57.1</v>
      </c>
      <c r="K11" s="168"/>
    </row>
    <row r="12" spans="1:14" ht="30" x14ac:dyDescent="0.25">
      <c r="A12" s="161">
        <v>6</v>
      </c>
      <c r="B12" s="162" t="s">
        <v>164</v>
      </c>
      <c r="C12" s="163"/>
      <c r="D12" s="164">
        <v>8.8000000000000007</v>
      </c>
      <c r="E12" s="165" t="s">
        <v>165</v>
      </c>
      <c r="F12" s="166">
        <f t="shared" si="0"/>
        <v>8.8000000000000007</v>
      </c>
      <c r="G12" s="165"/>
      <c r="H12" s="167"/>
      <c r="I12" s="165" t="s">
        <v>165</v>
      </c>
      <c r="J12" s="164">
        <v>8.8000000000000007</v>
      </c>
      <c r="K12" s="168"/>
    </row>
    <row r="13" spans="1:14" ht="45" x14ac:dyDescent="0.25">
      <c r="A13" s="161">
        <v>7</v>
      </c>
      <c r="B13" s="162" t="s">
        <v>154</v>
      </c>
      <c r="C13" s="163"/>
      <c r="D13" s="164">
        <v>2.2000000000000002</v>
      </c>
      <c r="E13" s="165" t="s">
        <v>166</v>
      </c>
      <c r="F13" s="166">
        <f t="shared" si="0"/>
        <v>2.2000000000000002</v>
      </c>
      <c r="G13" s="165"/>
      <c r="H13" s="167"/>
      <c r="I13" s="165" t="s">
        <v>166</v>
      </c>
      <c r="J13" s="164">
        <v>2.2000000000000002</v>
      </c>
      <c r="K13" s="168"/>
    </row>
    <row r="14" spans="1:14" ht="45" x14ac:dyDescent="0.25">
      <c r="A14" s="161">
        <v>8</v>
      </c>
      <c r="B14" s="162" t="s">
        <v>154</v>
      </c>
      <c r="C14" s="163"/>
      <c r="D14" s="164">
        <v>0.2</v>
      </c>
      <c r="E14" s="165" t="s">
        <v>167</v>
      </c>
      <c r="F14" s="166">
        <f t="shared" si="0"/>
        <v>0.2</v>
      </c>
      <c r="G14" s="165"/>
      <c r="H14" s="167"/>
      <c r="I14" s="165" t="s">
        <v>167</v>
      </c>
      <c r="J14" s="164">
        <v>0.2</v>
      </c>
      <c r="K14" s="168"/>
    </row>
    <row r="15" spans="1:14" ht="45" x14ac:dyDescent="0.25">
      <c r="A15" s="161">
        <v>9</v>
      </c>
      <c r="B15" s="162" t="s">
        <v>154</v>
      </c>
      <c r="C15" s="163"/>
      <c r="D15" s="164">
        <v>3.1</v>
      </c>
      <c r="E15" s="165" t="s">
        <v>168</v>
      </c>
      <c r="F15" s="166">
        <f t="shared" si="0"/>
        <v>3.1</v>
      </c>
      <c r="G15" s="165"/>
      <c r="H15" s="167"/>
      <c r="I15" s="165" t="s">
        <v>168</v>
      </c>
      <c r="J15" s="164">
        <v>3.1</v>
      </c>
      <c r="K15" s="168"/>
    </row>
    <row r="16" spans="1:14" ht="45" x14ac:dyDescent="0.25">
      <c r="A16" s="161">
        <v>10</v>
      </c>
      <c r="B16" s="162" t="s">
        <v>154</v>
      </c>
      <c r="C16" s="163"/>
      <c r="D16" s="164">
        <v>10</v>
      </c>
      <c r="E16" s="165" t="s">
        <v>169</v>
      </c>
      <c r="F16" s="166">
        <f t="shared" si="0"/>
        <v>10</v>
      </c>
      <c r="G16" s="165"/>
      <c r="H16" s="167"/>
      <c r="I16" s="165" t="s">
        <v>169</v>
      </c>
      <c r="J16" s="164">
        <v>10</v>
      </c>
      <c r="K16" s="168"/>
    </row>
    <row r="17" spans="1:11" ht="45" x14ac:dyDescent="0.25">
      <c r="A17" s="161">
        <v>11</v>
      </c>
      <c r="B17" s="162" t="s">
        <v>154</v>
      </c>
      <c r="C17" s="163"/>
      <c r="D17" s="164">
        <v>4.8</v>
      </c>
      <c r="E17" s="165" t="s">
        <v>170</v>
      </c>
      <c r="F17" s="166">
        <f t="shared" si="0"/>
        <v>4.8</v>
      </c>
      <c r="G17" s="165"/>
      <c r="H17" s="167"/>
      <c r="I17" s="165" t="s">
        <v>170</v>
      </c>
      <c r="J17" s="164">
        <v>4.8</v>
      </c>
      <c r="K17" s="168"/>
    </row>
    <row r="18" spans="1:11" ht="60" x14ac:dyDescent="0.25">
      <c r="A18" s="161">
        <v>12</v>
      </c>
      <c r="B18" s="162" t="s">
        <v>171</v>
      </c>
      <c r="C18" s="163"/>
      <c r="D18" s="164">
        <v>4.7</v>
      </c>
      <c r="E18" s="165" t="s">
        <v>172</v>
      </c>
      <c r="F18" s="166">
        <f t="shared" si="0"/>
        <v>4.7</v>
      </c>
      <c r="G18" s="165"/>
      <c r="H18" s="167"/>
      <c r="I18" s="165" t="s">
        <v>172</v>
      </c>
      <c r="J18" s="164">
        <v>4.7</v>
      </c>
      <c r="K18" s="168"/>
    </row>
    <row r="19" spans="1:11" ht="30" x14ac:dyDescent="0.25">
      <c r="A19" s="161">
        <v>13</v>
      </c>
      <c r="B19" s="162" t="s">
        <v>173</v>
      </c>
      <c r="C19" s="163">
        <v>1.5</v>
      </c>
      <c r="D19" s="164"/>
      <c r="E19" s="165"/>
      <c r="F19" s="166">
        <f t="shared" si="0"/>
        <v>1.5</v>
      </c>
      <c r="G19" s="165"/>
      <c r="H19" s="167"/>
      <c r="I19" s="165"/>
      <c r="J19" s="164"/>
      <c r="K19" s="168"/>
    </row>
    <row r="20" spans="1:11" ht="30" customHeight="1" x14ac:dyDescent="0.25">
      <c r="A20" s="169">
        <v>14</v>
      </c>
      <c r="B20" s="170" t="s">
        <v>174</v>
      </c>
      <c r="C20" s="167">
        <f>378.9-1.5</f>
        <v>377.4</v>
      </c>
      <c r="D20" s="171"/>
      <c r="E20" s="172"/>
      <c r="F20" s="168">
        <f>C20+D20</f>
        <v>377.4</v>
      </c>
      <c r="G20" s="173"/>
      <c r="H20" s="174"/>
      <c r="I20" s="172"/>
      <c r="J20" s="171"/>
      <c r="K20" s="168"/>
    </row>
    <row r="21" spans="1:11" x14ac:dyDescent="0.25">
      <c r="A21" s="175"/>
      <c r="B21" s="175" t="s">
        <v>175</v>
      </c>
      <c r="C21" s="168">
        <f>SUM(C7:C20)</f>
        <v>378.9</v>
      </c>
      <c r="D21" s="176">
        <f>SUM(D7:D20)</f>
        <v>108.3</v>
      </c>
      <c r="E21" s="172"/>
      <c r="F21" s="168">
        <f>SUM(F7:F20)</f>
        <v>487.2</v>
      </c>
      <c r="G21" s="172"/>
      <c r="H21" s="168">
        <f>SUM(H7:H20)</f>
        <v>568.5</v>
      </c>
      <c r="I21" s="172"/>
      <c r="J21" s="168">
        <f>SUM(J7:J20)</f>
        <v>108.3</v>
      </c>
      <c r="K21" s="168">
        <f>F21-H21-J21</f>
        <v>-189.60000000000002</v>
      </c>
    </row>
    <row r="25" spans="1:11" x14ac:dyDescent="0.25">
      <c r="B25" s="154" t="s">
        <v>117</v>
      </c>
      <c r="C25" s="154" t="s">
        <v>176</v>
      </c>
      <c r="E25" s="154" t="s">
        <v>177</v>
      </c>
    </row>
    <row r="28" spans="1:11" x14ac:dyDescent="0.25">
      <c r="B28" s="154" t="s">
        <v>20</v>
      </c>
      <c r="C28" s="154" t="s">
        <v>176</v>
      </c>
      <c r="E28" s="154" t="s">
        <v>178</v>
      </c>
    </row>
  </sheetData>
  <mergeCells count="7">
    <mergeCell ref="J1:K1"/>
    <mergeCell ref="A5:A6"/>
    <mergeCell ref="B5:B6"/>
    <mergeCell ref="C5:E5"/>
    <mergeCell ref="F5:F6"/>
    <mergeCell ref="G5:J5"/>
    <mergeCell ref="K5:K6"/>
  </mergeCells>
  <pageMargins left="0.39370078740157483" right="0.39370078740157483" top="0.39370078740157483" bottom="0.39370078740157483" header="0.39370078740157483" footer="0.39370078740157483"/>
  <pageSetup paperSize="9" scale="53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view="pageBreakPreview" zoomScale="90" zoomScaleNormal="80" zoomScaleSheetLayoutView="90" workbookViewId="0">
      <selection activeCell="E6" sqref="E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38"/>
      <c r="L1" s="38"/>
      <c r="M1" s="39" t="s">
        <v>42</v>
      </c>
      <c r="N1" s="39"/>
      <c r="O1" s="39"/>
    </row>
    <row r="2" spans="1:16" ht="20.25" customHeight="1" x14ac:dyDescent="0.25">
      <c r="A2" s="40"/>
      <c r="B2" s="40"/>
      <c r="C2" s="40"/>
      <c r="D2" s="40"/>
      <c r="E2" s="40"/>
      <c r="F2" s="40"/>
      <c r="G2" s="40"/>
      <c r="H2" s="41"/>
      <c r="I2" s="41"/>
      <c r="K2" s="42"/>
      <c r="L2" s="42"/>
      <c r="M2" s="43" t="s">
        <v>50</v>
      </c>
      <c r="N2" s="43"/>
      <c r="O2" s="43"/>
      <c r="P2" s="43"/>
    </row>
    <row r="3" spans="1:16" ht="61.5" customHeight="1" x14ac:dyDescent="0.25">
      <c r="A3" s="40"/>
      <c r="B3" s="44" t="s">
        <v>179</v>
      </c>
      <c r="C3" s="45"/>
      <c r="D3" s="45"/>
      <c r="E3" s="45"/>
      <c r="F3" s="45"/>
      <c r="G3" s="45"/>
      <c r="H3" s="45"/>
      <c r="I3" s="45"/>
      <c r="J3" s="45"/>
      <c r="K3" s="40"/>
    </row>
    <row r="4" spans="1:16" ht="31.5" customHeight="1" x14ac:dyDescent="0.25">
      <c r="A4" s="46" t="s">
        <v>51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6" ht="33" customHeight="1" x14ac:dyDescent="0.25">
      <c r="A5" s="47" t="s">
        <v>2</v>
      </c>
      <c r="B5" s="47" t="s">
        <v>3</v>
      </c>
      <c r="C5" s="48" t="s">
        <v>4</v>
      </c>
      <c r="D5" s="48"/>
      <c r="E5" s="48"/>
      <c r="F5" s="48" t="s">
        <v>5</v>
      </c>
      <c r="G5" s="48" t="s">
        <v>6</v>
      </c>
      <c r="H5" s="48"/>
      <c r="I5" s="48"/>
      <c r="J5" s="48"/>
      <c r="K5" s="49" t="s">
        <v>7</v>
      </c>
    </row>
    <row r="6" spans="1:16" ht="158.25" customHeight="1" x14ac:dyDescent="0.25">
      <c r="A6" s="47"/>
      <c r="B6" s="47"/>
      <c r="C6" s="50" t="s">
        <v>8</v>
      </c>
      <c r="D6" s="50" t="s">
        <v>9</v>
      </c>
      <c r="E6" s="50" t="s">
        <v>10</v>
      </c>
      <c r="F6" s="48"/>
      <c r="G6" s="51" t="s">
        <v>11</v>
      </c>
      <c r="H6" s="50" t="s">
        <v>12</v>
      </c>
      <c r="I6" s="50" t="s">
        <v>13</v>
      </c>
      <c r="J6" s="50" t="s">
        <v>12</v>
      </c>
      <c r="K6" s="49"/>
    </row>
    <row r="7" spans="1:16" ht="15.75" x14ac:dyDescent="0.25">
      <c r="A7" s="52">
        <v>741</v>
      </c>
      <c r="B7" s="53" t="s">
        <v>31</v>
      </c>
      <c r="C7" s="54">
        <v>53.18</v>
      </c>
      <c r="D7" s="54"/>
      <c r="E7" s="55"/>
      <c r="F7" s="56">
        <f>SUM(C7,D7)</f>
        <v>53.18</v>
      </c>
      <c r="G7" s="53">
        <v>2210</v>
      </c>
      <c r="H7" s="54"/>
      <c r="I7" s="57" t="s">
        <v>54</v>
      </c>
      <c r="J7" s="54"/>
      <c r="K7" s="58"/>
    </row>
    <row r="8" spans="1:16" ht="15.75" x14ac:dyDescent="0.25">
      <c r="A8" s="52"/>
      <c r="B8" s="53"/>
      <c r="C8" s="54"/>
      <c r="D8" s="54"/>
      <c r="E8" s="55"/>
      <c r="F8" s="56">
        <f t="shared" ref="F8:F50" si="0">SUM(C8,D8)</f>
        <v>0</v>
      </c>
      <c r="G8" s="53">
        <v>2220</v>
      </c>
      <c r="H8" s="54"/>
      <c r="I8" s="57" t="s">
        <v>56</v>
      </c>
      <c r="J8" s="54"/>
      <c r="K8" s="58"/>
    </row>
    <row r="9" spans="1:16" ht="31.5" x14ac:dyDescent="0.25">
      <c r="A9" s="52"/>
      <c r="B9" s="53"/>
      <c r="C9" s="54"/>
      <c r="D9" s="54"/>
      <c r="E9" s="55"/>
      <c r="F9" s="56">
        <f t="shared" si="0"/>
        <v>0</v>
      </c>
      <c r="G9" s="53">
        <v>2240</v>
      </c>
      <c r="H9" s="54">
        <v>46.46</v>
      </c>
      <c r="I9" s="57" t="s">
        <v>180</v>
      </c>
      <c r="J9" s="54"/>
      <c r="K9" s="58"/>
    </row>
    <row r="10" spans="1:16" ht="15.75" x14ac:dyDescent="0.25">
      <c r="A10" s="52"/>
      <c r="B10" s="53"/>
      <c r="C10" s="54"/>
      <c r="D10" s="54"/>
      <c r="E10" s="55"/>
      <c r="F10" s="56">
        <f t="shared" si="0"/>
        <v>0</v>
      </c>
      <c r="G10" s="53">
        <v>3110</v>
      </c>
      <c r="H10" s="54">
        <v>17.95</v>
      </c>
      <c r="I10" s="57" t="s">
        <v>181</v>
      </c>
      <c r="J10" s="54"/>
      <c r="K10" s="58"/>
    </row>
    <row r="11" spans="1:16" ht="15.75" x14ac:dyDescent="0.25">
      <c r="A11" s="52"/>
      <c r="B11" s="53"/>
      <c r="C11" s="54"/>
      <c r="D11" s="54"/>
      <c r="E11" s="55"/>
      <c r="F11" s="56">
        <f t="shared" si="0"/>
        <v>0</v>
      </c>
      <c r="G11" s="53">
        <v>3210</v>
      </c>
      <c r="H11" s="54">
        <v>10.564</v>
      </c>
      <c r="I11" s="57" t="s">
        <v>182</v>
      </c>
      <c r="J11" s="54"/>
      <c r="K11" s="58"/>
    </row>
    <row r="12" spans="1:16" ht="15.75" x14ac:dyDescent="0.25">
      <c r="A12" s="52"/>
      <c r="B12" s="53"/>
      <c r="C12" s="54"/>
      <c r="D12" s="54"/>
      <c r="E12" s="55"/>
      <c r="F12" s="56">
        <f t="shared" si="0"/>
        <v>0</v>
      </c>
      <c r="G12" s="59"/>
      <c r="H12" s="54"/>
      <c r="I12" s="55"/>
      <c r="J12" s="54"/>
      <c r="K12" s="58"/>
    </row>
    <row r="13" spans="1:16" ht="15.75" hidden="1" x14ac:dyDescent="0.25">
      <c r="A13" s="52"/>
      <c r="B13" s="53"/>
      <c r="C13" s="54"/>
      <c r="D13" s="54"/>
      <c r="E13" s="55"/>
      <c r="F13" s="56">
        <f t="shared" si="0"/>
        <v>0</v>
      </c>
      <c r="G13" s="59"/>
      <c r="H13" s="54"/>
      <c r="I13" s="55"/>
      <c r="J13" s="54"/>
      <c r="K13" s="58"/>
    </row>
    <row r="14" spans="1:16" ht="15.75" hidden="1" x14ac:dyDescent="0.25">
      <c r="A14" s="52"/>
      <c r="B14" s="53"/>
      <c r="C14" s="54"/>
      <c r="D14" s="54"/>
      <c r="E14" s="55"/>
      <c r="F14" s="56">
        <f t="shared" si="0"/>
        <v>0</v>
      </c>
      <c r="G14" s="53"/>
      <c r="H14" s="54"/>
      <c r="I14" s="55"/>
      <c r="J14" s="54"/>
      <c r="K14" s="58"/>
    </row>
    <row r="15" spans="1:16" ht="15.75" hidden="1" x14ac:dyDescent="0.25">
      <c r="A15" s="59"/>
      <c r="B15" s="53"/>
      <c r="C15" s="54"/>
      <c r="D15" s="54"/>
      <c r="E15" s="55"/>
      <c r="F15" s="56">
        <f t="shared" si="0"/>
        <v>0</v>
      </c>
      <c r="G15" s="53"/>
      <c r="H15" s="54"/>
      <c r="I15" s="55"/>
      <c r="J15" s="54"/>
      <c r="K15" s="58"/>
    </row>
    <row r="16" spans="1:16" ht="15" hidden="1" customHeight="1" x14ac:dyDescent="0.25">
      <c r="A16" s="59"/>
      <c r="B16" s="53"/>
      <c r="C16" s="54"/>
      <c r="D16" s="54"/>
      <c r="E16" s="55"/>
      <c r="F16" s="56">
        <f t="shared" si="0"/>
        <v>0</v>
      </c>
      <c r="G16" s="53"/>
      <c r="H16" s="54"/>
      <c r="I16" s="55"/>
      <c r="J16" s="54"/>
      <c r="K16" s="58"/>
    </row>
    <row r="17" spans="1:11" ht="15.75" hidden="1" x14ac:dyDescent="0.25">
      <c r="A17" s="52"/>
      <c r="B17" s="53"/>
      <c r="C17" s="54"/>
      <c r="D17" s="54"/>
      <c r="E17" s="55"/>
      <c r="F17" s="56">
        <f t="shared" si="0"/>
        <v>0</v>
      </c>
      <c r="G17" s="53"/>
      <c r="H17" s="54"/>
      <c r="I17" s="55"/>
      <c r="J17" s="54"/>
      <c r="K17" s="58"/>
    </row>
    <row r="18" spans="1:11" ht="15.75" hidden="1" x14ac:dyDescent="0.25">
      <c r="A18" s="52"/>
      <c r="B18" s="53"/>
      <c r="C18" s="54"/>
      <c r="D18" s="54"/>
      <c r="E18" s="55"/>
      <c r="F18" s="56">
        <f t="shared" si="0"/>
        <v>0</v>
      </c>
      <c r="G18" s="53"/>
      <c r="H18" s="54"/>
      <c r="I18" s="55"/>
      <c r="J18" s="54"/>
      <c r="K18" s="58"/>
    </row>
    <row r="19" spans="1:11" ht="15.75" hidden="1" x14ac:dyDescent="0.25">
      <c r="A19" s="52"/>
      <c r="B19" s="53"/>
      <c r="C19" s="54"/>
      <c r="D19" s="54"/>
      <c r="E19" s="55"/>
      <c r="F19" s="56">
        <f t="shared" si="0"/>
        <v>0</v>
      </c>
      <c r="G19" s="53"/>
      <c r="H19" s="54"/>
      <c r="I19" s="55"/>
      <c r="J19" s="54"/>
      <c r="K19" s="58"/>
    </row>
    <row r="20" spans="1:11" ht="15.75" hidden="1" x14ac:dyDescent="0.25">
      <c r="A20" s="52"/>
      <c r="B20" s="53"/>
      <c r="C20" s="54"/>
      <c r="D20" s="54"/>
      <c r="E20" s="55"/>
      <c r="F20" s="56">
        <f t="shared" si="0"/>
        <v>0</v>
      </c>
      <c r="G20" s="53"/>
      <c r="H20" s="54"/>
      <c r="I20" s="55"/>
      <c r="J20" s="54"/>
      <c r="K20" s="58"/>
    </row>
    <row r="21" spans="1:11" ht="15.75" hidden="1" x14ac:dyDescent="0.25">
      <c r="A21" s="52"/>
      <c r="B21" s="53"/>
      <c r="C21" s="54"/>
      <c r="D21" s="54"/>
      <c r="E21" s="55"/>
      <c r="F21" s="56">
        <f t="shared" si="0"/>
        <v>0</v>
      </c>
      <c r="G21" s="53"/>
      <c r="H21" s="54"/>
      <c r="I21" s="55"/>
      <c r="J21" s="54"/>
      <c r="K21" s="58"/>
    </row>
    <row r="22" spans="1:11" ht="15.75" hidden="1" x14ac:dyDescent="0.25">
      <c r="A22" s="52"/>
      <c r="B22" s="53"/>
      <c r="C22" s="54"/>
      <c r="D22" s="54"/>
      <c r="E22" s="55"/>
      <c r="F22" s="56">
        <f t="shared" si="0"/>
        <v>0</v>
      </c>
      <c r="G22" s="53"/>
      <c r="H22" s="54"/>
      <c r="I22" s="55"/>
      <c r="J22" s="54"/>
      <c r="K22" s="58"/>
    </row>
    <row r="23" spans="1:11" ht="15.75" hidden="1" x14ac:dyDescent="0.25">
      <c r="A23" s="52"/>
      <c r="B23" s="53"/>
      <c r="C23" s="54"/>
      <c r="D23" s="54"/>
      <c r="E23" s="55"/>
      <c r="F23" s="56">
        <f t="shared" si="0"/>
        <v>0</v>
      </c>
      <c r="G23" s="53"/>
      <c r="H23" s="54"/>
      <c r="I23" s="55"/>
      <c r="J23" s="54"/>
      <c r="K23" s="58"/>
    </row>
    <row r="24" spans="1:11" ht="15.75" hidden="1" x14ac:dyDescent="0.25">
      <c r="A24" s="52"/>
      <c r="B24" s="53"/>
      <c r="C24" s="54"/>
      <c r="D24" s="54"/>
      <c r="E24" s="55"/>
      <c r="F24" s="56">
        <f t="shared" si="0"/>
        <v>0</v>
      </c>
      <c r="G24" s="53"/>
      <c r="H24" s="54"/>
      <c r="I24" s="55"/>
      <c r="J24" s="54"/>
      <c r="K24" s="58"/>
    </row>
    <row r="25" spans="1:11" ht="15.75" hidden="1" x14ac:dyDescent="0.25">
      <c r="A25" s="59"/>
      <c r="B25" s="53"/>
      <c r="C25" s="54"/>
      <c r="D25" s="54"/>
      <c r="E25" s="55"/>
      <c r="F25" s="56">
        <f t="shared" si="0"/>
        <v>0</v>
      </c>
      <c r="G25" s="53"/>
      <c r="H25" s="54"/>
      <c r="I25" s="55"/>
      <c r="J25" s="54"/>
      <c r="K25" s="58"/>
    </row>
    <row r="26" spans="1:11" ht="15.75" hidden="1" x14ac:dyDescent="0.25">
      <c r="A26" s="59"/>
      <c r="B26" s="53"/>
      <c r="C26" s="54"/>
      <c r="D26" s="54"/>
      <c r="E26" s="55"/>
      <c r="F26" s="56">
        <f t="shared" si="0"/>
        <v>0</v>
      </c>
      <c r="G26" s="53"/>
      <c r="H26" s="54"/>
      <c r="I26" s="55"/>
      <c r="J26" s="54"/>
      <c r="K26" s="58"/>
    </row>
    <row r="27" spans="1:11" ht="15.75" hidden="1" x14ac:dyDescent="0.25">
      <c r="A27" s="52"/>
      <c r="B27" s="53"/>
      <c r="C27" s="54"/>
      <c r="D27" s="54"/>
      <c r="E27" s="55"/>
      <c r="F27" s="56">
        <f t="shared" si="0"/>
        <v>0</v>
      </c>
      <c r="G27" s="53"/>
      <c r="H27" s="54"/>
      <c r="I27" s="55"/>
      <c r="J27" s="54"/>
      <c r="K27" s="58"/>
    </row>
    <row r="28" spans="1:11" ht="15.75" hidden="1" x14ac:dyDescent="0.25">
      <c r="A28" s="52"/>
      <c r="B28" s="53"/>
      <c r="C28" s="54"/>
      <c r="D28" s="54"/>
      <c r="E28" s="55"/>
      <c r="F28" s="56">
        <f t="shared" si="0"/>
        <v>0</v>
      </c>
      <c r="G28" s="53"/>
      <c r="H28" s="54"/>
      <c r="I28" s="55"/>
      <c r="J28" s="54"/>
      <c r="K28" s="58"/>
    </row>
    <row r="29" spans="1:11" ht="15.75" hidden="1" x14ac:dyDescent="0.25">
      <c r="A29" s="52"/>
      <c r="B29" s="53"/>
      <c r="C29" s="54"/>
      <c r="D29" s="54"/>
      <c r="E29" s="55"/>
      <c r="F29" s="56">
        <f t="shared" si="0"/>
        <v>0</v>
      </c>
      <c r="G29" s="53"/>
      <c r="H29" s="54"/>
      <c r="I29" s="55"/>
      <c r="J29" s="54"/>
      <c r="K29" s="58"/>
    </row>
    <row r="30" spans="1:11" ht="15.75" hidden="1" x14ac:dyDescent="0.25">
      <c r="A30" s="52"/>
      <c r="B30" s="53"/>
      <c r="C30" s="54"/>
      <c r="D30" s="54"/>
      <c r="E30" s="55"/>
      <c r="F30" s="56">
        <f t="shared" si="0"/>
        <v>0</v>
      </c>
      <c r="G30" s="53"/>
      <c r="H30" s="54"/>
      <c r="I30" s="55"/>
      <c r="J30" s="54"/>
      <c r="K30" s="58"/>
    </row>
    <row r="31" spans="1:11" ht="15.75" hidden="1" x14ac:dyDescent="0.25">
      <c r="A31" s="52"/>
      <c r="B31" s="53"/>
      <c r="C31" s="54"/>
      <c r="D31" s="54"/>
      <c r="E31" s="55"/>
      <c r="F31" s="56">
        <f t="shared" si="0"/>
        <v>0</v>
      </c>
      <c r="G31" s="53"/>
      <c r="H31" s="54"/>
      <c r="I31" s="55"/>
      <c r="J31" s="54"/>
      <c r="K31" s="58"/>
    </row>
    <row r="32" spans="1:11" ht="15.75" hidden="1" x14ac:dyDescent="0.25">
      <c r="A32" s="52"/>
      <c r="B32" s="53"/>
      <c r="C32" s="54"/>
      <c r="D32" s="54"/>
      <c r="E32" s="55"/>
      <c r="F32" s="56">
        <f t="shared" si="0"/>
        <v>0</v>
      </c>
      <c r="G32" s="53"/>
      <c r="H32" s="54"/>
      <c r="I32" s="55"/>
      <c r="J32" s="54"/>
      <c r="K32" s="58"/>
    </row>
    <row r="33" spans="1:11" ht="15.75" hidden="1" x14ac:dyDescent="0.25">
      <c r="A33" s="52"/>
      <c r="B33" s="53"/>
      <c r="C33" s="54"/>
      <c r="D33" s="54"/>
      <c r="E33" s="55"/>
      <c r="F33" s="56">
        <f t="shared" si="0"/>
        <v>0</v>
      </c>
      <c r="G33" s="53"/>
      <c r="H33" s="54"/>
      <c r="I33" s="55"/>
      <c r="J33" s="54"/>
      <c r="K33" s="58"/>
    </row>
    <row r="34" spans="1:11" ht="15.75" hidden="1" x14ac:dyDescent="0.25">
      <c r="A34" s="52"/>
      <c r="B34" s="53"/>
      <c r="C34" s="54"/>
      <c r="D34" s="54"/>
      <c r="E34" s="55"/>
      <c r="F34" s="56">
        <f t="shared" si="0"/>
        <v>0</v>
      </c>
      <c r="G34" s="53"/>
      <c r="H34" s="54"/>
      <c r="I34" s="55"/>
      <c r="J34" s="54"/>
      <c r="K34" s="58"/>
    </row>
    <row r="35" spans="1:11" ht="15.75" hidden="1" x14ac:dyDescent="0.25">
      <c r="A35" s="59"/>
      <c r="B35" s="53"/>
      <c r="C35" s="54"/>
      <c r="D35" s="54"/>
      <c r="E35" s="55"/>
      <c r="F35" s="56">
        <f t="shared" si="0"/>
        <v>0</v>
      </c>
      <c r="G35" s="53"/>
      <c r="H35" s="54"/>
      <c r="I35" s="55"/>
      <c r="J35" s="54"/>
      <c r="K35" s="58"/>
    </row>
    <row r="36" spans="1:11" ht="15.75" hidden="1" x14ac:dyDescent="0.25">
      <c r="A36" s="59"/>
      <c r="B36" s="53"/>
      <c r="C36" s="54"/>
      <c r="D36" s="54"/>
      <c r="E36" s="55"/>
      <c r="F36" s="56">
        <f t="shared" si="0"/>
        <v>0</v>
      </c>
      <c r="G36" s="53"/>
      <c r="H36" s="54"/>
      <c r="I36" s="55"/>
      <c r="J36" s="54"/>
      <c r="K36" s="58"/>
    </row>
    <row r="37" spans="1:11" ht="15.75" hidden="1" x14ac:dyDescent="0.25">
      <c r="A37" s="52"/>
      <c r="B37" s="53"/>
      <c r="C37" s="54"/>
      <c r="D37" s="54"/>
      <c r="E37" s="55"/>
      <c r="F37" s="56">
        <f t="shared" si="0"/>
        <v>0</v>
      </c>
      <c r="G37" s="53"/>
      <c r="H37" s="54"/>
      <c r="I37" s="55"/>
      <c r="J37" s="54"/>
      <c r="K37" s="58"/>
    </row>
    <row r="38" spans="1:11" ht="15.75" hidden="1" x14ac:dyDescent="0.25">
      <c r="A38" s="52"/>
      <c r="B38" s="53"/>
      <c r="C38" s="54"/>
      <c r="D38" s="54"/>
      <c r="E38" s="55"/>
      <c r="F38" s="56">
        <f t="shared" si="0"/>
        <v>0</v>
      </c>
      <c r="G38" s="53"/>
      <c r="H38" s="54"/>
      <c r="I38" s="55"/>
      <c r="J38" s="54"/>
      <c r="K38" s="58"/>
    </row>
    <row r="39" spans="1:11" ht="15.75" hidden="1" x14ac:dyDescent="0.25">
      <c r="A39" s="52"/>
      <c r="B39" s="53"/>
      <c r="C39" s="54"/>
      <c r="D39" s="54"/>
      <c r="E39" s="55"/>
      <c r="F39" s="56">
        <f t="shared" si="0"/>
        <v>0</v>
      </c>
      <c r="G39" s="53"/>
      <c r="H39" s="54"/>
      <c r="I39" s="55"/>
      <c r="J39" s="54"/>
      <c r="K39" s="58"/>
    </row>
    <row r="40" spans="1:11" ht="15.75" hidden="1" x14ac:dyDescent="0.25">
      <c r="A40" s="52"/>
      <c r="B40" s="53"/>
      <c r="C40" s="54"/>
      <c r="D40" s="54"/>
      <c r="E40" s="55"/>
      <c r="F40" s="56">
        <f t="shared" si="0"/>
        <v>0</v>
      </c>
      <c r="G40" s="53"/>
      <c r="H40" s="54"/>
      <c r="I40" s="55"/>
      <c r="J40" s="54"/>
      <c r="K40" s="58"/>
    </row>
    <row r="41" spans="1:11" ht="15.75" hidden="1" x14ac:dyDescent="0.25">
      <c r="A41" s="52"/>
      <c r="B41" s="53"/>
      <c r="C41" s="54"/>
      <c r="D41" s="54"/>
      <c r="E41" s="55"/>
      <c r="F41" s="56">
        <f t="shared" si="0"/>
        <v>0</v>
      </c>
      <c r="G41" s="53"/>
      <c r="H41" s="54"/>
      <c r="I41" s="55"/>
      <c r="J41" s="54"/>
      <c r="K41" s="58"/>
    </row>
    <row r="42" spans="1:11" ht="15.75" hidden="1" x14ac:dyDescent="0.25">
      <c r="A42" s="52"/>
      <c r="B42" s="53"/>
      <c r="C42" s="54"/>
      <c r="D42" s="54"/>
      <c r="E42" s="55"/>
      <c r="F42" s="56">
        <f t="shared" si="0"/>
        <v>0</v>
      </c>
      <c r="G42" s="53"/>
      <c r="H42" s="54"/>
      <c r="I42" s="55"/>
      <c r="J42" s="54"/>
      <c r="K42" s="58"/>
    </row>
    <row r="43" spans="1:11" ht="15.75" hidden="1" x14ac:dyDescent="0.25">
      <c r="A43" s="52"/>
      <c r="B43" s="53"/>
      <c r="C43" s="54"/>
      <c r="D43" s="54"/>
      <c r="E43" s="55"/>
      <c r="F43" s="56">
        <f t="shared" si="0"/>
        <v>0</v>
      </c>
      <c r="G43" s="53"/>
      <c r="H43" s="54"/>
      <c r="I43" s="55"/>
      <c r="J43" s="54"/>
      <c r="K43" s="58"/>
    </row>
    <row r="44" spans="1:11" ht="15.75" hidden="1" x14ac:dyDescent="0.25">
      <c r="A44" s="52"/>
      <c r="B44" s="53"/>
      <c r="C44" s="54"/>
      <c r="D44" s="54"/>
      <c r="E44" s="55"/>
      <c r="F44" s="56">
        <f t="shared" si="0"/>
        <v>0</v>
      </c>
      <c r="G44" s="53"/>
      <c r="H44" s="54"/>
      <c r="I44" s="55"/>
      <c r="J44" s="54"/>
      <c r="K44" s="58"/>
    </row>
    <row r="45" spans="1:11" ht="15.75" hidden="1" x14ac:dyDescent="0.25">
      <c r="A45" s="59"/>
      <c r="B45" s="53"/>
      <c r="C45" s="54"/>
      <c r="D45" s="54"/>
      <c r="E45" s="55"/>
      <c r="F45" s="56">
        <f t="shared" si="0"/>
        <v>0</v>
      </c>
      <c r="G45" s="53"/>
      <c r="H45" s="54"/>
      <c r="I45" s="55"/>
      <c r="J45" s="54"/>
      <c r="K45" s="58"/>
    </row>
    <row r="46" spans="1:11" ht="15.75" hidden="1" x14ac:dyDescent="0.25">
      <c r="A46" s="59"/>
      <c r="B46" s="53"/>
      <c r="C46" s="54"/>
      <c r="D46" s="54"/>
      <c r="E46" s="55"/>
      <c r="F46" s="56">
        <f t="shared" si="0"/>
        <v>0</v>
      </c>
      <c r="G46" s="53"/>
      <c r="H46" s="54"/>
      <c r="I46" s="55"/>
      <c r="J46" s="54"/>
      <c r="K46" s="58"/>
    </row>
    <row r="47" spans="1:11" ht="15.75" hidden="1" x14ac:dyDescent="0.25">
      <c r="A47" s="60"/>
      <c r="B47" s="61"/>
      <c r="C47" s="62"/>
      <c r="D47" s="62"/>
      <c r="E47" s="63"/>
      <c r="F47" s="56">
        <f t="shared" si="0"/>
        <v>0</v>
      </c>
      <c r="G47" s="61"/>
      <c r="H47" s="62"/>
      <c r="I47" s="63"/>
      <c r="J47" s="62"/>
      <c r="K47" s="58"/>
    </row>
    <row r="48" spans="1:11" ht="15.75" hidden="1" x14ac:dyDescent="0.25">
      <c r="A48" s="60"/>
      <c r="B48" s="61"/>
      <c r="C48" s="62"/>
      <c r="D48" s="62"/>
      <c r="E48" s="63"/>
      <c r="F48" s="56">
        <f t="shared" si="0"/>
        <v>0</v>
      </c>
      <c r="G48" s="61"/>
      <c r="H48" s="62"/>
      <c r="I48" s="63"/>
      <c r="J48" s="62"/>
      <c r="K48" s="58"/>
    </row>
    <row r="49" spans="1:11" ht="15.75" x14ac:dyDescent="0.25">
      <c r="A49" s="60"/>
      <c r="B49" s="61"/>
      <c r="C49" s="62"/>
      <c r="D49" s="62"/>
      <c r="E49" s="63"/>
      <c r="F49" s="56">
        <f t="shared" si="0"/>
        <v>0</v>
      </c>
      <c r="G49" s="61"/>
      <c r="H49" s="62"/>
      <c r="I49" s="63"/>
      <c r="J49" s="62"/>
      <c r="K49" s="58"/>
    </row>
    <row r="50" spans="1:11" ht="15.75" x14ac:dyDescent="0.25">
      <c r="A50" s="61"/>
      <c r="B50" s="64" t="s">
        <v>16</v>
      </c>
      <c r="C50" s="65">
        <f>SUM(C7:C49)</f>
        <v>53.18</v>
      </c>
      <c r="D50" s="65">
        <f>SUM(D7:D49)</f>
        <v>0</v>
      </c>
      <c r="E50" s="66"/>
      <c r="F50" s="67">
        <f t="shared" si="0"/>
        <v>53.18</v>
      </c>
      <c r="G50" s="68"/>
      <c r="H50" s="65">
        <f>SUM(H7:H49)</f>
        <v>74.97399999999999</v>
      </c>
      <c r="I50" s="66"/>
      <c r="J50" s="65">
        <f>SUM(J7:J49)</f>
        <v>0</v>
      </c>
      <c r="K50" s="69">
        <f>C50-H50</f>
        <v>-21.79399999999999</v>
      </c>
    </row>
    <row r="53" spans="1:11" ht="15.75" x14ac:dyDescent="0.25">
      <c r="B53" s="70" t="s">
        <v>183</v>
      </c>
      <c r="F53" s="33"/>
      <c r="G53" s="34" t="s">
        <v>184</v>
      </c>
      <c r="H53" s="71"/>
    </row>
    <row r="54" spans="1:11" x14ac:dyDescent="0.25">
      <c r="B54" s="70"/>
      <c r="F54" s="36" t="s">
        <v>19</v>
      </c>
      <c r="G54" s="37"/>
      <c r="H54" s="37"/>
    </row>
    <row r="55" spans="1:11" ht="15.75" x14ac:dyDescent="0.25">
      <c r="B55" s="70" t="s">
        <v>185</v>
      </c>
      <c r="F55" s="33"/>
      <c r="G55" s="34" t="s">
        <v>186</v>
      </c>
      <c r="H55" s="71"/>
    </row>
    <row r="56" spans="1:11" x14ac:dyDescent="0.25">
      <c r="F56" s="36" t="s">
        <v>19</v>
      </c>
      <c r="G56" s="37"/>
      <c r="H56" s="37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view="pageBreakPreview" topLeftCell="A7" zoomScale="90" zoomScaleNormal="100" zoomScaleSheetLayoutView="90" workbookViewId="0">
      <selection activeCell="E6" sqref="E6"/>
    </sheetView>
  </sheetViews>
  <sheetFormatPr defaultRowHeight="15" x14ac:dyDescent="0.25"/>
  <cols>
    <col min="1" max="1" width="8.85546875" customWidth="1"/>
    <col min="2" max="2" width="25.7109375" customWidth="1"/>
    <col min="3" max="3" width="13.140625" customWidth="1"/>
    <col min="4" max="5" width="15.85546875" customWidth="1"/>
    <col min="6" max="6" width="21.7109375" customWidth="1"/>
    <col min="7" max="7" width="11" customWidth="1"/>
    <col min="8" max="8" width="16.28515625" customWidth="1"/>
    <col min="9" max="9" width="12.7109375" customWidth="1"/>
    <col min="10" max="10" width="24.85546875" customWidth="1"/>
    <col min="11" max="11" width="12.7109375" customWidth="1"/>
    <col min="12" max="12" width="14.140625" customWidth="1"/>
  </cols>
  <sheetData>
    <row r="1" spans="1:12" ht="37.5" customHeight="1" x14ac:dyDescent="0.25">
      <c r="D1" s="177" t="s">
        <v>187</v>
      </c>
      <c r="E1" s="178"/>
      <c r="F1" s="178"/>
      <c r="G1" s="178"/>
      <c r="H1" s="178"/>
      <c r="I1" s="178"/>
      <c r="J1" s="178"/>
    </row>
    <row r="2" spans="1:12" x14ac:dyDescent="0.25">
      <c r="D2" s="178"/>
      <c r="E2" s="178"/>
      <c r="F2" s="178"/>
      <c r="G2" s="178"/>
      <c r="H2" s="178"/>
      <c r="I2" s="178"/>
      <c r="J2" s="178"/>
    </row>
    <row r="3" spans="1:12" ht="21" x14ac:dyDescent="0.35">
      <c r="B3" s="179" t="s">
        <v>188</v>
      </c>
      <c r="C3" s="179"/>
      <c r="D3" s="180"/>
      <c r="E3" s="180"/>
      <c r="F3" s="180"/>
      <c r="G3" s="180"/>
      <c r="H3" s="180"/>
      <c r="I3" s="181"/>
      <c r="J3" s="181"/>
    </row>
    <row r="5" spans="1:12" ht="46.5" customHeight="1" x14ac:dyDescent="0.25">
      <c r="A5" s="131" t="s">
        <v>189</v>
      </c>
      <c r="B5" s="131" t="s">
        <v>190</v>
      </c>
      <c r="C5" s="131" t="s">
        <v>191</v>
      </c>
      <c r="D5" s="182" t="s">
        <v>192</v>
      </c>
      <c r="E5" s="183"/>
      <c r="F5" s="184"/>
      <c r="G5" s="131" t="s">
        <v>193</v>
      </c>
      <c r="H5" s="185" t="s">
        <v>194</v>
      </c>
      <c r="I5" s="186"/>
      <c r="J5" s="186"/>
      <c r="K5" s="187"/>
      <c r="L5" s="131" t="s">
        <v>195</v>
      </c>
    </row>
    <row r="6" spans="1:12" ht="88.5" customHeight="1" x14ac:dyDescent="0.25">
      <c r="A6" s="136"/>
      <c r="B6" s="136"/>
      <c r="C6" s="136"/>
      <c r="D6" s="137" t="s">
        <v>196</v>
      </c>
      <c r="E6" s="137" t="s">
        <v>197</v>
      </c>
      <c r="F6" s="137" t="s">
        <v>198</v>
      </c>
      <c r="G6" s="136"/>
      <c r="H6" s="188" t="s">
        <v>199</v>
      </c>
      <c r="I6" s="188" t="s">
        <v>200</v>
      </c>
      <c r="J6" s="188" t="s">
        <v>201</v>
      </c>
      <c r="K6" s="188" t="s">
        <v>200</v>
      </c>
      <c r="L6" s="136"/>
    </row>
    <row r="7" spans="1:12" ht="21.75" customHeight="1" x14ac:dyDescent="0.25">
      <c r="A7" s="139">
        <v>1</v>
      </c>
      <c r="B7" s="139" t="s">
        <v>202</v>
      </c>
      <c r="C7" s="139">
        <v>17.91</v>
      </c>
      <c r="D7" s="189">
        <v>280.3</v>
      </c>
      <c r="E7" s="82"/>
      <c r="F7" s="82"/>
      <c r="G7" s="150">
        <f>F7+E7+D7+C7</f>
        <v>298.21000000000004</v>
      </c>
      <c r="H7" s="190">
        <v>2210</v>
      </c>
      <c r="I7" s="191">
        <f>K7+K8+K9+K10+K11+K12+K13+K15+K14</f>
        <v>162.31999999999996</v>
      </c>
      <c r="J7" s="82" t="s">
        <v>203</v>
      </c>
      <c r="K7" s="192">
        <v>4.4800000000000004</v>
      </c>
      <c r="L7" s="193"/>
    </row>
    <row r="8" spans="1:12" ht="13.9" customHeight="1" x14ac:dyDescent="0.25">
      <c r="A8" s="139">
        <v>2</v>
      </c>
      <c r="B8" s="152"/>
      <c r="C8" s="82"/>
      <c r="D8" s="82"/>
      <c r="E8" s="194"/>
      <c r="F8" s="152"/>
      <c r="G8" s="193"/>
      <c r="H8" s="190"/>
      <c r="I8" s="195"/>
      <c r="J8" s="82" t="s">
        <v>204</v>
      </c>
      <c r="K8" s="192">
        <v>4.29</v>
      </c>
      <c r="L8" s="193"/>
    </row>
    <row r="9" spans="1:12" ht="15.75" x14ac:dyDescent="0.25">
      <c r="A9" s="139">
        <v>3</v>
      </c>
      <c r="B9" s="82"/>
      <c r="C9" s="82"/>
      <c r="D9" s="82"/>
      <c r="E9" s="82"/>
      <c r="F9" s="82"/>
      <c r="G9" s="193"/>
      <c r="H9" s="190"/>
      <c r="I9" s="195"/>
      <c r="J9" s="82" t="s">
        <v>205</v>
      </c>
      <c r="K9" s="192">
        <v>99.35</v>
      </c>
      <c r="L9" s="193"/>
    </row>
    <row r="10" spans="1:12" ht="15.75" x14ac:dyDescent="0.25">
      <c r="A10" s="139">
        <v>4</v>
      </c>
      <c r="B10" s="82"/>
      <c r="C10" s="82"/>
      <c r="D10" s="82"/>
      <c r="E10" s="82"/>
      <c r="F10" s="82"/>
      <c r="G10" s="193"/>
      <c r="H10" s="190"/>
      <c r="I10" s="195"/>
      <c r="J10" s="82" t="s">
        <v>206</v>
      </c>
      <c r="K10" s="192">
        <v>2.5299999999999998</v>
      </c>
      <c r="L10" s="193"/>
    </row>
    <row r="11" spans="1:12" ht="14.45" customHeight="1" x14ac:dyDescent="0.25">
      <c r="A11" s="139">
        <v>5</v>
      </c>
      <c r="B11" s="82"/>
      <c r="C11" s="82"/>
      <c r="D11" s="82"/>
      <c r="E11" s="82"/>
      <c r="F11" s="82"/>
      <c r="G11" s="193"/>
      <c r="H11" s="190"/>
      <c r="I11" s="195"/>
      <c r="J11" s="196" t="s">
        <v>207</v>
      </c>
      <c r="K11" s="192">
        <v>14.24</v>
      </c>
      <c r="L11" s="193"/>
    </row>
    <row r="12" spans="1:12" ht="15.75" x14ac:dyDescent="0.25">
      <c r="A12" s="139">
        <v>7</v>
      </c>
      <c r="B12" s="82"/>
      <c r="C12" s="82"/>
      <c r="D12" s="82"/>
      <c r="E12" s="82"/>
      <c r="F12" s="82"/>
      <c r="G12" s="193"/>
      <c r="H12" s="190"/>
      <c r="I12" s="195"/>
      <c r="J12" s="82" t="s">
        <v>208</v>
      </c>
      <c r="K12" s="192">
        <v>17.260000000000002</v>
      </c>
      <c r="L12" s="193"/>
    </row>
    <row r="13" spans="1:12" ht="15.75" x14ac:dyDescent="0.25">
      <c r="A13" s="139">
        <v>9</v>
      </c>
      <c r="B13" s="82"/>
      <c r="C13" s="82"/>
      <c r="D13" s="82"/>
      <c r="E13" s="82"/>
      <c r="F13" s="82"/>
      <c r="G13" s="193"/>
      <c r="H13" s="190"/>
      <c r="I13" s="195"/>
      <c r="J13" s="82" t="s">
        <v>55</v>
      </c>
      <c r="K13" s="192">
        <v>19.47</v>
      </c>
      <c r="L13" s="193"/>
    </row>
    <row r="14" spans="1:12" ht="15.75" x14ac:dyDescent="0.25">
      <c r="A14" s="139">
        <v>10</v>
      </c>
      <c r="B14" s="82"/>
      <c r="C14" s="82"/>
      <c r="D14" s="82"/>
      <c r="E14" s="82"/>
      <c r="F14" s="82"/>
      <c r="G14" s="193"/>
      <c r="H14" s="190"/>
      <c r="I14" s="195"/>
      <c r="J14" s="82" t="s">
        <v>209</v>
      </c>
      <c r="K14" s="192">
        <v>0.7</v>
      </c>
      <c r="L14" s="193"/>
    </row>
    <row r="15" spans="1:12" ht="15.75" x14ac:dyDescent="0.25">
      <c r="A15" s="139">
        <v>11</v>
      </c>
      <c r="B15" s="82"/>
      <c r="C15" s="82"/>
      <c r="D15" s="82"/>
      <c r="E15" s="82"/>
      <c r="F15" s="82"/>
      <c r="G15" s="193"/>
      <c r="H15" s="190"/>
      <c r="I15" s="195"/>
      <c r="J15" s="82" t="s">
        <v>105</v>
      </c>
      <c r="K15" s="192"/>
      <c r="L15" s="193"/>
    </row>
    <row r="16" spans="1:12" ht="15.75" x14ac:dyDescent="0.25">
      <c r="A16" s="139">
        <v>12</v>
      </c>
      <c r="B16" s="82"/>
      <c r="C16" s="82"/>
      <c r="D16" s="82"/>
      <c r="E16" s="82"/>
      <c r="F16" s="82"/>
      <c r="G16" s="193"/>
      <c r="H16" s="190">
        <v>2220</v>
      </c>
      <c r="I16" s="191">
        <f>K16+K17+K18+K20+K23+K21+K22</f>
        <v>19.760000000000002</v>
      </c>
      <c r="J16" s="82" t="s">
        <v>210</v>
      </c>
      <c r="K16" s="197">
        <v>7.77</v>
      </c>
      <c r="L16" s="193"/>
    </row>
    <row r="17" spans="1:12" ht="15.75" x14ac:dyDescent="0.25">
      <c r="A17" s="139">
        <v>13</v>
      </c>
      <c r="B17" s="82"/>
      <c r="C17" s="82"/>
      <c r="D17" s="82"/>
      <c r="E17" s="82"/>
      <c r="F17" s="82"/>
      <c r="G17" s="193"/>
      <c r="H17" s="190"/>
      <c r="I17" s="191"/>
      <c r="J17" s="82" t="s">
        <v>211</v>
      </c>
      <c r="K17" s="197">
        <v>0.39</v>
      </c>
      <c r="L17" s="193"/>
    </row>
    <row r="18" spans="1:12" ht="15.75" x14ac:dyDescent="0.25">
      <c r="A18" s="139">
        <v>14</v>
      </c>
      <c r="B18" s="82"/>
      <c r="C18" s="82"/>
      <c r="D18" s="82"/>
      <c r="E18" s="82"/>
      <c r="F18" s="82"/>
      <c r="G18" s="193"/>
      <c r="H18" s="190"/>
      <c r="I18" s="191"/>
      <c r="J18" s="82" t="s">
        <v>212</v>
      </c>
      <c r="K18" s="197">
        <v>5.9</v>
      </c>
      <c r="L18" s="193"/>
    </row>
    <row r="19" spans="1:12" ht="15.75" x14ac:dyDescent="0.25">
      <c r="A19" s="139">
        <v>15</v>
      </c>
      <c r="B19" s="82"/>
      <c r="C19" s="82"/>
      <c r="D19" s="82"/>
      <c r="E19" s="82"/>
      <c r="F19" s="82"/>
      <c r="G19" s="193"/>
      <c r="H19" s="190"/>
      <c r="I19" s="191"/>
      <c r="J19" s="82" t="s">
        <v>213</v>
      </c>
      <c r="K19" s="197"/>
      <c r="L19" s="193"/>
    </row>
    <row r="20" spans="1:12" ht="15.75" x14ac:dyDescent="0.25">
      <c r="A20" s="139">
        <v>16</v>
      </c>
      <c r="B20" s="82"/>
      <c r="C20" s="82"/>
      <c r="D20" s="82"/>
      <c r="E20" s="82"/>
      <c r="F20" s="82"/>
      <c r="G20" s="193"/>
      <c r="H20" s="190"/>
      <c r="I20" s="191"/>
      <c r="J20" s="82" t="s">
        <v>214</v>
      </c>
      <c r="K20" s="197">
        <v>1.59</v>
      </c>
      <c r="L20" s="193"/>
    </row>
    <row r="21" spans="1:12" ht="15.75" x14ac:dyDescent="0.25">
      <c r="A21" s="139">
        <v>17</v>
      </c>
      <c r="B21" s="82"/>
      <c r="C21" s="82"/>
      <c r="D21" s="82"/>
      <c r="E21" s="82"/>
      <c r="F21" s="82"/>
      <c r="G21" s="193"/>
      <c r="H21" s="190"/>
      <c r="I21" s="191"/>
      <c r="J21" s="82" t="s">
        <v>215</v>
      </c>
      <c r="K21" s="197"/>
      <c r="L21" s="193"/>
    </row>
    <row r="22" spans="1:12" ht="15.75" x14ac:dyDescent="0.25">
      <c r="A22" s="139">
        <v>18</v>
      </c>
      <c r="B22" s="82"/>
      <c r="C22" s="82"/>
      <c r="D22" s="82"/>
      <c r="E22" s="82"/>
      <c r="F22" s="82"/>
      <c r="G22" s="193"/>
      <c r="H22" s="190"/>
      <c r="I22" s="191"/>
      <c r="J22" s="82" t="s">
        <v>216</v>
      </c>
      <c r="K22" s="197">
        <v>4.1100000000000003</v>
      </c>
      <c r="L22" s="193"/>
    </row>
    <row r="23" spans="1:12" ht="15.75" x14ac:dyDescent="0.25">
      <c r="A23" s="139">
        <v>19</v>
      </c>
      <c r="B23" s="82"/>
      <c r="C23" s="82"/>
      <c r="D23" s="82"/>
      <c r="E23" s="82"/>
      <c r="F23" s="82"/>
      <c r="G23" s="193"/>
      <c r="H23" s="190"/>
      <c r="I23" s="195"/>
      <c r="J23" s="82" t="s">
        <v>217</v>
      </c>
      <c r="K23" s="197"/>
      <c r="L23" s="193"/>
    </row>
    <row r="24" spans="1:12" ht="45" x14ac:dyDescent="0.25">
      <c r="A24" s="139">
        <v>20</v>
      </c>
      <c r="B24" s="82"/>
      <c r="C24" s="82"/>
      <c r="D24" s="82"/>
      <c r="E24" s="82"/>
      <c r="F24" s="82"/>
      <c r="G24" s="193"/>
      <c r="H24" s="190">
        <v>2240</v>
      </c>
      <c r="I24" s="191">
        <f>K24+K25+K26+K27+K28+K29+K30+K31+K32</f>
        <v>81.94</v>
      </c>
      <c r="J24" s="196" t="s">
        <v>218</v>
      </c>
      <c r="K24" s="197"/>
      <c r="L24" s="193"/>
    </row>
    <row r="25" spans="1:12" ht="30" x14ac:dyDescent="0.25">
      <c r="A25" s="139">
        <v>21</v>
      </c>
      <c r="B25" s="82"/>
      <c r="C25" s="82"/>
      <c r="D25" s="82"/>
      <c r="E25" s="82"/>
      <c r="F25" s="82"/>
      <c r="G25" s="193"/>
      <c r="H25" s="190"/>
      <c r="I25" s="195"/>
      <c r="J25" s="196" t="s">
        <v>219</v>
      </c>
      <c r="K25" s="197">
        <v>33.97</v>
      </c>
      <c r="L25" s="193"/>
    </row>
    <row r="26" spans="1:12" ht="30" x14ac:dyDescent="0.25">
      <c r="A26" s="139">
        <v>22</v>
      </c>
      <c r="B26" s="82"/>
      <c r="C26" s="82"/>
      <c r="D26" s="82"/>
      <c r="E26" s="82"/>
      <c r="F26" s="82"/>
      <c r="G26" s="193"/>
      <c r="H26" s="190"/>
      <c r="I26" s="195"/>
      <c r="J26" s="196" t="s">
        <v>220</v>
      </c>
      <c r="K26" s="197">
        <v>21.3</v>
      </c>
      <c r="L26" s="193"/>
    </row>
    <row r="27" spans="1:12" ht="30" x14ac:dyDescent="0.25">
      <c r="A27" s="139">
        <v>23</v>
      </c>
      <c r="B27" s="82"/>
      <c r="C27" s="82"/>
      <c r="D27" s="82"/>
      <c r="E27" s="82"/>
      <c r="F27" s="82"/>
      <c r="G27" s="193"/>
      <c r="H27" s="190"/>
      <c r="I27" s="195"/>
      <c r="J27" s="196" t="s">
        <v>221</v>
      </c>
      <c r="K27" s="197">
        <v>5.2</v>
      </c>
      <c r="L27" s="193"/>
    </row>
    <row r="28" spans="1:12" ht="15.75" x14ac:dyDescent="0.25">
      <c r="A28" s="139">
        <v>24</v>
      </c>
      <c r="B28" s="82"/>
      <c r="C28" s="82"/>
      <c r="D28" s="82"/>
      <c r="E28" s="82"/>
      <c r="F28" s="82"/>
      <c r="G28" s="193"/>
      <c r="H28" s="190"/>
      <c r="I28" s="195"/>
      <c r="J28" s="82" t="s">
        <v>222</v>
      </c>
      <c r="K28" s="197">
        <v>1.69</v>
      </c>
      <c r="L28" s="193"/>
    </row>
    <row r="29" spans="1:12" ht="15.75" x14ac:dyDescent="0.25">
      <c r="A29" s="139">
        <v>25</v>
      </c>
      <c r="B29" s="82"/>
      <c r="C29" s="82"/>
      <c r="D29" s="82"/>
      <c r="E29" s="82"/>
      <c r="F29" s="82"/>
      <c r="G29" s="193"/>
      <c r="H29" s="190"/>
      <c r="I29" s="195"/>
      <c r="J29" s="82" t="s">
        <v>223</v>
      </c>
      <c r="K29" s="197">
        <v>4.3499999999999996</v>
      </c>
      <c r="L29" s="193"/>
    </row>
    <row r="30" spans="1:12" ht="15.75" x14ac:dyDescent="0.25">
      <c r="A30" s="139">
        <v>26</v>
      </c>
      <c r="B30" s="82"/>
      <c r="C30" s="82"/>
      <c r="D30" s="82"/>
      <c r="E30" s="82"/>
      <c r="F30" s="82"/>
      <c r="G30" s="193"/>
      <c r="H30" s="190"/>
      <c r="I30" s="195"/>
      <c r="J30" s="196" t="s">
        <v>224</v>
      </c>
      <c r="K30" s="197">
        <v>10.89</v>
      </c>
      <c r="L30" s="193"/>
    </row>
    <row r="31" spans="1:12" ht="28.9" customHeight="1" x14ac:dyDescent="0.25">
      <c r="A31" s="139">
        <v>27</v>
      </c>
      <c r="B31" s="82"/>
      <c r="C31" s="82"/>
      <c r="D31" s="82"/>
      <c r="E31" s="82"/>
      <c r="F31" s="82"/>
      <c r="G31" s="193"/>
      <c r="H31" s="190"/>
      <c r="I31" s="195"/>
      <c r="J31" s="196" t="s">
        <v>225</v>
      </c>
      <c r="K31" s="197">
        <v>4.54</v>
      </c>
      <c r="L31" s="193"/>
    </row>
    <row r="32" spans="1:12" ht="30" x14ac:dyDescent="0.25">
      <c r="A32" s="139">
        <v>28</v>
      </c>
      <c r="B32" s="82"/>
      <c r="C32" s="82"/>
      <c r="D32" s="82"/>
      <c r="E32" s="82"/>
      <c r="F32" s="82"/>
      <c r="G32" s="193"/>
      <c r="H32" s="190"/>
      <c r="I32" s="195"/>
      <c r="J32" s="196" t="s">
        <v>226</v>
      </c>
      <c r="K32" s="197"/>
      <c r="L32" s="193"/>
    </row>
    <row r="33" spans="1:12" ht="15.75" x14ac:dyDescent="0.25">
      <c r="A33" s="139">
        <v>29</v>
      </c>
      <c r="B33" s="82"/>
      <c r="C33" s="82"/>
      <c r="D33" s="82"/>
      <c r="E33" s="82"/>
      <c r="F33" s="82"/>
      <c r="G33" s="193"/>
      <c r="H33" s="190">
        <v>2275</v>
      </c>
      <c r="I33" s="191">
        <f>K33</f>
        <v>7.05</v>
      </c>
      <c r="J33" s="196" t="s">
        <v>57</v>
      </c>
      <c r="K33" s="197">
        <v>7.05</v>
      </c>
      <c r="L33" s="193"/>
    </row>
    <row r="34" spans="1:12" ht="15.75" x14ac:dyDescent="0.25">
      <c r="A34" s="139">
        <v>30</v>
      </c>
      <c r="B34" s="82"/>
      <c r="C34" s="82"/>
      <c r="D34" s="82"/>
      <c r="E34" s="82"/>
      <c r="F34" s="82"/>
      <c r="G34" s="193"/>
      <c r="H34" s="190">
        <v>3110</v>
      </c>
      <c r="I34" s="191">
        <f>K34</f>
        <v>18</v>
      </c>
      <c r="J34" s="82" t="s">
        <v>227</v>
      </c>
      <c r="K34" s="197">
        <v>18</v>
      </c>
      <c r="L34" s="193"/>
    </row>
    <row r="35" spans="1:12" ht="18" customHeight="1" x14ac:dyDescent="0.25">
      <c r="A35" s="139">
        <v>31</v>
      </c>
      <c r="B35" s="82"/>
      <c r="C35" s="82"/>
      <c r="D35" s="82"/>
      <c r="E35" s="82"/>
      <c r="F35" s="82"/>
      <c r="G35" s="193"/>
      <c r="H35" s="190"/>
      <c r="I35" s="195"/>
      <c r="J35" s="82"/>
      <c r="K35" s="197"/>
      <c r="L35" s="193"/>
    </row>
    <row r="36" spans="1:12" ht="24" customHeight="1" x14ac:dyDescent="0.25">
      <c r="A36" s="145" t="s">
        <v>228</v>
      </c>
      <c r="B36" s="193"/>
      <c r="C36" s="193"/>
      <c r="D36" s="198">
        <f>D34+D11+D9+D7</f>
        <v>280.3</v>
      </c>
      <c r="E36" s="150">
        <f>E8</f>
        <v>0</v>
      </c>
      <c r="F36" s="193"/>
      <c r="G36" s="193">
        <f>SUM(G7:G35)</f>
        <v>298.21000000000004</v>
      </c>
      <c r="H36" s="150"/>
      <c r="I36" s="191">
        <f>I34+I24+I7+I16+I33</f>
        <v>289.07</v>
      </c>
      <c r="J36" s="193"/>
      <c r="K36" s="198">
        <f>SUM(K7:K35)</f>
        <v>289.07</v>
      </c>
      <c r="L36" s="193">
        <f>G36-I36</f>
        <v>9.1400000000000432</v>
      </c>
    </row>
    <row r="39" spans="1:12" ht="18.75" x14ac:dyDescent="0.3">
      <c r="A39" s="116" t="s">
        <v>229</v>
      </c>
      <c r="B39" s="116"/>
      <c r="C39" s="116"/>
      <c r="D39" s="116"/>
      <c r="E39" s="116" t="s">
        <v>230</v>
      </c>
    </row>
    <row r="40" spans="1:12" ht="18.75" x14ac:dyDescent="0.3">
      <c r="A40" s="116"/>
      <c r="B40" s="116"/>
      <c r="C40" s="116"/>
      <c r="D40" s="116"/>
      <c r="E40" s="116"/>
    </row>
    <row r="41" spans="1:12" ht="18.75" x14ac:dyDescent="0.3">
      <c r="A41" s="116"/>
      <c r="B41" s="116"/>
      <c r="C41" s="116"/>
      <c r="D41" s="116"/>
      <c r="E41" s="116"/>
    </row>
    <row r="42" spans="1:12" ht="18.75" x14ac:dyDescent="0.3">
      <c r="A42" s="116" t="s">
        <v>20</v>
      </c>
      <c r="B42" s="116"/>
      <c r="C42" s="116"/>
      <c r="D42" s="116"/>
      <c r="E42" s="116" t="s">
        <v>231</v>
      </c>
    </row>
    <row r="43" spans="1:12" ht="18.75" x14ac:dyDescent="0.3">
      <c r="A43" s="116"/>
      <c r="B43" s="116"/>
      <c r="C43" s="116"/>
      <c r="D43" s="116"/>
      <c r="E43" s="116"/>
    </row>
  </sheetData>
  <mergeCells count="8">
    <mergeCell ref="L5:L6"/>
    <mergeCell ref="D1:J2"/>
    <mergeCell ref="A5:A6"/>
    <mergeCell ref="B5:B6"/>
    <mergeCell ref="C5:C6"/>
    <mergeCell ref="D5:F5"/>
    <mergeCell ref="G5:G6"/>
    <mergeCell ref="H5:K5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view="pageBreakPreview" topLeftCell="A7" zoomScale="90" zoomScaleNormal="80" zoomScaleSheetLayoutView="90" workbookViewId="0">
      <selection activeCell="E6" sqref="E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6" ht="18.75" customHeight="1" x14ac:dyDescent="0.25">
      <c r="K1" s="38"/>
      <c r="L1" s="38"/>
      <c r="M1" s="39" t="s">
        <v>42</v>
      </c>
      <c r="N1" s="39"/>
      <c r="O1" s="39"/>
    </row>
    <row r="2" spans="1:16" ht="20.25" customHeight="1" x14ac:dyDescent="0.25">
      <c r="A2" s="40"/>
      <c r="B2" s="40"/>
      <c r="C2" s="40"/>
      <c r="D2" s="40"/>
      <c r="E2" s="40"/>
      <c r="F2" s="40"/>
      <c r="G2" s="40"/>
      <c r="H2" s="41"/>
      <c r="I2" s="41"/>
      <c r="K2" s="42"/>
      <c r="L2" s="42"/>
      <c r="M2" s="43" t="s">
        <v>50</v>
      </c>
      <c r="N2" s="43"/>
      <c r="O2" s="43"/>
      <c r="P2" s="43"/>
    </row>
    <row r="3" spans="1:16" ht="61.5" customHeight="1" x14ac:dyDescent="0.25">
      <c r="A3" s="40"/>
      <c r="B3" s="199" t="s">
        <v>232</v>
      </c>
      <c r="C3" s="200"/>
      <c r="D3" s="200"/>
      <c r="E3" s="200"/>
      <c r="F3" s="200"/>
      <c r="G3" s="200"/>
      <c r="H3" s="200"/>
      <c r="I3" s="200"/>
      <c r="J3" s="200"/>
      <c r="K3" s="40"/>
    </row>
    <row r="4" spans="1:16" ht="31.5" customHeight="1" x14ac:dyDescent="0.25">
      <c r="A4" s="46" t="s">
        <v>51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6" ht="33" customHeight="1" x14ac:dyDescent="0.25">
      <c r="A5" s="47" t="s">
        <v>2</v>
      </c>
      <c r="B5" s="47" t="s">
        <v>3</v>
      </c>
      <c r="C5" s="48" t="s">
        <v>4</v>
      </c>
      <c r="D5" s="48"/>
      <c r="E5" s="48"/>
      <c r="F5" s="48" t="s">
        <v>5</v>
      </c>
      <c r="G5" s="48" t="s">
        <v>6</v>
      </c>
      <c r="H5" s="48"/>
      <c r="I5" s="48"/>
      <c r="J5" s="48"/>
      <c r="K5" s="49" t="s">
        <v>7</v>
      </c>
    </row>
    <row r="6" spans="1:16" ht="158.25" customHeight="1" x14ac:dyDescent="0.25">
      <c r="A6" s="47"/>
      <c r="B6" s="47"/>
      <c r="C6" s="50" t="s">
        <v>8</v>
      </c>
      <c r="D6" s="50" t="s">
        <v>9</v>
      </c>
      <c r="E6" s="50" t="s">
        <v>10</v>
      </c>
      <c r="F6" s="48"/>
      <c r="G6" s="51" t="s">
        <v>11</v>
      </c>
      <c r="H6" s="50" t="s">
        <v>12</v>
      </c>
      <c r="I6" s="50" t="s">
        <v>13</v>
      </c>
      <c r="J6" s="50" t="s">
        <v>12</v>
      </c>
      <c r="K6" s="49"/>
    </row>
    <row r="7" spans="1:16" ht="31.5" x14ac:dyDescent="0.25">
      <c r="A7" s="52">
        <v>1</v>
      </c>
      <c r="B7" s="53" t="s">
        <v>233</v>
      </c>
      <c r="C7" s="54"/>
      <c r="D7" s="54">
        <v>20.51</v>
      </c>
      <c r="E7" s="55" t="s">
        <v>100</v>
      </c>
      <c r="F7" s="56">
        <f>SUM(C7,D7)</f>
        <v>20.51</v>
      </c>
      <c r="G7" s="53"/>
      <c r="H7" s="54"/>
      <c r="I7" s="55" t="s">
        <v>100</v>
      </c>
      <c r="J7" s="54">
        <v>20.51</v>
      </c>
      <c r="K7" s="58"/>
    </row>
    <row r="8" spans="1:16" ht="15.75" x14ac:dyDescent="0.25">
      <c r="A8" s="52">
        <v>2</v>
      </c>
      <c r="B8" s="53" t="s">
        <v>233</v>
      </c>
      <c r="C8" s="54">
        <v>19.600000000000001</v>
      </c>
      <c r="D8" s="54"/>
      <c r="E8" s="55"/>
      <c r="F8" s="56">
        <f t="shared" ref="F8:F50" si="0">SUM(C8,D8)</f>
        <v>19.600000000000001</v>
      </c>
      <c r="G8" s="53">
        <v>2210</v>
      </c>
      <c r="H8" s="54">
        <v>19.600000000000001</v>
      </c>
      <c r="I8" s="57" t="s">
        <v>234</v>
      </c>
      <c r="J8" s="54"/>
      <c r="K8" s="58"/>
    </row>
    <row r="9" spans="1:16" ht="15.75" x14ac:dyDescent="0.25">
      <c r="A9" s="52">
        <v>3</v>
      </c>
      <c r="B9" s="53" t="s">
        <v>235</v>
      </c>
      <c r="C9" s="54"/>
      <c r="D9" s="54">
        <v>4.26</v>
      </c>
      <c r="E9" s="57" t="s">
        <v>236</v>
      </c>
      <c r="F9" s="56">
        <f t="shared" si="0"/>
        <v>4.26</v>
      </c>
      <c r="G9" s="53"/>
      <c r="H9" s="54"/>
      <c r="I9" s="57" t="s">
        <v>236</v>
      </c>
      <c r="J9" s="54">
        <v>4.26</v>
      </c>
      <c r="K9" s="58"/>
    </row>
    <row r="10" spans="1:16" ht="31.5" x14ac:dyDescent="0.25">
      <c r="A10" s="52">
        <v>4</v>
      </c>
      <c r="B10" s="55" t="s">
        <v>237</v>
      </c>
      <c r="C10" s="54"/>
      <c r="D10" s="54">
        <v>49.9</v>
      </c>
      <c r="E10" s="55" t="s">
        <v>238</v>
      </c>
      <c r="F10" s="56">
        <f t="shared" si="0"/>
        <v>49.9</v>
      </c>
      <c r="G10" s="53"/>
      <c r="H10" s="54"/>
      <c r="I10" s="55" t="s">
        <v>238</v>
      </c>
      <c r="J10" s="54">
        <v>49.9</v>
      </c>
      <c r="K10" s="58"/>
    </row>
    <row r="11" spans="1:16" ht="31.5" x14ac:dyDescent="0.25">
      <c r="A11" s="52"/>
      <c r="B11" s="53"/>
      <c r="C11" s="54"/>
      <c r="D11" s="54">
        <v>20.02</v>
      </c>
      <c r="E11" s="55" t="s">
        <v>100</v>
      </c>
      <c r="F11" s="56">
        <f t="shared" si="0"/>
        <v>20.02</v>
      </c>
      <c r="G11" s="53"/>
      <c r="H11" s="54"/>
      <c r="I11" s="55" t="s">
        <v>100</v>
      </c>
      <c r="J11" s="54">
        <v>20.02</v>
      </c>
      <c r="K11" s="58"/>
    </row>
    <row r="12" spans="1:16" ht="15.75" x14ac:dyDescent="0.25">
      <c r="A12" s="52"/>
      <c r="B12" s="53"/>
      <c r="C12" s="54"/>
      <c r="D12" s="54"/>
      <c r="E12" s="55"/>
      <c r="F12" s="56">
        <f t="shared" si="0"/>
        <v>0</v>
      </c>
      <c r="G12" s="59"/>
      <c r="H12" s="54"/>
      <c r="I12" s="55"/>
      <c r="J12" s="54"/>
      <c r="K12" s="58"/>
    </row>
    <row r="13" spans="1:16" ht="15.75" x14ac:dyDescent="0.25">
      <c r="A13" s="52"/>
      <c r="B13" s="53"/>
      <c r="C13" s="54"/>
      <c r="D13" s="54"/>
      <c r="E13" s="55"/>
      <c r="F13" s="56">
        <f t="shared" si="0"/>
        <v>0</v>
      </c>
      <c r="G13" s="59"/>
      <c r="H13" s="54"/>
      <c r="I13" s="55"/>
      <c r="J13" s="54"/>
      <c r="K13" s="58"/>
    </row>
    <row r="14" spans="1:16" ht="15.75" x14ac:dyDescent="0.25">
      <c r="A14" s="52"/>
      <c r="B14" s="53"/>
      <c r="C14" s="54"/>
      <c r="D14" s="54"/>
      <c r="E14" s="55"/>
      <c r="F14" s="56">
        <f t="shared" si="0"/>
        <v>0</v>
      </c>
      <c r="G14" s="53"/>
      <c r="H14" s="54"/>
      <c r="I14" s="55"/>
      <c r="J14" s="54"/>
      <c r="K14" s="58"/>
    </row>
    <row r="15" spans="1:16" ht="15.75" x14ac:dyDescent="0.25">
      <c r="A15" s="59"/>
      <c r="B15" s="53"/>
      <c r="C15" s="54"/>
      <c r="D15" s="54"/>
      <c r="E15" s="55"/>
      <c r="F15" s="56">
        <f t="shared" si="0"/>
        <v>0</v>
      </c>
      <c r="G15" s="53"/>
      <c r="H15" s="54"/>
      <c r="I15" s="55"/>
      <c r="J15" s="54"/>
      <c r="K15" s="58"/>
    </row>
    <row r="16" spans="1:16" ht="15" customHeight="1" x14ac:dyDescent="0.25">
      <c r="A16" s="59"/>
      <c r="B16" s="53"/>
      <c r="C16" s="54"/>
      <c r="D16" s="54"/>
      <c r="E16" s="55"/>
      <c r="F16" s="56">
        <f t="shared" si="0"/>
        <v>0</v>
      </c>
      <c r="G16" s="53"/>
      <c r="H16" s="54"/>
      <c r="I16" s="55"/>
      <c r="J16" s="54"/>
      <c r="K16" s="58"/>
    </row>
    <row r="17" spans="1:11" ht="15.75" x14ac:dyDescent="0.25">
      <c r="A17" s="52"/>
      <c r="B17" s="53"/>
      <c r="C17" s="54"/>
      <c r="D17" s="54"/>
      <c r="E17" s="55"/>
      <c r="F17" s="56">
        <f t="shared" si="0"/>
        <v>0</v>
      </c>
      <c r="G17" s="53"/>
      <c r="H17" s="54"/>
      <c r="I17" s="55"/>
      <c r="J17" s="54"/>
      <c r="K17" s="58"/>
    </row>
    <row r="18" spans="1:11" ht="15.75" x14ac:dyDescent="0.25">
      <c r="A18" s="52"/>
      <c r="B18" s="53"/>
      <c r="C18" s="54"/>
      <c r="D18" s="54"/>
      <c r="E18" s="55"/>
      <c r="F18" s="56">
        <f t="shared" si="0"/>
        <v>0</v>
      </c>
      <c r="G18" s="53"/>
      <c r="H18" s="54"/>
      <c r="I18" s="55"/>
      <c r="J18" s="54"/>
      <c r="K18" s="58"/>
    </row>
    <row r="19" spans="1:11" ht="15.75" x14ac:dyDescent="0.25">
      <c r="A19" s="52"/>
      <c r="B19" s="53"/>
      <c r="C19" s="54"/>
      <c r="D19" s="54"/>
      <c r="E19" s="55"/>
      <c r="F19" s="56">
        <f t="shared" si="0"/>
        <v>0</v>
      </c>
      <c r="G19" s="53"/>
      <c r="H19" s="54"/>
      <c r="I19" s="55"/>
      <c r="J19" s="54"/>
      <c r="K19" s="58"/>
    </row>
    <row r="20" spans="1:11" ht="15.75" x14ac:dyDescent="0.25">
      <c r="A20" s="52"/>
      <c r="B20" s="53"/>
      <c r="C20" s="54"/>
      <c r="D20" s="54"/>
      <c r="E20" s="55"/>
      <c r="F20" s="56">
        <f t="shared" si="0"/>
        <v>0</v>
      </c>
      <c r="G20" s="53"/>
      <c r="H20" s="54"/>
      <c r="I20" s="55"/>
      <c r="J20" s="54"/>
      <c r="K20" s="58"/>
    </row>
    <row r="21" spans="1:11" ht="15.75" x14ac:dyDescent="0.25">
      <c r="A21" s="52"/>
      <c r="B21" s="53"/>
      <c r="C21" s="54"/>
      <c r="D21" s="54"/>
      <c r="E21" s="55"/>
      <c r="F21" s="56">
        <f t="shared" si="0"/>
        <v>0</v>
      </c>
      <c r="G21" s="53"/>
      <c r="H21" s="54"/>
      <c r="I21" s="55"/>
      <c r="J21" s="54"/>
      <c r="K21" s="58"/>
    </row>
    <row r="22" spans="1:11" ht="15.75" x14ac:dyDescent="0.25">
      <c r="A22" s="52"/>
      <c r="B22" s="53"/>
      <c r="C22" s="54"/>
      <c r="D22" s="54"/>
      <c r="E22" s="55"/>
      <c r="F22" s="56">
        <f t="shared" si="0"/>
        <v>0</v>
      </c>
      <c r="G22" s="53"/>
      <c r="H22" s="54"/>
      <c r="I22" s="55"/>
      <c r="J22" s="54"/>
      <c r="K22" s="58"/>
    </row>
    <row r="23" spans="1:11" ht="15.75" x14ac:dyDescent="0.25">
      <c r="A23" s="52"/>
      <c r="B23" s="53"/>
      <c r="C23" s="54"/>
      <c r="D23" s="54"/>
      <c r="E23" s="55"/>
      <c r="F23" s="56">
        <f t="shared" si="0"/>
        <v>0</v>
      </c>
      <c r="G23" s="53"/>
      <c r="H23" s="54"/>
      <c r="I23" s="55"/>
      <c r="J23" s="54"/>
      <c r="K23" s="58"/>
    </row>
    <row r="24" spans="1:11" ht="15.75" x14ac:dyDescent="0.25">
      <c r="A24" s="52"/>
      <c r="B24" s="53"/>
      <c r="C24" s="54"/>
      <c r="D24" s="54"/>
      <c r="E24" s="55"/>
      <c r="F24" s="56">
        <f t="shared" si="0"/>
        <v>0</v>
      </c>
      <c r="G24" s="53"/>
      <c r="H24" s="54"/>
      <c r="I24" s="55"/>
      <c r="J24" s="54"/>
      <c r="K24" s="58"/>
    </row>
    <row r="25" spans="1:11" ht="15.75" x14ac:dyDescent="0.25">
      <c r="A25" s="59"/>
      <c r="B25" s="53"/>
      <c r="C25" s="54"/>
      <c r="D25" s="54"/>
      <c r="E25" s="55"/>
      <c r="F25" s="56">
        <f t="shared" si="0"/>
        <v>0</v>
      </c>
      <c r="G25" s="53"/>
      <c r="H25" s="54"/>
      <c r="I25" s="55"/>
      <c r="J25" s="54"/>
      <c r="K25" s="58"/>
    </row>
    <row r="26" spans="1:11" ht="15.75" x14ac:dyDescent="0.25">
      <c r="A26" s="59"/>
      <c r="B26" s="53"/>
      <c r="C26" s="54"/>
      <c r="D26" s="54"/>
      <c r="E26" s="55"/>
      <c r="F26" s="56">
        <f t="shared" si="0"/>
        <v>0</v>
      </c>
      <c r="G26" s="53"/>
      <c r="H26" s="54"/>
      <c r="I26" s="55"/>
      <c r="J26" s="54"/>
      <c r="K26" s="58"/>
    </row>
    <row r="27" spans="1:11" ht="15.75" x14ac:dyDescent="0.25">
      <c r="A27" s="52"/>
      <c r="B27" s="53"/>
      <c r="C27" s="54"/>
      <c r="D27" s="54"/>
      <c r="E27" s="55"/>
      <c r="F27" s="56">
        <f t="shared" si="0"/>
        <v>0</v>
      </c>
      <c r="G27" s="53"/>
      <c r="H27" s="54"/>
      <c r="I27" s="55"/>
      <c r="J27" s="54"/>
      <c r="K27" s="58"/>
    </row>
    <row r="28" spans="1:11" ht="15.75" x14ac:dyDescent="0.25">
      <c r="A28" s="52"/>
      <c r="B28" s="53"/>
      <c r="C28" s="54"/>
      <c r="D28" s="54"/>
      <c r="E28" s="55"/>
      <c r="F28" s="56">
        <f t="shared" si="0"/>
        <v>0</v>
      </c>
      <c r="G28" s="53"/>
      <c r="H28" s="54"/>
      <c r="I28" s="55"/>
      <c r="J28" s="54"/>
      <c r="K28" s="58"/>
    </row>
    <row r="29" spans="1:11" ht="15.75" x14ac:dyDescent="0.25">
      <c r="A29" s="52"/>
      <c r="B29" s="53"/>
      <c r="C29" s="54"/>
      <c r="D29" s="54"/>
      <c r="E29" s="55"/>
      <c r="F29" s="56">
        <f t="shared" si="0"/>
        <v>0</v>
      </c>
      <c r="G29" s="53"/>
      <c r="H29" s="54"/>
      <c r="I29" s="55"/>
      <c r="J29" s="54"/>
      <c r="K29" s="58"/>
    </row>
    <row r="30" spans="1:11" ht="15.75" x14ac:dyDescent="0.25">
      <c r="A30" s="52"/>
      <c r="B30" s="53"/>
      <c r="C30" s="54"/>
      <c r="D30" s="54"/>
      <c r="E30" s="55"/>
      <c r="F30" s="56">
        <f t="shared" si="0"/>
        <v>0</v>
      </c>
      <c r="G30" s="53"/>
      <c r="H30" s="54"/>
      <c r="I30" s="55"/>
      <c r="J30" s="54"/>
      <c r="K30" s="58"/>
    </row>
    <row r="31" spans="1:11" ht="15.75" x14ac:dyDescent="0.25">
      <c r="A31" s="52"/>
      <c r="B31" s="53"/>
      <c r="C31" s="54"/>
      <c r="D31" s="54"/>
      <c r="E31" s="55"/>
      <c r="F31" s="56">
        <f t="shared" si="0"/>
        <v>0</v>
      </c>
      <c r="G31" s="53"/>
      <c r="H31" s="54"/>
      <c r="I31" s="55"/>
      <c r="J31" s="54"/>
      <c r="K31" s="58"/>
    </row>
    <row r="32" spans="1:11" ht="15.75" x14ac:dyDescent="0.25">
      <c r="A32" s="52"/>
      <c r="B32" s="53"/>
      <c r="C32" s="54"/>
      <c r="D32" s="54"/>
      <c r="E32" s="55"/>
      <c r="F32" s="56">
        <f t="shared" si="0"/>
        <v>0</v>
      </c>
      <c r="G32" s="53"/>
      <c r="H32" s="54"/>
      <c r="I32" s="55"/>
      <c r="J32" s="54"/>
      <c r="K32" s="58"/>
    </row>
    <row r="33" spans="1:11" ht="15.75" x14ac:dyDescent="0.25">
      <c r="A33" s="52"/>
      <c r="B33" s="53"/>
      <c r="C33" s="54"/>
      <c r="D33" s="54"/>
      <c r="E33" s="55"/>
      <c r="F33" s="56">
        <f t="shared" si="0"/>
        <v>0</v>
      </c>
      <c r="G33" s="53"/>
      <c r="H33" s="54"/>
      <c r="I33" s="55"/>
      <c r="J33" s="54"/>
      <c r="K33" s="58"/>
    </row>
    <row r="34" spans="1:11" ht="15.75" x14ac:dyDescent="0.25">
      <c r="A34" s="52"/>
      <c r="B34" s="53"/>
      <c r="C34" s="54"/>
      <c r="D34" s="54"/>
      <c r="E34" s="55"/>
      <c r="F34" s="56">
        <f t="shared" si="0"/>
        <v>0</v>
      </c>
      <c r="G34" s="53"/>
      <c r="H34" s="54"/>
      <c r="I34" s="55"/>
      <c r="J34" s="54"/>
      <c r="K34" s="58"/>
    </row>
    <row r="35" spans="1:11" ht="15.75" x14ac:dyDescent="0.25">
      <c r="A35" s="59"/>
      <c r="B35" s="53"/>
      <c r="C35" s="54"/>
      <c r="D35" s="54"/>
      <c r="E35" s="55"/>
      <c r="F35" s="56">
        <f t="shared" si="0"/>
        <v>0</v>
      </c>
      <c r="G35" s="53"/>
      <c r="H35" s="54"/>
      <c r="I35" s="55"/>
      <c r="J35" s="54"/>
      <c r="K35" s="58"/>
    </row>
    <row r="36" spans="1:11" ht="15.75" x14ac:dyDescent="0.25">
      <c r="A36" s="59"/>
      <c r="B36" s="53"/>
      <c r="C36" s="54"/>
      <c r="D36" s="54"/>
      <c r="E36" s="55"/>
      <c r="F36" s="56">
        <f t="shared" si="0"/>
        <v>0</v>
      </c>
      <c r="G36" s="53"/>
      <c r="H36" s="54"/>
      <c r="I36" s="55"/>
      <c r="J36" s="54"/>
      <c r="K36" s="58"/>
    </row>
    <row r="37" spans="1:11" ht="15.75" x14ac:dyDescent="0.25">
      <c r="A37" s="52"/>
      <c r="B37" s="53"/>
      <c r="C37" s="54"/>
      <c r="D37" s="54"/>
      <c r="E37" s="55"/>
      <c r="F37" s="56">
        <f t="shared" si="0"/>
        <v>0</v>
      </c>
      <c r="G37" s="53"/>
      <c r="H37" s="54"/>
      <c r="I37" s="55"/>
      <c r="J37" s="54"/>
      <c r="K37" s="58"/>
    </row>
    <row r="38" spans="1:11" ht="15.75" x14ac:dyDescent="0.25">
      <c r="A38" s="52"/>
      <c r="B38" s="53"/>
      <c r="C38" s="54"/>
      <c r="D38" s="54"/>
      <c r="E38" s="55"/>
      <c r="F38" s="56">
        <f t="shared" si="0"/>
        <v>0</v>
      </c>
      <c r="G38" s="53"/>
      <c r="H38" s="54"/>
      <c r="I38" s="55"/>
      <c r="J38" s="54"/>
      <c r="K38" s="58"/>
    </row>
    <row r="39" spans="1:11" ht="15.75" x14ac:dyDescent="0.25">
      <c r="A39" s="52"/>
      <c r="B39" s="53"/>
      <c r="C39" s="54"/>
      <c r="D39" s="54"/>
      <c r="E39" s="55"/>
      <c r="F39" s="56">
        <f t="shared" si="0"/>
        <v>0</v>
      </c>
      <c r="G39" s="53"/>
      <c r="H39" s="54"/>
      <c r="I39" s="55"/>
      <c r="J39" s="54"/>
      <c r="K39" s="58"/>
    </row>
    <row r="40" spans="1:11" ht="15.75" x14ac:dyDescent="0.25">
      <c r="A40" s="52"/>
      <c r="B40" s="53"/>
      <c r="C40" s="54"/>
      <c r="D40" s="54"/>
      <c r="E40" s="55"/>
      <c r="F40" s="56">
        <f t="shared" si="0"/>
        <v>0</v>
      </c>
      <c r="G40" s="53"/>
      <c r="H40" s="54"/>
      <c r="I40" s="55"/>
      <c r="J40" s="54"/>
      <c r="K40" s="58"/>
    </row>
    <row r="41" spans="1:11" ht="15.75" x14ac:dyDescent="0.25">
      <c r="A41" s="52"/>
      <c r="B41" s="53"/>
      <c r="C41" s="54"/>
      <c r="D41" s="54"/>
      <c r="E41" s="55"/>
      <c r="F41" s="56">
        <f t="shared" si="0"/>
        <v>0</v>
      </c>
      <c r="G41" s="53"/>
      <c r="H41" s="54"/>
      <c r="I41" s="55"/>
      <c r="J41" s="54"/>
      <c r="K41" s="58"/>
    </row>
    <row r="42" spans="1:11" ht="15.75" x14ac:dyDescent="0.25">
      <c r="A42" s="52"/>
      <c r="B42" s="53"/>
      <c r="C42" s="54"/>
      <c r="D42" s="54"/>
      <c r="E42" s="55"/>
      <c r="F42" s="56">
        <f t="shared" si="0"/>
        <v>0</v>
      </c>
      <c r="G42" s="53"/>
      <c r="H42" s="54"/>
      <c r="I42" s="55"/>
      <c r="J42" s="54"/>
      <c r="K42" s="58"/>
    </row>
    <row r="43" spans="1:11" ht="15.75" x14ac:dyDescent="0.25">
      <c r="A43" s="52"/>
      <c r="B43" s="53"/>
      <c r="C43" s="54"/>
      <c r="D43" s="54"/>
      <c r="E43" s="55"/>
      <c r="F43" s="56">
        <f t="shared" si="0"/>
        <v>0</v>
      </c>
      <c r="G43" s="53"/>
      <c r="H43" s="54"/>
      <c r="I43" s="55"/>
      <c r="J43" s="54"/>
      <c r="K43" s="58"/>
    </row>
    <row r="44" spans="1:11" ht="15.75" x14ac:dyDescent="0.25">
      <c r="A44" s="52"/>
      <c r="B44" s="53"/>
      <c r="C44" s="54"/>
      <c r="D44" s="54"/>
      <c r="E44" s="55"/>
      <c r="F44" s="56">
        <f t="shared" si="0"/>
        <v>0</v>
      </c>
      <c r="G44" s="53"/>
      <c r="H44" s="54"/>
      <c r="I44" s="55"/>
      <c r="J44" s="54"/>
      <c r="K44" s="58"/>
    </row>
    <row r="45" spans="1:11" ht="15.75" x14ac:dyDescent="0.25">
      <c r="A45" s="59"/>
      <c r="B45" s="53"/>
      <c r="C45" s="54"/>
      <c r="D45" s="54"/>
      <c r="E45" s="55"/>
      <c r="F45" s="56">
        <f t="shared" si="0"/>
        <v>0</v>
      </c>
      <c r="G45" s="53"/>
      <c r="H45" s="54"/>
      <c r="I45" s="55"/>
      <c r="J45" s="54"/>
      <c r="K45" s="58"/>
    </row>
    <row r="46" spans="1:11" ht="15.75" x14ac:dyDescent="0.25">
      <c r="A46" s="59"/>
      <c r="B46" s="53"/>
      <c r="C46" s="54"/>
      <c r="D46" s="54"/>
      <c r="E46" s="55"/>
      <c r="F46" s="56">
        <f t="shared" si="0"/>
        <v>0</v>
      </c>
      <c r="G46" s="53"/>
      <c r="H46" s="54"/>
      <c r="I46" s="55"/>
      <c r="J46" s="54"/>
      <c r="K46" s="58"/>
    </row>
    <row r="47" spans="1:11" ht="15.75" x14ac:dyDescent="0.25">
      <c r="A47" s="60"/>
      <c r="B47" s="61"/>
      <c r="C47" s="62"/>
      <c r="D47" s="62"/>
      <c r="E47" s="63"/>
      <c r="F47" s="56">
        <f t="shared" si="0"/>
        <v>0</v>
      </c>
      <c r="G47" s="61"/>
      <c r="H47" s="62"/>
      <c r="I47" s="63"/>
      <c r="J47" s="62"/>
      <c r="K47" s="58"/>
    </row>
    <row r="48" spans="1:11" ht="15.75" x14ac:dyDescent="0.25">
      <c r="A48" s="60"/>
      <c r="B48" s="61"/>
      <c r="C48" s="62"/>
      <c r="D48" s="62"/>
      <c r="E48" s="63"/>
      <c r="F48" s="56">
        <f t="shared" si="0"/>
        <v>0</v>
      </c>
      <c r="G48" s="61"/>
      <c r="H48" s="62"/>
      <c r="I48" s="63"/>
      <c r="J48" s="62"/>
      <c r="K48" s="58"/>
    </row>
    <row r="49" spans="1:11" ht="15.75" x14ac:dyDescent="0.25">
      <c r="A49" s="60"/>
      <c r="B49" s="61"/>
      <c r="C49" s="62"/>
      <c r="D49" s="62"/>
      <c r="E49" s="63"/>
      <c r="F49" s="56">
        <f t="shared" si="0"/>
        <v>0</v>
      </c>
      <c r="G49" s="61"/>
      <c r="H49" s="62"/>
      <c r="I49" s="63"/>
      <c r="J49" s="62"/>
      <c r="K49" s="58"/>
    </row>
    <row r="50" spans="1:11" ht="15.75" x14ac:dyDescent="0.25">
      <c r="A50" s="61"/>
      <c r="B50" s="64" t="s">
        <v>16</v>
      </c>
      <c r="C50" s="65">
        <f>SUM(C7:C49)</f>
        <v>19.600000000000001</v>
      </c>
      <c r="D50" s="65">
        <f>SUM(D7:D49)</f>
        <v>94.69</v>
      </c>
      <c r="E50" s="66"/>
      <c r="F50" s="67">
        <f t="shared" si="0"/>
        <v>114.28999999999999</v>
      </c>
      <c r="G50" s="68"/>
      <c r="H50" s="65">
        <f>SUM(H7:H49)</f>
        <v>19.600000000000001</v>
      </c>
      <c r="I50" s="66"/>
      <c r="J50" s="65">
        <f>SUM(J7:J49)</f>
        <v>94.69</v>
      </c>
      <c r="K50" s="69">
        <f>C50-H50</f>
        <v>0</v>
      </c>
    </row>
    <row r="53" spans="1:11" ht="15.75" x14ac:dyDescent="0.25">
      <c r="B53" s="70" t="s">
        <v>39</v>
      </c>
      <c r="F53" s="33"/>
      <c r="G53" s="34" t="s">
        <v>239</v>
      </c>
      <c r="H53" s="71"/>
    </row>
    <row r="54" spans="1:11" x14ac:dyDescent="0.25">
      <c r="B54" s="70"/>
      <c r="F54" s="36" t="s">
        <v>19</v>
      </c>
      <c r="G54" s="37"/>
      <c r="H54" s="37"/>
    </row>
    <row r="55" spans="1:11" ht="15.75" x14ac:dyDescent="0.25">
      <c r="B55" s="70" t="s">
        <v>20</v>
      </c>
      <c r="F55" s="33"/>
      <c r="G55" s="34" t="s">
        <v>240</v>
      </c>
      <c r="H55" s="71"/>
    </row>
    <row r="56" spans="1:11" x14ac:dyDescent="0.25">
      <c r="F56" s="36" t="s">
        <v>19</v>
      </c>
      <c r="G56" s="37"/>
      <c r="H56" s="37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9" orientation="landscape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view="pageBreakPreview" zoomScale="90" zoomScaleNormal="75" zoomScaleSheetLayoutView="90" workbookViewId="0">
      <selection activeCell="E6" sqref="E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55.85546875" customWidth="1"/>
    <col min="8" max="8" width="11.140625" customWidth="1"/>
    <col min="9" max="9" width="29" customWidth="1"/>
    <col min="10" max="10" width="12.28515625" customWidth="1"/>
    <col min="11" max="11" width="22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55.85546875" customWidth="1"/>
    <col min="264" max="264" width="11.140625" customWidth="1"/>
    <col min="265" max="265" width="29" customWidth="1"/>
    <col min="266" max="266" width="12.28515625" customWidth="1"/>
    <col min="267" max="267" width="22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55.85546875" customWidth="1"/>
    <col min="520" max="520" width="11.140625" customWidth="1"/>
    <col min="521" max="521" width="29" customWidth="1"/>
    <col min="522" max="522" width="12.28515625" customWidth="1"/>
    <col min="523" max="523" width="22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55.85546875" customWidth="1"/>
    <col min="776" max="776" width="11.140625" customWidth="1"/>
    <col min="777" max="777" width="29" customWidth="1"/>
    <col min="778" max="778" width="12.28515625" customWidth="1"/>
    <col min="779" max="779" width="22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55.85546875" customWidth="1"/>
    <col min="1032" max="1032" width="11.140625" customWidth="1"/>
    <col min="1033" max="1033" width="29" customWidth="1"/>
    <col min="1034" max="1034" width="12.28515625" customWidth="1"/>
    <col min="1035" max="1035" width="22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55.85546875" customWidth="1"/>
    <col min="1288" max="1288" width="11.140625" customWidth="1"/>
    <col min="1289" max="1289" width="29" customWidth="1"/>
    <col min="1290" max="1290" width="12.28515625" customWidth="1"/>
    <col min="1291" max="1291" width="22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55.85546875" customWidth="1"/>
    <col min="1544" max="1544" width="11.140625" customWidth="1"/>
    <col min="1545" max="1545" width="29" customWidth="1"/>
    <col min="1546" max="1546" width="12.28515625" customWidth="1"/>
    <col min="1547" max="1547" width="22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55.85546875" customWidth="1"/>
    <col min="1800" max="1800" width="11.140625" customWidth="1"/>
    <col min="1801" max="1801" width="29" customWidth="1"/>
    <col min="1802" max="1802" width="12.28515625" customWidth="1"/>
    <col min="1803" max="1803" width="22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55.85546875" customWidth="1"/>
    <col min="2056" max="2056" width="11.140625" customWidth="1"/>
    <col min="2057" max="2057" width="29" customWidth="1"/>
    <col min="2058" max="2058" width="12.28515625" customWidth="1"/>
    <col min="2059" max="2059" width="22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55.85546875" customWidth="1"/>
    <col min="2312" max="2312" width="11.140625" customWidth="1"/>
    <col min="2313" max="2313" width="29" customWidth="1"/>
    <col min="2314" max="2314" width="12.28515625" customWidth="1"/>
    <col min="2315" max="2315" width="22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55.85546875" customWidth="1"/>
    <col min="2568" max="2568" width="11.140625" customWidth="1"/>
    <col min="2569" max="2569" width="29" customWidth="1"/>
    <col min="2570" max="2570" width="12.28515625" customWidth="1"/>
    <col min="2571" max="2571" width="22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55.85546875" customWidth="1"/>
    <col min="2824" max="2824" width="11.140625" customWidth="1"/>
    <col min="2825" max="2825" width="29" customWidth="1"/>
    <col min="2826" max="2826" width="12.28515625" customWidth="1"/>
    <col min="2827" max="2827" width="22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55.85546875" customWidth="1"/>
    <col min="3080" max="3080" width="11.140625" customWidth="1"/>
    <col min="3081" max="3081" width="29" customWidth="1"/>
    <col min="3082" max="3082" width="12.28515625" customWidth="1"/>
    <col min="3083" max="3083" width="22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55.85546875" customWidth="1"/>
    <col min="3336" max="3336" width="11.140625" customWidth="1"/>
    <col min="3337" max="3337" width="29" customWidth="1"/>
    <col min="3338" max="3338" width="12.28515625" customWidth="1"/>
    <col min="3339" max="3339" width="22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55.85546875" customWidth="1"/>
    <col min="3592" max="3592" width="11.140625" customWidth="1"/>
    <col min="3593" max="3593" width="29" customWidth="1"/>
    <col min="3594" max="3594" width="12.28515625" customWidth="1"/>
    <col min="3595" max="3595" width="22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55.85546875" customWidth="1"/>
    <col min="3848" max="3848" width="11.140625" customWidth="1"/>
    <col min="3849" max="3849" width="29" customWidth="1"/>
    <col min="3850" max="3850" width="12.28515625" customWidth="1"/>
    <col min="3851" max="3851" width="22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55.85546875" customWidth="1"/>
    <col min="4104" max="4104" width="11.140625" customWidth="1"/>
    <col min="4105" max="4105" width="29" customWidth="1"/>
    <col min="4106" max="4106" width="12.28515625" customWidth="1"/>
    <col min="4107" max="4107" width="22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55.85546875" customWidth="1"/>
    <col min="4360" max="4360" width="11.140625" customWidth="1"/>
    <col min="4361" max="4361" width="29" customWidth="1"/>
    <col min="4362" max="4362" width="12.28515625" customWidth="1"/>
    <col min="4363" max="4363" width="22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55.85546875" customWidth="1"/>
    <col min="4616" max="4616" width="11.140625" customWidth="1"/>
    <col min="4617" max="4617" width="29" customWidth="1"/>
    <col min="4618" max="4618" width="12.28515625" customWidth="1"/>
    <col min="4619" max="4619" width="22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55.85546875" customWidth="1"/>
    <col min="4872" max="4872" width="11.140625" customWidth="1"/>
    <col min="4873" max="4873" width="29" customWidth="1"/>
    <col min="4874" max="4874" width="12.28515625" customWidth="1"/>
    <col min="4875" max="4875" width="22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55.85546875" customWidth="1"/>
    <col min="5128" max="5128" width="11.140625" customWidth="1"/>
    <col min="5129" max="5129" width="29" customWidth="1"/>
    <col min="5130" max="5130" width="12.28515625" customWidth="1"/>
    <col min="5131" max="5131" width="22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55.85546875" customWidth="1"/>
    <col min="5384" max="5384" width="11.140625" customWidth="1"/>
    <col min="5385" max="5385" width="29" customWidth="1"/>
    <col min="5386" max="5386" width="12.28515625" customWidth="1"/>
    <col min="5387" max="5387" width="22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55.85546875" customWidth="1"/>
    <col min="5640" max="5640" width="11.140625" customWidth="1"/>
    <col min="5641" max="5641" width="29" customWidth="1"/>
    <col min="5642" max="5642" width="12.28515625" customWidth="1"/>
    <col min="5643" max="5643" width="22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55.85546875" customWidth="1"/>
    <col min="5896" max="5896" width="11.140625" customWidth="1"/>
    <col min="5897" max="5897" width="29" customWidth="1"/>
    <col min="5898" max="5898" width="12.28515625" customWidth="1"/>
    <col min="5899" max="5899" width="22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55.85546875" customWidth="1"/>
    <col min="6152" max="6152" width="11.140625" customWidth="1"/>
    <col min="6153" max="6153" width="29" customWidth="1"/>
    <col min="6154" max="6154" width="12.28515625" customWidth="1"/>
    <col min="6155" max="6155" width="22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55.85546875" customWidth="1"/>
    <col min="6408" max="6408" width="11.140625" customWidth="1"/>
    <col min="6409" max="6409" width="29" customWidth="1"/>
    <col min="6410" max="6410" width="12.28515625" customWidth="1"/>
    <col min="6411" max="6411" width="22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55.85546875" customWidth="1"/>
    <col min="6664" max="6664" width="11.140625" customWidth="1"/>
    <col min="6665" max="6665" width="29" customWidth="1"/>
    <col min="6666" max="6666" width="12.28515625" customWidth="1"/>
    <col min="6667" max="6667" width="22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55.85546875" customWidth="1"/>
    <col min="6920" max="6920" width="11.140625" customWidth="1"/>
    <col min="6921" max="6921" width="29" customWidth="1"/>
    <col min="6922" max="6922" width="12.28515625" customWidth="1"/>
    <col min="6923" max="6923" width="22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55.85546875" customWidth="1"/>
    <col min="7176" max="7176" width="11.140625" customWidth="1"/>
    <col min="7177" max="7177" width="29" customWidth="1"/>
    <col min="7178" max="7178" width="12.28515625" customWidth="1"/>
    <col min="7179" max="7179" width="22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55.85546875" customWidth="1"/>
    <col min="7432" max="7432" width="11.140625" customWidth="1"/>
    <col min="7433" max="7433" width="29" customWidth="1"/>
    <col min="7434" max="7434" width="12.28515625" customWidth="1"/>
    <col min="7435" max="7435" width="22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55.85546875" customWidth="1"/>
    <col min="7688" max="7688" width="11.140625" customWidth="1"/>
    <col min="7689" max="7689" width="29" customWidth="1"/>
    <col min="7690" max="7690" width="12.28515625" customWidth="1"/>
    <col min="7691" max="7691" width="22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55.85546875" customWidth="1"/>
    <col min="7944" max="7944" width="11.140625" customWidth="1"/>
    <col min="7945" max="7945" width="29" customWidth="1"/>
    <col min="7946" max="7946" width="12.28515625" customWidth="1"/>
    <col min="7947" max="7947" width="22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55.85546875" customWidth="1"/>
    <col min="8200" max="8200" width="11.140625" customWidth="1"/>
    <col min="8201" max="8201" width="29" customWidth="1"/>
    <col min="8202" max="8202" width="12.28515625" customWidth="1"/>
    <col min="8203" max="8203" width="22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55.85546875" customWidth="1"/>
    <col min="8456" max="8456" width="11.140625" customWidth="1"/>
    <col min="8457" max="8457" width="29" customWidth="1"/>
    <col min="8458" max="8458" width="12.28515625" customWidth="1"/>
    <col min="8459" max="8459" width="22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55.85546875" customWidth="1"/>
    <col min="8712" max="8712" width="11.140625" customWidth="1"/>
    <col min="8713" max="8713" width="29" customWidth="1"/>
    <col min="8714" max="8714" width="12.28515625" customWidth="1"/>
    <col min="8715" max="8715" width="22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55.85546875" customWidth="1"/>
    <col min="8968" max="8968" width="11.140625" customWidth="1"/>
    <col min="8969" max="8969" width="29" customWidth="1"/>
    <col min="8970" max="8970" width="12.28515625" customWidth="1"/>
    <col min="8971" max="8971" width="22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55.85546875" customWidth="1"/>
    <col min="9224" max="9224" width="11.140625" customWidth="1"/>
    <col min="9225" max="9225" width="29" customWidth="1"/>
    <col min="9226" max="9226" width="12.28515625" customWidth="1"/>
    <col min="9227" max="9227" width="22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55.85546875" customWidth="1"/>
    <col min="9480" max="9480" width="11.140625" customWidth="1"/>
    <col min="9481" max="9481" width="29" customWidth="1"/>
    <col min="9482" max="9482" width="12.28515625" customWidth="1"/>
    <col min="9483" max="9483" width="22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55.85546875" customWidth="1"/>
    <col min="9736" max="9736" width="11.140625" customWidth="1"/>
    <col min="9737" max="9737" width="29" customWidth="1"/>
    <col min="9738" max="9738" width="12.28515625" customWidth="1"/>
    <col min="9739" max="9739" width="22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55.85546875" customWidth="1"/>
    <col min="9992" max="9992" width="11.140625" customWidth="1"/>
    <col min="9993" max="9993" width="29" customWidth="1"/>
    <col min="9994" max="9994" width="12.28515625" customWidth="1"/>
    <col min="9995" max="9995" width="22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55.85546875" customWidth="1"/>
    <col min="10248" max="10248" width="11.140625" customWidth="1"/>
    <col min="10249" max="10249" width="29" customWidth="1"/>
    <col min="10250" max="10250" width="12.28515625" customWidth="1"/>
    <col min="10251" max="10251" width="22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55.85546875" customWidth="1"/>
    <col min="10504" max="10504" width="11.140625" customWidth="1"/>
    <col min="10505" max="10505" width="29" customWidth="1"/>
    <col min="10506" max="10506" width="12.28515625" customWidth="1"/>
    <col min="10507" max="10507" width="22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55.85546875" customWidth="1"/>
    <col min="10760" max="10760" width="11.140625" customWidth="1"/>
    <col min="10761" max="10761" width="29" customWidth="1"/>
    <col min="10762" max="10762" width="12.28515625" customWidth="1"/>
    <col min="10763" max="10763" width="22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55.85546875" customWidth="1"/>
    <col min="11016" max="11016" width="11.140625" customWidth="1"/>
    <col min="11017" max="11017" width="29" customWidth="1"/>
    <col min="11018" max="11018" width="12.28515625" customWidth="1"/>
    <col min="11019" max="11019" width="22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55.85546875" customWidth="1"/>
    <col min="11272" max="11272" width="11.140625" customWidth="1"/>
    <col min="11273" max="11273" width="29" customWidth="1"/>
    <col min="11274" max="11274" width="12.28515625" customWidth="1"/>
    <col min="11275" max="11275" width="22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55.85546875" customWidth="1"/>
    <col min="11528" max="11528" width="11.140625" customWidth="1"/>
    <col min="11529" max="11529" width="29" customWidth="1"/>
    <col min="11530" max="11530" width="12.28515625" customWidth="1"/>
    <col min="11531" max="11531" width="22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55.85546875" customWidth="1"/>
    <col min="11784" max="11784" width="11.140625" customWidth="1"/>
    <col min="11785" max="11785" width="29" customWidth="1"/>
    <col min="11786" max="11786" width="12.28515625" customWidth="1"/>
    <col min="11787" max="11787" width="22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55.85546875" customWidth="1"/>
    <col min="12040" max="12040" width="11.140625" customWidth="1"/>
    <col min="12041" max="12041" width="29" customWidth="1"/>
    <col min="12042" max="12042" width="12.28515625" customWidth="1"/>
    <col min="12043" max="12043" width="22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55.85546875" customWidth="1"/>
    <col min="12296" max="12296" width="11.140625" customWidth="1"/>
    <col min="12297" max="12297" width="29" customWidth="1"/>
    <col min="12298" max="12298" width="12.28515625" customWidth="1"/>
    <col min="12299" max="12299" width="22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55.85546875" customWidth="1"/>
    <col min="12552" max="12552" width="11.140625" customWidth="1"/>
    <col min="12553" max="12553" width="29" customWidth="1"/>
    <col min="12554" max="12554" width="12.28515625" customWidth="1"/>
    <col min="12555" max="12555" width="22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55.85546875" customWidth="1"/>
    <col min="12808" max="12808" width="11.140625" customWidth="1"/>
    <col min="12809" max="12809" width="29" customWidth="1"/>
    <col min="12810" max="12810" width="12.28515625" customWidth="1"/>
    <col min="12811" max="12811" width="22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55.85546875" customWidth="1"/>
    <col min="13064" max="13064" width="11.140625" customWidth="1"/>
    <col min="13065" max="13065" width="29" customWidth="1"/>
    <col min="13066" max="13066" width="12.28515625" customWidth="1"/>
    <col min="13067" max="13067" width="22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55.85546875" customWidth="1"/>
    <col min="13320" max="13320" width="11.140625" customWidth="1"/>
    <col min="13321" max="13321" width="29" customWidth="1"/>
    <col min="13322" max="13322" width="12.28515625" customWidth="1"/>
    <col min="13323" max="13323" width="22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55.85546875" customWidth="1"/>
    <col min="13576" max="13576" width="11.140625" customWidth="1"/>
    <col min="13577" max="13577" width="29" customWidth="1"/>
    <col min="13578" max="13578" width="12.28515625" customWidth="1"/>
    <col min="13579" max="13579" width="22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55.85546875" customWidth="1"/>
    <col min="13832" max="13832" width="11.140625" customWidth="1"/>
    <col min="13833" max="13833" width="29" customWidth="1"/>
    <col min="13834" max="13834" width="12.28515625" customWidth="1"/>
    <col min="13835" max="13835" width="22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55.85546875" customWidth="1"/>
    <col min="14088" max="14088" width="11.140625" customWidth="1"/>
    <col min="14089" max="14089" width="29" customWidth="1"/>
    <col min="14090" max="14090" width="12.28515625" customWidth="1"/>
    <col min="14091" max="14091" width="22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55.85546875" customWidth="1"/>
    <col min="14344" max="14344" width="11.140625" customWidth="1"/>
    <col min="14345" max="14345" width="29" customWidth="1"/>
    <col min="14346" max="14346" width="12.28515625" customWidth="1"/>
    <col min="14347" max="14347" width="22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55.85546875" customWidth="1"/>
    <col min="14600" max="14600" width="11.140625" customWidth="1"/>
    <col min="14601" max="14601" width="29" customWidth="1"/>
    <col min="14602" max="14602" width="12.28515625" customWidth="1"/>
    <col min="14603" max="14603" width="22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55.85546875" customWidth="1"/>
    <col min="14856" max="14856" width="11.140625" customWidth="1"/>
    <col min="14857" max="14857" width="29" customWidth="1"/>
    <col min="14858" max="14858" width="12.28515625" customWidth="1"/>
    <col min="14859" max="14859" width="22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55.85546875" customWidth="1"/>
    <col min="15112" max="15112" width="11.140625" customWidth="1"/>
    <col min="15113" max="15113" width="29" customWidth="1"/>
    <col min="15114" max="15114" width="12.28515625" customWidth="1"/>
    <col min="15115" max="15115" width="22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55.85546875" customWidth="1"/>
    <col min="15368" max="15368" width="11.140625" customWidth="1"/>
    <col min="15369" max="15369" width="29" customWidth="1"/>
    <col min="15370" max="15370" width="12.28515625" customWidth="1"/>
    <col min="15371" max="15371" width="22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55.85546875" customWidth="1"/>
    <col min="15624" max="15624" width="11.140625" customWidth="1"/>
    <col min="15625" max="15625" width="29" customWidth="1"/>
    <col min="15626" max="15626" width="12.28515625" customWidth="1"/>
    <col min="15627" max="15627" width="22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55.85546875" customWidth="1"/>
    <col min="15880" max="15880" width="11.140625" customWidth="1"/>
    <col min="15881" max="15881" width="29" customWidth="1"/>
    <col min="15882" max="15882" width="12.28515625" customWidth="1"/>
    <col min="15883" max="15883" width="22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55.85546875" customWidth="1"/>
    <col min="16136" max="16136" width="11.140625" customWidth="1"/>
    <col min="16137" max="16137" width="29" customWidth="1"/>
    <col min="16138" max="16138" width="12.28515625" customWidth="1"/>
    <col min="16139" max="16139" width="22.5703125" customWidth="1"/>
  </cols>
  <sheetData>
    <row r="1" spans="1:16" ht="18.75" customHeight="1" x14ac:dyDescent="0.25">
      <c r="J1" t="s">
        <v>241</v>
      </c>
      <c r="K1" s="38"/>
      <c r="L1" s="38"/>
      <c r="M1" s="38"/>
      <c r="N1" s="38"/>
      <c r="O1" s="38"/>
    </row>
    <row r="2" spans="1:16" ht="20.25" customHeight="1" x14ac:dyDescent="0.25">
      <c r="A2" s="40"/>
      <c r="B2" s="40"/>
      <c r="C2" s="40"/>
      <c r="D2" s="40"/>
      <c r="E2" s="40"/>
      <c r="F2" s="40"/>
      <c r="G2" s="40"/>
      <c r="H2" s="41"/>
      <c r="I2" s="41"/>
      <c r="J2" t="s">
        <v>242</v>
      </c>
      <c r="K2" s="42"/>
      <c r="L2" s="42"/>
      <c r="M2" s="42"/>
      <c r="N2" s="42"/>
      <c r="O2" s="42"/>
      <c r="P2" s="42"/>
    </row>
    <row r="3" spans="1:16" ht="102.75" customHeight="1" x14ac:dyDescent="0.25">
      <c r="A3" s="44" t="s">
        <v>243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6" ht="31.5" customHeight="1" x14ac:dyDescent="0.25">
      <c r="A4" s="46" t="s">
        <v>244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6" ht="33" customHeight="1" x14ac:dyDescent="0.25">
      <c r="A5" s="47" t="s">
        <v>2</v>
      </c>
      <c r="B5" s="47" t="s">
        <v>3</v>
      </c>
      <c r="C5" s="48" t="s">
        <v>4</v>
      </c>
      <c r="D5" s="48"/>
      <c r="E5" s="48"/>
      <c r="F5" s="48" t="s">
        <v>5</v>
      </c>
      <c r="G5" s="48" t="s">
        <v>6</v>
      </c>
      <c r="H5" s="48"/>
      <c r="I5" s="48"/>
      <c r="J5" s="48"/>
      <c r="K5" s="49" t="s">
        <v>245</v>
      </c>
    </row>
    <row r="6" spans="1:16" ht="158.25" customHeight="1" x14ac:dyDescent="0.25">
      <c r="A6" s="47"/>
      <c r="B6" s="47"/>
      <c r="C6" s="50" t="s">
        <v>8</v>
      </c>
      <c r="D6" s="50" t="s">
        <v>9</v>
      </c>
      <c r="E6" s="50" t="s">
        <v>10</v>
      </c>
      <c r="F6" s="48"/>
      <c r="G6" s="51" t="s">
        <v>11</v>
      </c>
      <c r="H6" s="50" t="s">
        <v>246</v>
      </c>
      <c r="I6" s="50" t="s">
        <v>13</v>
      </c>
      <c r="J6" s="50" t="s">
        <v>53</v>
      </c>
      <c r="K6" s="49"/>
    </row>
    <row r="7" spans="1:16" ht="15.75" x14ac:dyDescent="0.25">
      <c r="A7" s="52">
        <v>1</v>
      </c>
      <c r="B7" s="53" t="s">
        <v>23</v>
      </c>
      <c r="C7" s="58">
        <v>52.58</v>
      </c>
      <c r="D7" s="54">
        <v>0</v>
      </c>
      <c r="E7" s="55"/>
      <c r="F7" s="56">
        <f t="shared" ref="F7:F15" si="0">SUM(C7,D7)</f>
        <v>52.58</v>
      </c>
      <c r="G7" s="201" t="s">
        <v>247</v>
      </c>
      <c r="H7" s="54">
        <v>1.86</v>
      </c>
      <c r="I7" s="57"/>
      <c r="J7" s="54"/>
      <c r="K7" s="58">
        <v>5.22</v>
      </c>
    </row>
    <row r="8" spans="1:16" ht="15.75" x14ac:dyDescent="0.25">
      <c r="A8" s="52"/>
      <c r="B8" s="53"/>
      <c r="C8" s="54"/>
      <c r="D8" s="54"/>
      <c r="E8" s="55"/>
      <c r="F8" s="56">
        <f t="shared" si="0"/>
        <v>0</v>
      </c>
      <c r="G8" s="72" t="s">
        <v>248</v>
      </c>
      <c r="H8" s="54">
        <v>13.41</v>
      </c>
      <c r="I8" s="55"/>
      <c r="J8" s="54"/>
      <c r="K8" s="58"/>
    </row>
    <row r="9" spans="1:16" ht="15.75" x14ac:dyDescent="0.25">
      <c r="A9" s="52"/>
      <c r="B9" s="53"/>
      <c r="C9" s="54"/>
      <c r="D9" s="54"/>
      <c r="E9" s="55"/>
      <c r="F9" s="56">
        <f t="shared" si="0"/>
        <v>0</v>
      </c>
      <c r="G9" s="72" t="s">
        <v>249</v>
      </c>
      <c r="H9" s="54">
        <v>4.57</v>
      </c>
      <c r="I9" s="55"/>
      <c r="J9" s="54"/>
      <c r="K9" s="58"/>
    </row>
    <row r="10" spans="1:16" ht="14.25" customHeight="1" x14ac:dyDescent="0.25">
      <c r="A10" s="52"/>
      <c r="B10" s="53"/>
      <c r="C10" s="54"/>
      <c r="D10" s="54"/>
      <c r="E10" s="55"/>
      <c r="F10" s="56">
        <f t="shared" si="0"/>
        <v>0</v>
      </c>
      <c r="G10" s="201" t="s">
        <v>250</v>
      </c>
      <c r="H10" s="54">
        <v>28.07</v>
      </c>
      <c r="I10" s="55"/>
      <c r="J10" s="54"/>
      <c r="K10" s="58"/>
    </row>
    <row r="11" spans="1:16" ht="15.75" x14ac:dyDescent="0.25">
      <c r="A11" s="52"/>
      <c r="B11" s="53"/>
      <c r="C11" s="54"/>
      <c r="D11" s="54"/>
      <c r="E11" s="55"/>
      <c r="F11" s="56">
        <v>0</v>
      </c>
      <c r="G11" s="201" t="s">
        <v>251</v>
      </c>
      <c r="H11" s="54">
        <v>0.37</v>
      </c>
      <c r="I11" s="55"/>
      <c r="J11" s="54"/>
      <c r="K11" s="58"/>
    </row>
    <row r="12" spans="1:16" ht="15.75" x14ac:dyDescent="0.25">
      <c r="A12" s="52"/>
      <c r="B12" s="53"/>
      <c r="C12" s="54"/>
      <c r="D12" s="54"/>
      <c r="E12" s="55"/>
      <c r="F12" s="56">
        <v>0</v>
      </c>
      <c r="G12" s="201" t="s">
        <v>252</v>
      </c>
      <c r="H12" s="54">
        <v>8.84</v>
      </c>
      <c r="I12" s="55"/>
      <c r="J12" s="54"/>
      <c r="K12" s="58"/>
    </row>
    <row r="13" spans="1:16" ht="15.75" x14ac:dyDescent="0.25">
      <c r="A13" s="52"/>
      <c r="B13" s="53"/>
      <c r="C13" s="54"/>
      <c r="D13" s="54"/>
      <c r="E13" s="55"/>
      <c r="F13" s="56">
        <v>0</v>
      </c>
      <c r="G13" s="201" t="s">
        <v>253</v>
      </c>
      <c r="H13" s="54">
        <v>6.99</v>
      </c>
      <c r="I13" s="55"/>
      <c r="J13" s="54"/>
      <c r="K13" s="58"/>
    </row>
    <row r="14" spans="1:16" ht="15.75" x14ac:dyDescent="0.25">
      <c r="A14" s="52"/>
      <c r="B14" s="53"/>
      <c r="C14" s="54"/>
      <c r="D14" s="54"/>
      <c r="E14" s="55"/>
      <c r="F14" s="56">
        <v>0</v>
      </c>
      <c r="G14" s="201" t="s">
        <v>254</v>
      </c>
      <c r="H14" s="54">
        <v>2.13</v>
      </c>
      <c r="I14" s="55"/>
      <c r="J14" s="54"/>
      <c r="K14" s="58"/>
    </row>
    <row r="15" spans="1:16" ht="15.75" x14ac:dyDescent="0.25">
      <c r="A15" s="59"/>
      <c r="B15" s="53"/>
      <c r="C15" s="54"/>
      <c r="D15" s="54"/>
      <c r="E15" s="55"/>
      <c r="F15" s="56">
        <f t="shared" si="0"/>
        <v>0</v>
      </c>
      <c r="G15" s="201" t="s">
        <v>255</v>
      </c>
      <c r="H15" s="54">
        <v>1.43</v>
      </c>
      <c r="I15" s="55"/>
      <c r="J15" s="54"/>
      <c r="K15" s="58"/>
    </row>
    <row r="16" spans="1:16" ht="15.75" x14ac:dyDescent="0.25">
      <c r="A16" s="59"/>
      <c r="B16" s="53"/>
      <c r="C16" s="54"/>
      <c r="D16" s="54"/>
      <c r="E16" s="55"/>
      <c r="F16" s="56">
        <v>0</v>
      </c>
      <c r="G16" s="201" t="s">
        <v>256</v>
      </c>
      <c r="H16" s="54">
        <v>0.71</v>
      </c>
      <c r="I16" s="55"/>
      <c r="J16" s="54"/>
      <c r="K16" s="58"/>
    </row>
    <row r="17" spans="1:11" ht="15.75" x14ac:dyDescent="0.25">
      <c r="A17" s="61"/>
      <c r="B17" s="64" t="s">
        <v>16</v>
      </c>
      <c r="C17" s="69">
        <f>SUM(C7:C15)</f>
        <v>52.58</v>
      </c>
      <c r="D17" s="69">
        <f>SUM(D7:D16)</f>
        <v>0</v>
      </c>
      <c r="E17" s="202"/>
      <c r="F17" s="67">
        <f>SUM(F7:F16)</f>
        <v>52.58</v>
      </c>
      <c r="G17" s="203"/>
      <c r="H17" s="69">
        <f>SUM(H7:H16)</f>
        <v>68.379999999999981</v>
      </c>
      <c r="I17" s="66"/>
      <c r="J17" s="69">
        <f>SUM(J7:J16)</f>
        <v>0</v>
      </c>
      <c r="K17" s="69">
        <v>5.22</v>
      </c>
    </row>
    <row r="20" spans="1:11" ht="15.75" x14ac:dyDescent="0.25">
      <c r="B20" s="70" t="s">
        <v>39</v>
      </c>
      <c r="F20" s="33"/>
      <c r="G20" s="34" t="s">
        <v>257</v>
      </c>
      <c r="H20" s="71"/>
    </row>
    <row r="21" spans="1:11" x14ac:dyDescent="0.25">
      <c r="B21" s="70"/>
      <c r="F21" s="36" t="s">
        <v>19</v>
      </c>
      <c r="G21" s="37"/>
      <c r="H21" s="37"/>
    </row>
    <row r="22" spans="1:11" ht="15.75" x14ac:dyDescent="0.25">
      <c r="B22" s="70" t="s">
        <v>20</v>
      </c>
      <c r="F22" s="33"/>
      <c r="G22" s="34" t="s">
        <v>258</v>
      </c>
      <c r="H22" s="71"/>
    </row>
    <row r="23" spans="1:11" x14ac:dyDescent="0.25">
      <c r="F23" s="36" t="s">
        <v>19</v>
      </c>
      <c r="G23" s="37"/>
      <c r="H23" s="37"/>
    </row>
    <row r="24" spans="1:11" x14ac:dyDescent="0.25">
      <c r="B24" s="204" t="s">
        <v>259</v>
      </c>
    </row>
  </sheetData>
  <mergeCells count="10">
    <mergeCell ref="G20:H20"/>
    <mergeCell ref="G22:H22"/>
    <mergeCell ref="A3:K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view="pageBreakPreview" topLeftCell="A9" zoomScale="90" zoomScaleNormal="100" zoomScaleSheetLayoutView="90" workbookViewId="0">
      <selection activeCell="E6" sqref="E6"/>
    </sheetView>
  </sheetViews>
  <sheetFormatPr defaultRowHeight="12.75" x14ac:dyDescent="0.2"/>
  <cols>
    <col min="1" max="1" width="9.140625" style="1"/>
    <col min="2" max="2" width="26.140625" style="1" customWidth="1"/>
    <col min="3" max="3" width="15" style="1" customWidth="1"/>
    <col min="4" max="4" width="10.85546875" style="1" customWidth="1"/>
    <col min="5" max="5" width="18.140625" style="1" customWidth="1"/>
    <col min="6" max="6" width="16" style="1" customWidth="1"/>
    <col min="7" max="7" width="14.28515625" style="1" customWidth="1"/>
    <col min="8" max="8" width="9.140625" style="1"/>
    <col min="9" max="9" width="18.42578125" style="1" customWidth="1"/>
    <col min="10" max="10" width="13" style="1" customWidth="1"/>
    <col min="11" max="11" width="17.140625" style="1" customWidth="1"/>
    <col min="12" max="257" width="9.140625" style="1"/>
    <col min="258" max="258" width="26.140625" style="1" customWidth="1"/>
    <col min="259" max="259" width="15" style="1" customWidth="1"/>
    <col min="260" max="260" width="10.85546875" style="1" customWidth="1"/>
    <col min="261" max="261" width="18.140625" style="1" customWidth="1"/>
    <col min="262" max="262" width="16" style="1" customWidth="1"/>
    <col min="263" max="263" width="14.28515625" style="1" customWidth="1"/>
    <col min="264" max="264" width="9.140625" style="1"/>
    <col min="265" max="265" width="18.42578125" style="1" customWidth="1"/>
    <col min="266" max="266" width="13" style="1" customWidth="1"/>
    <col min="267" max="267" width="17.140625" style="1" customWidth="1"/>
    <col min="268" max="513" width="9.140625" style="1"/>
    <col min="514" max="514" width="26.140625" style="1" customWidth="1"/>
    <col min="515" max="515" width="15" style="1" customWidth="1"/>
    <col min="516" max="516" width="10.85546875" style="1" customWidth="1"/>
    <col min="517" max="517" width="18.140625" style="1" customWidth="1"/>
    <col min="518" max="518" width="16" style="1" customWidth="1"/>
    <col min="519" max="519" width="14.28515625" style="1" customWidth="1"/>
    <col min="520" max="520" width="9.140625" style="1"/>
    <col min="521" max="521" width="18.42578125" style="1" customWidth="1"/>
    <col min="522" max="522" width="13" style="1" customWidth="1"/>
    <col min="523" max="523" width="17.140625" style="1" customWidth="1"/>
    <col min="524" max="769" width="9.140625" style="1"/>
    <col min="770" max="770" width="26.140625" style="1" customWidth="1"/>
    <col min="771" max="771" width="15" style="1" customWidth="1"/>
    <col min="772" max="772" width="10.85546875" style="1" customWidth="1"/>
    <col min="773" max="773" width="18.140625" style="1" customWidth="1"/>
    <col min="774" max="774" width="16" style="1" customWidth="1"/>
    <col min="775" max="775" width="14.28515625" style="1" customWidth="1"/>
    <col min="776" max="776" width="9.140625" style="1"/>
    <col min="777" max="777" width="18.42578125" style="1" customWidth="1"/>
    <col min="778" max="778" width="13" style="1" customWidth="1"/>
    <col min="779" max="779" width="17.140625" style="1" customWidth="1"/>
    <col min="780" max="1025" width="9.140625" style="1"/>
    <col min="1026" max="1026" width="26.140625" style="1" customWidth="1"/>
    <col min="1027" max="1027" width="15" style="1" customWidth="1"/>
    <col min="1028" max="1028" width="10.85546875" style="1" customWidth="1"/>
    <col min="1029" max="1029" width="18.140625" style="1" customWidth="1"/>
    <col min="1030" max="1030" width="16" style="1" customWidth="1"/>
    <col min="1031" max="1031" width="14.28515625" style="1" customWidth="1"/>
    <col min="1032" max="1032" width="9.140625" style="1"/>
    <col min="1033" max="1033" width="18.42578125" style="1" customWidth="1"/>
    <col min="1034" max="1034" width="13" style="1" customWidth="1"/>
    <col min="1035" max="1035" width="17.140625" style="1" customWidth="1"/>
    <col min="1036" max="1281" width="9.140625" style="1"/>
    <col min="1282" max="1282" width="26.140625" style="1" customWidth="1"/>
    <col min="1283" max="1283" width="15" style="1" customWidth="1"/>
    <col min="1284" max="1284" width="10.85546875" style="1" customWidth="1"/>
    <col min="1285" max="1285" width="18.140625" style="1" customWidth="1"/>
    <col min="1286" max="1286" width="16" style="1" customWidth="1"/>
    <col min="1287" max="1287" width="14.28515625" style="1" customWidth="1"/>
    <col min="1288" max="1288" width="9.140625" style="1"/>
    <col min="1289" max="1289" width="18.42578125" style="1" customWidth="1"/>
    <col min="1290" max="1290" width="13" style="1" customWidth="1"/>
    <col min="1291" max="1291" width="17.140625" style="1" customWidth="1"/>
    <col min="1292" max="1537" width="9.140625" style="1"/>
    <col min="1538" max="1538" width="26.140625" style="1" customWidth="1"/>
    <col min="1539" max="1539" width="15" style="1" customWidth="1"/>
    <col min="1540" max="1540" width="10.85546875" style="1" customWidth="1"/>
    <col min="1541" max="1541" width="18.140625" style="1" customWidth="1"/>
    <col min="1542" max="1542" width="16" style="1" customWidth="1"/>
    <col min="1543" max="1543" width="14.28515625" style="1" customWidth="1"/>
    <col min="1544" max="1544" width="9.140625" style="1"/>
    <col min="1545" max="1545" width="18.42578125" style="1" customWidth="1"/>
    <col min="1546" max="1546" width="13" style="1" customWidth="1"/>
    <col min="1547" max="1547" width="17.140625" style="1" customWidth="1"/>
    <col min="1548" max="1793" width="9.140625" style="1"/>
    <col min="1794" max="1794" width="26.140625" style="1" customWidth="1"/>
    <col min="1795" max="1795" width="15" style="1" customWidth="1"/>
    <col min="1796" max="1796" width="10.85546875" style="1" customWidth="1"/>
    <col min="1797" max="1797" width="18.140625" style="1" customWidth="1"/>
    <col min="1798" max="1798" width="16" style="1" customWidth="1"/>
    <col min="1799" max="1799" width="14.28515625" style="1" customWidth="1"/>
    <col min="1800" max="1800" width="9.140625" style="1"/>
    <col min="1801" max="1801" width="18.42578125" style="1" customWidth="1"/>
    <col min="1802" max="1802" width="13" style="1" customWidth="1"/>
    <col min="1803" max="1803" width="17.140625" style="1" customWidth="1"/>
    <col min="1804" max="2049" width="9.140625" style="1"/>
    <col min="2050" max="2050" width="26.140625" style="1" customWidth="1"/>
    <col min="2051" max="2051" width="15" style="1" customWidth="1"/>
    <col min="2052" max="2052" width="10.85546875" style="1" customWidth="1"/>
    <col min="2053" max="2053" width="18.140625" style="1" customWidth="1"/>
    <col min="2054" max="2054" width="16" style="1" customWidth="1"/>
    <col min="2055" max="2055" width="14.28515625" style="1" customWidth="1"/>
    <col min="2056" max="2056" width="9.140625" style="1"/>
    <col min="2057" max="2057" width="18.42578125" style="1" customWidth="1"/>
    <col min="2058" max="2058" width="13" style="1" customWidth="1"/>
    <col min="2059" max="2059" width="17.140625" style="1" customWidth="1"/>
    <col min="2060" max="2305" width="9.140625" style="1"/>
    <col min="2306" max="2306" width="26.140625" style="1" customWidth="1"/>
    <col min="2307" max="2307" width="15" style="1" customWidth="1"/>
    <col min="2308" max="2308" width="10.85546875" style="1" customWidth="1"/>
    <col min="2309" max="2309" width="18.140625" style="1" customWidth="1"/>
    <col min="2310" max="2310" width="16" style="1" customWidth="1"/>
    <col min="2311" max="2311" width="14.28515625" style="1" customWidth="1"/>
    <col min="2312" max="2312" width="9.140625" style="1"/>
    <col min="2313" max="2313" width="18.42578125" style="1" customWidth="1"/>
    <col min="2314" max="2314" width="13" style="1" customWidth="1"/>
    <col min="2315" max="2315" width="17.140625" style="1" customWidth="1"/>
    <col min="2316" max="2561" width="9.140625" style="1"/>
    <col min="2562" max="2562" width="26.140625" style="1" customWidth="1"/>
    <col min="2563" max="2563" width="15" style="1" customWidth="1"/>
    <col min="2564" max="2564" width="10.85546875" style="1" customWidth="1"/>
    <col min="2565" max="2565" width="18.140625" style="1" customWidth="1"/>
    <col min="2566" max="2566" width="16" style="1" customWidth="1"/>
    <col min="2567" max="2567" width="14.28515625" style="1" customWidth="1"/>
    <col min="2568" max="2568" width="9.140625" style="1"/>
    <col min="2569" max="2569" width="18.42578125" style="1" customWidth="1"/>
    <col min="2570" max="2570" width="13" style="1" customWidth="1"/>
    <col min="2571" max="2571" width="17.140625" style="1" customWidth="1"/>
    <col min="2572" max="2817" width="9.140625" style="1"/>
    <col min="2818" max="2818" width="26.140625" style="1" customWidth="1"/>
    <col min="2819" max="2819" width="15" style="1" customWidth="1"/>
    <col min="2820" max="2820" width="10.85546875" style="1" customWidth="1"/>
    <col min="2821" max="2821" width="18.140625" style="1" customWidth="1"/>
    <col min="2822" max="2822" width="16" style="1" customWidth="1"/>
    <col min="2823" max="2823" width="14.28515625" style="1" customWidth="1"/>
    <col min="2824" max="2824" width="9.140625" style="1"/>
    <col min="2825" max="2825" width="18.42578125" style="1" customWidth="1"/>
    <col min="2826" max="2826" width="13" style="1" customWidth="1"/>
    <col min="2827" max="2827" width="17.140625" style="1" customWidth="1"/>
    <col min="2828" max="3073" width="9.140625" style="1"/>
    <col min="3074" max="3074" width="26.140625" style="1" customWidth="1"/>
    <col min="3075" max="3075" width="15" style="1" customWidth="1"/>
    <col min="3076" max="3076" width="10.85546875" style="1" customWidth="1"/>
    <col min="3077" max="3077" width="18.140625" style="1" customWidth="1"/>
    <col min="3078" max="3078" width="16" style="1" customWidth="1"/>
    <col min="3079" max="3079" width="14.28515625" style="1" customWidth="1"/>
    <col min="3080" max="3080" width="9.140625" style="1"/>
    <col min="3081" max="3081" width="18.42578125" style="1" customWidth="1"/>
    <col min="3082" max="3082" width="13" style="1" customWidth="1"/>
    <col min="3083" max="3083" width="17.140625" style="1" customWidth="1"/>
    <col min="3084" max="3329" width="9.140625" style="1"/>
    <col min="3330" max="3330" width="26.140625" style="1" customWidth="1"/>
    <col min="3331" max="3331" width="15" style="1" customWidth="1"/>
    <col min="3332" max="3332" width="10.85546875" style="1" customWidth="1"/>
    <col min="3333" max="3333" width="18.140625" style="1" customWidth="1"/>
    <col min="3334" max="3334" width="16" style="1" customWidth="1"/>
    <col min="3335" max="3335" width="14.28515625" style="1" customWidth="1"/>
    <col min="3336" max="3336" width="9.140625" style="1"/>
    <col min="3337" max="3337" width="18.42578125" style="1" customWidth="1"/>
    <col min="3338" max="3338" width="13" style="1" customWidth="1"/>
    <col min="3339" max="3339" width="17.140625" style="1" customWidth="1"/>
    <col min="3340" max="3585" width="9.140625" style="1"/>
    <col min="3586" max="3586" width="26.140625" style="1" customWidth="1"/>
    <col min="3587" max="3587" width="15" style="1" customWidth="1"/>
    <col min="3588" max="3588" width="10.85546875" style="1" customWidth="1"/>
    <col min="3589" max="3589" width="18.140625" style="1" customWidth="1"/>
    <col min="3590" max="3590" width="16" style="1" customWidth="1"/>
    <col min="3591" max="3591" width="14.28515625" style="1" customWidth="1"/>
    <col min="3592" max="3592" width="9.140625" style="1"/>
    <col min="3593" max="3593" width="18.42578125" style="1" customWidth="1"/>
    <col min="3594" max="3594" width="13" style="1" customWidth="1"/>
    <col min="3595" max="3595" width="17.140625" style="1" customWidth="1"/>
    <col min="3596" max="3841" width="9.140625" style="1"/>
    <col min="3842" max="3842" width="26.140625" style="1" customWidth="1"/>
    <col min="3843" max="3843" width="15" style="1" customWidth="1"/>
    <col min="3844" max="3844" width="10.85546875" style="1" customWidth="1"/>
    <col min="3845" max="3845" width="18.140625" style="1" customWidth="1"/>
    <col min="3846" max="3846" width="16" style="1" customWidth="1"/>
    <col min="3847" max="3847" width="14.28515625" style="1" customWidth="1"/>
    <col min="3848" max="3848" width="9.140625" style="1"/>
    <col min="3849" max="3849" width="18.42578125" style="1" customWidth="1"/>
    <col min="3850" max="3850" width="13" style="1" customWidth="1"/>
    <col min="3851" max="3851" width="17.140625" style="1" customWidth="1"/>
    <col min="3852" max="4097" width="9.140625" style="1"/>
    <col min="4098" max="4098" width="26.140625" style="1" customWidth="1"/>
    <col min="4099" max="4099" width="15" style="1" customWidth="1"/>
    <col min="4100" max="4100" width="10.85546875" style="1" customWidth="1"/>
    <col min="4101" max="4101" width="18.140625" style="1" customWidth="1"/>
    <col min="4102" max="4102" width="16" style="1" customWidth="1"/>
    <col min="4103" max="4103" width="14.28515625" style="1" customWidth="1"/>
    <col min="4104" max="4104" width="9.140625" style="1"/>
    <col min="4105" max="4105" width="18.42578125" style="1" customWidth="1"/>
    <col min="4106" max="4106" width="13" style="1" customWidth="1"/>
    <col min="4107" max="4107" width="17.140625" style="1" customWidth="1"/>
    <col min="4108" max="4353" width="9.140625" style="1"/>
    <col min="4354" max="4354" width="26.140625" style="1" customWidth="1"/>
    <col min="4355" max="4355" width="15" style="1" customWidth="1"/>
    <col min="4356" max="4356" width="10.85546875" style="1" customWidth="1"/>
    <col min="4357" max="4357" width="18.140625" style="1" customWidth="1"/>
    <col min="4358" max="4358" width="16" style="1" customWidth="1"/>
    <col min="4359" max="4359" width="14.28515625" style="1" customWidth="1"/>
    <col min="4360" max="4360" width="9.140625" style="1"/>
    <col min="4361" max="4361" width="18.42578125" style="1" customWidth="1"/>
    <col min="4362" max="4362" width="13" style="1" customWidth="1"/>
    <col min="4363" max="4363" width="17.140625" style="1" customWidth="1"/>
    <col min="4364" max="4609" width="9.140625" style="1"/>
    <col min="4610" max="4610" width="26.140625" style="1" customWidth="1"/>
    <col min="4611" max="4611" width="15" style="1" customWidth="1"/>
    <col min="4612" max="4612" width="10.85546875" style="1" customWidth="1"/>
    <col min="4613" max="4613" width="18.140625" style="1" customWidth="1"/>
    <col min="4614" max="4614" width="16" style="1" customWidth="1"/>
    <col min="4615" max="4615" width="14.28515625" style="1" customWidth="1"/>
    <col min="4616" max="4616" width="9.140625" style="1"/>
    <col min="4617" max="4617" width="18.42578125" style="1" customWidth="1"/>
    <col min="4618" max="4618" width="13" style="1" customWidth="1"/>
    <col min="4619" max="4619" width="17.140625" style="1" customWidth="1"/>
    <col min="4620" max="4865" width="9.140625" style="1"/>
    <col min="4866" max="4866" width="26.140625" style="1" customWidth="1"/>
    <col min="4867" max="4867" width="15" style="1" customWidth="1"/>
    <col min="4868" max="4868" width="10.85546875" style="1" customWidth="1"/>
    <col min="4869" max="4869" width="18.140625" style="1" customWidth="1"/>
    <col min="4870" max="4870" width="16" style="1" customWidth="1"/>
    <col min="4871" max="4871" width="14.28515625" style="1" customWidth="1"/>
    <col min="4872" max="4872" width="9.140625" style="1"/>
    <col min="4873" max="4873" width="18.42578125" style="1" customWidth="1"/>
    <col min="4874" max="4874" width="13" style="1" customWidth="1"/>
    <col min="4875" max="4875" width="17.140625" style="1" customWidth="1"/>
    <col min="4876" max="5121" width="9.140625" style="1"/>
    <col min="5122" max="5122" width="26.140625" style="1" customWidth="1"/>
    <col min="5123" max="5123" width="15" style="1" customWidth="1"/>
    <col min="5124" max="5124" width="10.85546875" style="1" customWidth="1"/>
    <col min="5125" max="5125" width="18.140625" style="1" customWidth="1"/>
    <col min="5126" max="5126" width="16" style="1" customWidth="1"/>
    <col min="5127" max="5127" width="14.28515625" style="1" customWidth="1"/>
    <col min="5128" max="5128" width="9.140625" style="1"/>
    <col min="5129" max="5129" width="18.42578125" style="1" customWidth="1"/>
    <col min="5130" max="5130" width="13" style="1" customWidth="1"/>
    <col min="5131" max="5131" width="17.140625" style="1" customWidth="1"/>
    <col min="5132" max="5377" width="9.140625" style="1"/>
    <col min="5378" max="5378" width="26.140625" style="1" customWidth="1"/>
    <col min="5379" max="5379" width="15" style="1" customWidth="1"/>
    <col min="5380" max="5380" width="10.85546875" style="1" customWidth="1"/>
    <col min="5381" max="5381" width="18.140625" style="1" customWidth="1"/>
    <col min="5382" max="5382" width="16" style="1" customWidth="1"/>
    <col min="5383" max="5383" width="14.28515625" style="1" customWidth="1"/>
    <col min="5384" max="5384" width="9.140625" style="1"/>
    <col min="5385" max="5385" width="18.42578125" style="1" customWidth="1"/>
    <col min="5386" max="5386" width="13" style="1" customWidth="1"/>
    <col min="5387" max="5387" width="17.140625" style="1" customWidth="1"/>
    <col min="5388" max="5633" width="9.140625" style="1"/>
    <col min="5634" max="5634" width="26.140625" style="1" customWidth="1"/>
    <col min="5635" max="5635" width="15" style="1" customWidth="1"/>
    <col min="5636" max="5636" width="10.85546875" style="1" customWidth="1"/>
    <col min="5637" max="5637" width="18.140625" style="1" customWidth="1"/>
    <col min="5638" max="5638" width="16" style="1" customWidth="1"/>
    <col min="5639" max="5639" width="14.28515625" style="1" customWidth="1"/>
    <col min="5640" max="5640" width="9.140625" style="1"/>
    <col min="5641" max="5641" width="18.42578125" style="1" customWidth="1"/>
    <col min="5642" max="5642" width="13" style="1" customWidth="1"/>
    <col min="5643" max="5643" width="17.140625" style="1" customWidth="1"/>
    <col min="5644" max="5889" width="9.140625" style="1"/>
    <col min="5890" max="5890" width="26.140625" style="1" customWidth="1"/>
    <col min="5891" max="5891" width="15" style="1" customWidth="1"/>
    <col min="5892" max="5892" width="10.85546875" style="1" customWidth="1"/>
    <col min="5893" max="5893" width="18.140625" style="1" customWidth="1"/>
    <col min="5894" max="5894" width="16" style="1" customWidth="1"/>
    <col min="5895" max="5895" width="14.28515625" style="1" customWidth="1"/>
    <col min="5896" max="5896" width="9.140625" style="1"/>
    <col min="5897" max="5897" width="18.42578125" style="1" customWidth="1"/>
    <col min="5898" max="5898" width="13" style="1" customWidth="1"/>
    <col min="5899" max="5899" width="17.140625" style="1" customWidth="1"/>
    <col min="5900" max="6145" width="9.140625" style="1"/>
    <col min="6146" max="6146" width="26.140625" style="1" customWidth="1"/>
    <col min="6147" max="6147" width="15" style="1" customWidth="1"/>
    <col min="6148" max="6148" width="10.85546875" style="1" customWidth="1"/>
    <col min="6149" max="6149" width="18.140625" style="1" customWidth="1"/>
    <col min="6150" max="6150" width="16" style="1" customWidth="1"/>
    <col min="6151" max="6151" width="14.28515625" style="1" customWidth="1"/>
    <col min="6152" max="6152" width="9.140625" style="1"/>
    <col min="6153" max="6153" width="18.42578125" style="1" customWidth="1"/>
    <col min="6154" max="6154" width="13" style="1" customWidth="1"/>
    <col min="6155" max="6155" width="17.140625" style="1" customWidth="1"/>
    <col min="6156" max="6401" width="9.140625" style="1"/>
    <col min="6402" max="6402" width="26.140625" style="1" customWidth="1"/>
    <col min="6403" max="6403" width="15" style="1" customWidth="1"/>
    <col min="6404" max="6404" width="10.85546875" style="1" customWidth="1"/>
    <col min="6405" max="6405" width="18.140625" style="1" customWidth="1"/>
    <col min="6406" max="6406" width="16" style="1" customWidth="1"/>
    <col min="6407" max="6407" width="14.28515625" style="1" customWidth="1"/>
    <col min="6408" max="6408" width="9.140625" style="1"/>
    <col min="6409" max="6409" width="18.42578125" style="1" customWidth="1"/>
    <col min="6410" max="6410" width="13" style="1" customWidth="1"/>
    <col min="6411" max="6411" width="17.140625" style="1" customWidth="1"/>
    <col min="6412" max="6657" width="9.140625" style="1"/>
    <col min="6658" max="6658" width="26.140625" style="1" customWidth="1"/>
    <col min="6659" max="6659" width="15" style="1" customWidth="1"/>
    <col min="6660" max="6660" width="10.85546875" style="1" customWidth="1"/>
    <col min="6661" max="6661" width="18.140625" style="1" customWidth="1"/>
    <col min="6662" max="6662" width="16" style="1" customWidth="1"/>
    <col min="6663" max="6663" width="14.28515625" style="1" customWidth="1"/>
    <col min="6664" max="6664" width="9.140625" style="1"/>
    <col min="6665" max="6665" width="18.42578125" style="1" customWidth="1"/>
    <col min="6666" max="6666" width="13" style="1" customWidth="1"/>
    <col min="6667" max="6667" width="17.140625" style="1" customWidth="1"/>
    <col min="6668" max="6913" width="9.140625" style="1"/>
    <col min="6914" max="6914" width="26.140625" style="1" customWidth="1"/>
    <col min="6915" max="6915" width="15" style="1" customWidth="1"/>
    <col min="6916" max="6916" width="10.85546875" style="1" customWidth="1"/>
    <col min="6917" max="6917" width="18.140625" style="1" customWidth="1"/>
    <col min="6918" max="6918" width="16" style="1" customWidth="1"/>
    <col min="6919" max="6919" width="14.28515625" style="1" customWidth="1"/>
    <col min="6920" max="6920" width="9.140625" style="1"/>
    <col min="6921" max="6921" width="18.42578125" style="1" customWidth="1"/>
    <col min="6922" max="6922" width="13" style="1" customWidth="1"/>
    <col min="6923" max="6923" width="17.140625" style="1" customWidth="1"/>
    <col min="6924" max="7169" width="9.140625" style="1"/>
    <col min="7170" max="7170" width="26.140625" style="1" customWidth="1"/>
    <col min="7171" max="7171" width="15" style="1" customWidth="1"/>
    <col min="7172" max="7172" width="10.85546875" style="1" customWidth="1"/>
    <col min="7173" max="7173" width="18.140625" style="1" customWidth="1"/>
    <col min="7174" max="7174" width="16" style="1" customWidth="1"/>
    <col min="7175" max="7175" width="14.28515625" style="1" customWidth="1"/>
    <col min="7176" max="7176" width="9.140625" style="1"/>
    <col min="7177" max="7177" width="18.42578125" style="1" customWidth="1"/>
    <col min="7178" max="7178" width="13" style="1" customWidth="1"/>
    <col min="7179" max="7179" width="17.140625" style="1" customWidth="1"/>
    <col min="7180" max="7425" width="9.140625" style="1"/>
    <col min="7426" max="7426" width="26.140625" style="1" customWidth="1"/>
    <col min="7427" max="7427" width="15" style="1" customWidth="1"/>
    <col min="7428" max="7428" width="10.85546875" style="1" customWidth="1"/>
    <col min="7429" max="7429" width="18.140625" style="1" customWidth="1"/>
    <col min="7430" max="7430" width="16" style="1" customWidth="1"/>
    <col min="7431" max="7431" width="14.28515625" style="1" customWidth="1"/>
    <col min="7432" max="7432" width="9.140625" style="1"/>
    <col min="7433" max="7433" width="18.42578125" style="1" customWidth="1"/>
    <col min="7434" max="7434" width="13" style="1" customWidth="1"/>
    <col min="7435" max="7435" width="17.140625" style="1" customWidth="1"/>
    <col min="7436" max="7681" width="9.140625" style="1"/>
    <col min="7682" max="7682" width="26.140625" style="1" customWidth="1"/>
    <col min="7683" max="7683" width="15" style="1" customWidth="1"/>
    <col min="7684" max="7684" width="10.85546875" style="1" customWidth="1"/>
    <col min="7685" max="7685" width="18.140625" style="1" customWidth="1"/>
    <col min="7686" max="7686" width="16" style="1" customWidth="1"/>
    <col min="7687" max="7687" width="14.28515625" style="1" customWidth="1"/>
    <col min="7688" max="7688" width="9.140625" style="1"/>
    <col min="7689" max="7689" width="18.42578125" style="1" customWidth="1"/>
    <col min="7690" max="7690" width="13" style="1" customWidth="1"/>
    <col min="7691" max="7691" width="17.140625" style="1" customWidth="1"/>
    <col min="7692" max="7937" width="9.140625" style="1"/>
    <col min="7938" max="7938" width="26.140625" style="1" customWidth="1"/>
    <col min="7939" max="7939" width="15" style="1" customWidth="1"/>
    <col min="7940" max="7940" width="10.85546875" style="1" customWidth="1"/>
    <col min="7941" max="7941" width="18.140625" style="1" customWidth="1"/>
    <col min="7942" max="7942" width="16" style="1" customWidth="1"/>
    <col min="7943" max="7943" width="14.28515625" style="1" customWidth="1"/>
    <col min="7944" max="7944" width="9.140625" style="1"/>
    <col min="7945" max="7945" width="18.42578125" style="1" customWidth="1"/>
    <col min="7946" max="7946" width="13" style="1" customWidth="1"/>
    <col min="7947" max="7947" width="17.140625" style="1" customWidth="1"/>
    <col min="7948" max="8193" width="9.140625" style="1"/>
    <col min="8194" max="8194" width="26.140625" style="1" customWidth="1"/>
    <col min="8195" max="8195" width="15" style="1" customWidth="1"/>
    <col min="8196" max="8196" width="10.85546875" style="1" customWidth="1"/>
    <col min="8197" max="8197" width="18.140625" style="1" customWidth="1"/>
    <col min="8198" max="8198" width="16" style="1" customWidth="1"/>
    <col min="8199" max="8199" width="14.28515625" style="1" customWidth="1"/>
    <col min="8200" max="8200" width="9.140625" style="1"/>
    <col min="8201" max="8201" width="18.42578125" style="1" customWidth="1"/>
    <col min="8202" max="8202" width="13" style="1" customWidth="1"/>
    <col min="8203" max="8203" width="17.140625" style="1" customWidth="1"/>
    <col min="8204" max="8449" width="9.140625" style="1"/>
    <col min="8450" max="8450" width="26.140625" style="1" customWidth="1"/>
    <col min="8451" max="8451" width="15" style="1" customWidth="1"/>
    <col min="8452" max="8452" width="10.85546875" style="1" customWidth="1"/>
    <col min="8453" max="8453" width="18.140625" style="1" customWidth="1"/>
    <col min="8454" max="8454" width="16" style="1" customWidth="1"/>
    <col min="8455" max="8455" width="14.28515625" style="1" customWidth="1"/>
    <col min="8456" max="8456" width="9.140625" style="1"/>
    <col min="8457" max="8457" width="18.42578125" style="1" customWidth="1"/>
    <col min="8458" max="8458" width="13" style="1" customWidth="1"/>
    <col min="8459" max="8459" width="17.140625" style="1" customWidth="1"/>
    <col min="8460" max="8705" width="9.140625" style="1"/>
    <col min="8706" max="8706" width="26.140625" style="1" customWidth="1"/>
    <col min="8707" max="8707" width="15" style="1" customWidth="1"/>
    <col min="8708" max="8708" width="10.85546875" style="1" customWidth="1"/>
    <col min="8709" max="8709" width="18.140625" style="1" customWidth="1"/>
    <col min="8710" max="8710" width="16" style="1" customWidth="1"/>
    <col min="8711" max="8711" width="14.28515625" style="1" customWidth="1"/>
    <col min="8712" max="8712" width="9.140625" style="1"/>
    <col min="8713" max="8713" width="18.42578125" style="1" customWidth="1"/>
    <col min="8714" max="8714" width="13" style="1" customWidth="1"/>
    <col min="8715" max="8715" width="17.140625" style="1" customWidth="1"/>
    <col min="8716" max="8961" width="9.140625" style="1"/>
    <col min="8962" max="8962" width="26.140625" style="1" customWidth="1"/>
    <col min="8963" max="8963" width="15" style="1" customWidth="1"/>
    <col min="8964" max="8964" width="10.85546875" style="1" customWidth="1"/>
    <col min="8965" max="8965" width="18.140625" style="1" customWidth="1"/>
    <col min="8966" max="8966" width="16" style="1" customWidth="1"/>
    <col min="8967" max="8967" width="14.28515625" style="1" customWidth="1"/>
    <col min="8968" max="8968" width="9.140625" style="1"/>
    <col min="8969" max="8969" width="18.42578125" style="1" customWidth="1"/>
    <col min="8970" max="8970" width="13" style="1" customWidth="1"/>
    <col min="8971" max="8971" width="17.140625" style="1" customWidth="1"/>
    <col min="8972" max="9217" width="9.140625" style="1"/>
    <col min="9218" max="9218" width="26.140625" style="1" customWidth="1"/>
    <col min="9219" max="9219" width="15" style="1" customWidth="1"/>
    <col min="9220" max="9220" width="10.85546875" style="1" customWidth="1"/>
    <col min="9221" max="9221" width="18.140625" style="1" customWidth="1"/>
    <col min="9222" max="9222" width="16" style="1" customWidth="1"/>
    <col min="9223" max="9223" width="14.28515625" style="1" customWidth="1"/>
    <col min="9224" max="9224" width="9.140625" style="1"/>
    <col min="9225" max="9225" width="18.42578125" style="1" customWidth="1"/>
    <col min="9226" max="9226" width="13" style="1" customWidth="1"/>
    <col min="9227" max="9227" width="17.140625" style="1" customWidth="1"/>
    <col min="9228" max="9473" width="9.140625" style="1"/>
    <col min="9474" max="9474" width="26.140625" style="1" customWidth="1"/>
    <col min="9475" max="9475" width="15" style="1" customWidth="1"/>
    <col min="9476" max="9476" width="10.85546875" style="1" customWidth="1"/>
    <col min="9477" max="9477" width="18.140625" style="1" customWidth="1"/>
    <col min="9478" max="9478" width="16" style="1" customWidth="1"/>
    <col min="9479" max="9479" width="14.28515625" style="1" customWidth="1"/>
    <col min="9480" max="9480" width="9.140625" style="1"/>
    <col min="9481" max="9481" width="18.42578125" style="1" customWidth="1"/>
    <col min="9482" max="9482" width="13" style="1" customWidth="1"/>
    <col min="9483" max="9483" width="17.140625" style="1" customWidth="1"/>
    <col min="9484" max="9729" width="9.140625" style="1"/>
    <col min="9730" max="9730" width="26.140625" style="1" customWidth="1"/>
    <col min="9731" max="9731" width="15" style="1" customWidth="1"/>
    <col min="9732" max="9732" width="10.85546875" style="1" customWidth="1"/>
    <col min="9733" max="9733" width="18.140625" style="1" customWidth="1"/>
    <col min="9734" max="9734" width="16" style="1" customWidth="1"/>
    <col min="9735" max="9735" width="14.28515625" style="1" customWidth="1"/>
    <col min="9736" max="9736" width="9.140625" style="1"/>
    <col min="9737" max="9737" width="18.42578125" style="1" customWidth="1"/>
    <col min="9738" max="9738" width="13" style="1" customWidth="1"/>
    <col min="9739" max="9739" width="17.140625" style="1" customWidth="1"/>
    <col min="9740" max="9985" width="9.140625" style="1"/>
    <col min="9986" max="9986" width="26.140625" style="1" customWidth="1"/>
    <col min="9987" max="9987" width="15" style="1" customWidth="1"/>
    <col min="9988" max="9988" width="10.85546875" style="1" customWidth="1"/>
    <col min="9989" max="9989" width="18.140625" style="1" customWidth="1"/>
    <col min="9990" max="9990" width="16" style="1" customWidth="1"/>
    <col min="9991" max="9991" width="14.28515625" style="1" customWidth="1"/>
    <col min="9992" max="9992" width="9.140625" style="1"/>
    <col min="9993" max="9993" width="18.42578125" style="1" customWidth="1"/>
    <col min="9994" max="9994" width="13" style="1" customWidth="1"/>
    <col min="9995" max="9995" width="17.140625" style="1" customWidth="1"/>
    <col min="9996" max="10241" width="9.140625" style="1"/>
    <col min="10242" max="10242" width="26.140625" style="1" customWidth="1"/>
    <col min="10243" max="10243" width="15" style="1" customWidth="1"/>
    <col min="10244" max="10244" width="10.85546875" style="1" customWidth="1"/>
    <col min="10245" max="10245" width="18.140625" style="1" customWidth="1"/>
    <col min="10246" max="10246" width="16" style="1" customWidth="1"/>
    <col min="10247" max="10247" width="14.28515625" style="1" customWidth="1"/>
    <col min="10248" max="10248" width="9.140625" style="1"/>
    <col min="10249" max="10249" width="18.42578125" style="1" customWidth="1"/>
    <col min="10250" max="10250" width="13" style="1" customWidth="1"/>
    <col min="10251" max="10251" width="17.140625" style="1" customWidth="1"/>
    <col min="10252" max="10497" width="9.140625" style="1"/>
    <col min="10498" max="10498" width="26.140625" style="1" customWidth="1"/>
    <col min="10499" max="10499" width="15" style="1" customWidth="1"/>
    <col min="10500" max="10500" width="10.85546875" style="1" customWidth="1"/>
    <col min="10501" max="10501" width="18.140625" style="1" customWidth="1"/>
    <col min="10502" max="10502" width="16" style="1" customWidth="1"/>
    <col min="10503" max="10503" width="14.28515625" style="1" customWidth="1"/>
    <col min="10504" max="10504" width="9.140625" style="1"/>
    <col min="10505" max="10505" width="18.42578125" style="1" customWidth="1"/>
    <col min="10506" max="10506" width="13" style="1" customWidth="1"/>
    <col min="10507" max="10507" width="17.140625" style="1" customWidth="1"/>
    <col min="10508" max="10753" width="9.140625" style="1"/>
    <col min="10754" max="10754" width="26.140625" style="1" customWidth="1"/>
    <col min="10755" max="10755" width="15" style="1" customWidth="1"/>
    <col min="10756" max="10756" width="10.85546875" style="1" customWidth="1"/>
    <col min="10757" max="10757" width="18.140625" style="1" customWidth="1"/>
    <col min="10758" max="10758" width="16" style="1" customWidth="1"/>
    <col min="10759" max="10759" width="14.28515625" style="1" customWidth="1"/>
    <col min="10760" max="10760" width="9.140625" style="1"/>
    <col min="10761" max="10761" width="18.42578125" style="1" customWidth="1"/>
    <col min="10762" max="10762" width="13" style="1" customWidth="1"/>
    <col min="10763" max="10763" width="17.140625" style="1" customWidth="1"/>
    <col min="10764" max="11009" width="9.140625" style="1"/>
    <col min="11010" max="11010" width="26.140625" style="1" customWidth="1"/>
    <col min="11011" max="11011" width="15" style="1" customWidth="1"/>
    <col min="11012" max="11012" width="10.85546875" style="1" customWidth="1"/>
    <col min="11013" max="11013" width="18.140625" style="1" customWidth="1"/>
    <col min="11014" max="11014" width="16" style="1" customWidth="1"/>
    <col min="11015" max="11015" width="14.28515625" style="1" customWidth="1"/>
    <col min="11016" max="11016" width="9.140625" style="1"/>
    <col min="11017" max="11017" width="18.42578125" style="1" customWidth="1"/>
    <col min="11018" max="11018" width="13" style="1" customWidth="1"/>
    <col min="11019" max="11019" width="17.140625" style="1" customWidth="1"/>
    <col min="11020" max="11265" width="9.140625" style="1"/>
    <col min="11266" max="11266" width="26.140625" style="1" customWidth="1"/>
    <col min="11267" max="11267" width="15" style="1" customWidth="1"/>
    <col min="11268" max="11268" width="10.85546875" style="1" customWidth="1"/>
    <col min="11269" max="11269" width="18.140625" style="1" customWidth="1"/>
    <col min="11270" max="11270" width="16" style="1" customWidth="1"/>
    <col min="11271" max="11271" width="14.28515625" style="1" customWidth="1"/>
    <col min="11272" max="11272" width="9.140625" style="1"/>
    <col min="11273" max="11273" width="18.42578125" style="1" customWidth="1"/>
    <col min="11274" max="11274" width="13" style="1" customWidth="1"/>
    <col min="11275" max="11275" width="17.140625" style="1" customWidth="1"/>
    <col min="11276" max="11521" width="9.140625" style="1"/>
    <col min="11522" max="11522" width="26.140625" style="1" customWidth="1"/>
    <col min="11523" max="11523" width="15" style="1" customWidth="1"/>
    <col min="11524" max="11524" width="10.85546875" style="1" customWidth="1"/>
    <col min="11525" max="11525" width="18.140625" style="1" customWidth="1"/>
    <col min="11526" max="11526" width="16" style="1" customWidth="1"/>
    <col min="11527" max="11527" width="14.28515625" style="1" customWidth="1"/>
    <col min="11528" max="11528" width="9.140625" style="1"/>
    <col min="11529" max="11529" width="18.42578125" style="1" customWidth="1"/>
    <col min="11530" max="11530" width="13" style="1" customWidth="1"/>
    <col min="11531" max="11531" width="17.140625" style="1" customWidth="1"/>
    <col min="11532" max="11777" width="9.140625" style="1"/>
    <col min="11778" max="11778" width="26.140625" style="1" customWidth="1"/>
    <col min="11779" max="11779" width="15" style="1" customWidth="1"/>
    <col min="11780" max="11780" width="10.85546875" style="1" customWidth="1"/>
    <col min="11781" max="11781" width="18.140625" style="1" customWidth="1"/>
    <col min="11782" max="11782" width="16" style="1" customWidth="1"/>
    <col min="11783" max="11783" width="14.28515625" style="1" customWidth="1"/>
    <col min="11784" max="11784" width="9.140625" style="1"/>
    <col min="11785" max="11785" width="18.42578125" style="1" customWidth="1"/>
    <col min="11786" max="11786" width="13" style="1" customWidth="1"/>
    <col min="11787" max="11787" width="17.140625" style="1" customWidth="1"/>
    <col min="11788" max="12033" width="9.140625" style="1"/>
    <col min="12034" max="12034" width="26.140625" style="1" customWidth="1"/>
    <col min="12035" max="12035" width="15" style="1" customWidth="1"/>
    <col min="12036" max="12036" width="10.85546875" style="1" customWidth="1"/>
    <col min="12037" max="12037" width="18.140625" style="1" customWidth="1"/>
    <col min="12038" max="12038" width="16" style="1" customWidth="1"/>
    <col min="12039" max="12039" width="14.28515625" style="1" customWidth="1"/>
    <col min="12040" max="12040" width="9.140625" style="1"/>
    <col min="12041" max="12041" width="18.42578125" style="1" customWidth="1"/>
    <col min="12042" max="12042" width="13" style="1" customWidth="1"/>
    <col min="12043" max="12043" width="17.140625" style="1" customWidth="1"/>
    <col min="12044" max="12289" width="9.140625" style="1"/>
    <col min="12290" max="12290" width="26.140625" style="1" customWidth="1"/>
    <col min="12291" max="12291" width="15" style="1" customWidth="1"/>
    <col min="12292" max="12292" width="10.85546875" style="1" customWidth="1"/>
    <col min="12293" max="12293" width="18.140625" style="1" customWidth="1"/>
    <col min="12294" max="12294" width="16" style="1" customWidth="1"/>
    <col min="12295" max="12295" width="14.28515625" style="1" customWidth="1"/>
    <col min="12296" max="12296" width="9.140625" style="1"/>
    <col min="12297" max="12297" width="18.42578125" style="1" customWidth="1"/>
    <col min="12298" max="12298" width="13" style="1" customWidth="1"/>
    <col min="12299" max="12299" width="17.140625" style="1" customWidth="1"/>
    <col min="12300" max="12545" width="9.140625" style="1"/>
    <col min="12546" max="12546" width="26.140625" style="1" customWidth="1"/>
    <col min="12547" max="12547" width="15" style="1" customWidth="1"/>
    <col min="12548" max="12548" width="10.85546875" style="1" customWidth="1"/>
    <col min="12549" max="12549" width="18.140625" style="1" customWidth="1"/>
    <col min="12550" max="12550" width="16" style="1" customWidth="1"/>
    <col min="12551" max="12551" width="14.28515625" style="1" customWidth="1"/>
    <col min="12552" max="12552" width="9.140625" style="1"/>
    <col min="12553" max="12553" width="18.42578125" style="1" customWidth="1"/>
    <col min="12554" max="12554" width="13" style="1" customWidth="1"/>
    <col min="12555" max="12555" width="17.140625" style="1" customWidth="1"/>
    <col min="12556" max="12801" width="9.140625" style="1"/>
    <col min="12802" max="12802" width="26.140625" style="1" customWidth="1"/>
    <col min="12803" max="12803" width="15" style="1" customWidth="1"/>
    <col min="12804" max="12804" width="10.85546875" style="1" customWidth="1"/>
    <col min="12805" max="12805" width="18.140625" style="1" customWidth="1"/>
    <col min="12806" max="12806" width="16" style="1" customWidth="1"/>
    <col min="12807" max="12807" width="14.28515625" style="1" customWidth="1"/>
    <col min="12808" max="12808" width="9.140625" style="1"/>
    <col min="12809" max="12809" width="18.42578125" style="1" customWidth="1"/>
    <col min="12810" max="12810" width="13" style="1" customWidth="1"/>
    <col min="12811" max="12811" width="17.140625" style="1" customWidth="1"/>
    <col min="12812" max="13057" width="9.140625" style="1"/>
    <col min="13058" max="13058" width="26.140625" style="1" customWidth="1"/>
    <col min="13059" max="13059" width="15" style="1" customWidth="1"/>
    <col min="13060" max="13060" width="10.85546875" style="1" customWidth="1"/>
    <col min="13061" max="13061" width="18.140625" style="1" customWidth="1"/>
    <col min="13062" max="13062" width="16" style="1" customWidth="1"/>
    <col min="13063" max="13063" width="14.28515625" style="1" customWidth="1"/>
    <col min="13064" max="13064" width="9.140625" style="1"/>
    <col min="13065" max="13065" width="18.42578125" style="1" customWidth="1"/>
    <col min="13066" max="13066" width="13" style="1" customWidth="1"/>
    <col min="13067" max="13067" width="17.140625" style="1" customWidth="1"/>
    <col min="13068" max="13313" width="9.140625" style="1"/>
    <col min="13314" max="13314" width="26.140625" style="1" customWidth="1"/>
    <col min="13315" max="13315" width="15" style="1" customWidth="1"/>
    <col min="13316" max="13316" width="10.85546875" style="1" customWidth="1"/>
    <col min="13317" max="13317" width="18.140625" style="1" customWidth="1"/>
    <col min="13318" max="13318" width="16" style="1" customWidth="1"/>
    <col min="13319" max="13319" width="14.28515625" style="1" customWidth="1"/>
    <col min="13320" max="13320" width="9.140625" style="1"/>
    <col min="13321" max="13321" width="18.42578125" style="1" customWidth="1"/>
    <col min="13322" max="13322" width="13" style="1" customWidth="1"/>
    <col min="13323" max="13323" width="17.140625" style="1" customWidth="1"/>
    <col min="13324" max="13569" width="9.140625" style="1"/>
    <col min="13570" max="13570" width="26.140625" style="1" customWidth="1"/>
    <col min="13571" max="13571" width="15" style="1" customWidth="1"/>
    <col min="13572" max="13572" width="10.85546875" style="1" customWidth="1"/>
    <col min="13573" max="13573" width="18.140625" style="1" customWidth="1"/>
    <col min="13574" max="13574" width="16" style="1" customWidth="1"/>
    <col min="13575" max="13575" width="14.28515625" style="1" customWidth="1"/>
    <col min="13576" max="13576" width="9.140625" style="1"/>
    <col min="13577" max="13577" width="18.42578125" style="1" customWidth="1"/>
    <col min="13578" max="13578" width="13" style="1" customWidth="1"/>
    <col min="13579" max="13579" width="17.140625" style="1" customWidth="1"/>
    <col min="13580" max="13825" width="9.140625" style="1"/>
    <col min="13826" max="13826" width="26.140625" style="1" customWidth="1"/>
    <col min="13827" max="13827" width="15" style="1" customWidth="1"/>
    <col min="13828" max="13828" width="10.85546875" style="1" customWidth="1"/>
    <col min="13829" max="13829" width="18.140625" style="1" customWidth="1"/>
    <col min="13830" max="13830" width="16" style="1" customWidth="1"/>
    <col min="13831" max="13831" width="14.28515625" style="1" customWidth="1"/>
    <col min="13832" max="13832" width="9.140625" style="1"/>
    <col min="13833" max="13833" width="18.42578125" style="1" customWidth="1"/>
    <col min="13834" max="13834" width="13" style="1" customWidth="1"/>
    <col min="13835" max="13835" width="17.140625" style="1" customWidth="1"/>
    <col min="13836" max="14081" width="9.140625" style="1"/>
    <col min="14082" max="14082" width="26.140625" style="1" customWidth="1"/>
    <col min="14083" max="14083" width="15" style="1" customWidth="1"/>
    <col min="14084" max="14084" width="10.85546875" style="1" customWidth="1"/>
    <col min="14085" max="14085" width="18.140625" style="1" customWidth="1"/>
    <col min="14086" max="14086" width="16" style="1" customWidth="1"/>
    <col min="14087" max="14087" width="14.28515625" style="1" customWidth="1"/>
    <col min="14088" max="14088" width="9.140625" style="1"/>
    <col min="14089" max="14089" width="18.42578125" style="1" customWidth="1"/>
    <col min="14090" max="14090" width="13" style="1" customWidth="1"/>
    <col min="14091" max="14091" width="17.140625" style="1" customWidth="1"/>
    <col min="14092" max="14337" width="9.140625" style="1"/>
    <col min="14338" max="14338" width="26.140625" style="1" customWidth="1"/>
    <col min="14339" max="14339" width="15" style="1" customWidth="1"/>
    <col min="14340" max="14340" width="10.85546875" style="1" customWidth="1"/>
    <col min="14341" max="14341" width="18.140625" style="1" customWidth="1"/>
    <col min="14342" max="14342" width="16" style="1" customWidth="1"/>
    <col min="14343" max="14343" width="14.28515625" style="1" customWidth="1"/>
    <col min="14344" max="14344" width="9.140625" style="1"/>
    <col min="14345" max="14345" width="18.42578125" style="1" customWidth="1"/>
    <col min="14346" max="14346" width="13" style="1" customWidth="1"/>
    <col min="14347" max="14347" width="17.140625" style="1" customWidth="1"/>
    <col min="14348" max="14593" width="9.140625" style="1"/>
    <col min="14594" max="14594" width="26.140625" style="1" customWidth="1"/>
    <col min="14595" max="14595" width="15" style="1" customWidth="1"/>
    <col min="14596" max="14596" width="10.85546875" style="1" customWidth="1"/>
    <col min="14597" max="14597" width="18.140625" style="1" customWidth="1"/>
    <col min="14598" max="14598" width="16" style="1" customWidth="1"/>
    <col min="14599" max="14599" width="14.28515625" style="1" customWidth="1"/>
    <col min="14600" max="14600" width="9.140625" style="1"/>
    <col min="14601" max="14601" width="18.42578125" style="1" customWidth="1"/>
    <col min="14602" max="14602" width="13" style="1" customWidth="1"/>
    <col min="14603" max="14603" width="17.140625" style="1" customWidth="1"/>
    <col min="14604" max="14849" width="9.140625" style="1"/>
    <col min="14850" max="14850" width="26.140625" style="1" customWidth="1"/>
    <col min="14851" max="14851" width="15" style="1" customWidth="1"/>
    <col min="14852" max="14852" width="10.85546875" style="1" customWidth="1"/>
    <col min="14853" max="14853" width="18.140625" style="1" customWidth="1"/>
    <col min="14854" max="14854" width="16" style="1" customWidth="1"/>
    <col min="14855" max="14855" width="14.28515625" style="1" customWidth="1"/>
    <col min="14856" max="14856" width="9.140625" style="1"/>
    <col min="14857" max="14857" width="18.42578125" style="1" customWidth="1"/>
    <col min="14858" max="14858" width="13" style="1" customWidth="1"/>
    <col min="14859" max="14859" width="17.140625" style="1" customWidth="1"/>
    <col min="14860" max="15105" width="9.140625" style="1"/>
    <col min="15106" max="15106" width="26.140625" style="1" customWidth="1"/>
    <col min="15107" max="15107" width="15" style="1" customWidth="1"/>
    <col min="15108" max="15108" width="10.85546875" style="1" customWidth="1"/>
    <col min="15109" max="15109" width="18.140625" style="1" customWidth="1"/>
    <col min="15110" max="15110" width="16" style="1" customWidth="1"/>
    <col min="15111" max="15111" width="14.28515625" style="1" customWidth="1"/>
    <col min="15112" max="15112" width="9.140625" style="1"/>
    <col min="15113" max="15113" width="18.42578125" style="1" customWidth="1"/>
    <col min="15114" max="15114" width="13" style="1" customWidth="1"/>
    <col min="15115" max="15115" width="17.140625" style="1" customWidth="1"/>
    <col min="15116" max="15361" width="9.140625" style="1"/>
    <col min="15362" max="15362" width="26.140625" style="1" customWidth="1"/>
    <col min="15363" max="15363" width="15" style="1" customWidth="1"/>
    <col min="15364" max="15364" width="10.85546875" style="1" customWidth="1"/>
    <col min="15365" max="15365" width="18.140625" style="1" customWidth="1"/>
    <col min="15366" max="15366" width="16" style="1" customWidth="1"/>
    <col min="15367" max="15367" width="14.28515625" style="1" customWidth="1"/>
    <col min="15368" max="15368" width="9.140625" style="1"/>
    <col min="15369" max="15369" width="18.42578125" style="1" customWidth="1"/>
    <col min="15370" max="15370" width="13" style="1" customWidth="1"/>
    <col min="15371" max="15371" width="17.140625" style="1" customWidth="1"/>
    <col min="15372" max="15617" width="9.140625" style="1"/>
    <col min="15618" max="15618" width="26.140625" style="1" customWidth="1"/>
    <col min="15619" max="15619" width="15" style="1" customWidth="1"/>
    <col min="15620" max="15620" width="10.85546875" style="1" customWidth="1"/>
    <col min="15621" max="15621" width="18.140625" style="1" customWidth="1"/>
    <col min="15622" max="15622" width="16" style="1" customWidth="1"/>
    <col min="15623" max="15623" width="14.28515625" style="1" customWidth="1"/>
    <col min="15624" max="15624" width="9.140625" style="1"/>
    <col min="15625" max="15625" width="18.42578125" style="1" customWidth="1"/>
    <col min="15626" max="15626" width="13" style="1" customWidth="1"/>
    <col min="15627" max="15627" width="17.140625" style="1" customWidth="1"/>
    <col min="15628" max="15873" width="9.140625" style="1"/>
    <col min="15874" max="15874" width="26.140625" style="1" customWidth="1"/>
    <col min="15875" max="15875" width="15" style="1" customWidth="1"/>
    <col min="15876" max="15876" width="10.85546875" style="1" customWidth="1"/>
    <col min="15877" max="15877" width="18.140625" style="1" customWidth="1"/>
    <col min="15878" max="15878" width="16" style="1" customWidth="1"/>
    <col min="15879" max="15879" width="14.28515625" style="1" customWidth="1"/>
    <col min="15880" max="15880" width="9.140625" style="1"/>
    <col min="15881" max="15881" width="18.42578125" style="1" customWidth="1"/>
    <col min="15882" max="15882" width="13" style="1" customWidth="1"/>
    <col min="15883" max="15883" width="17.140625" style="1" customWidth="1"/>
    <col min="15884" max="16129" width="9.140625" style="1"/>
    <col min="16130" max="16130" width="26.140625" style="1" customWidth="1"/>
    <col min="16131" max="16131" width="15" style="1" customWidth="1"/>
    <col min="16132" max="16132" width="10.85546875" style="1" customWidth="1"/>
    <col min="16133" max="16133" width="18.140625" style="1" customWidth="1"/>
    <col min="16134" max="16134" width="16" style="1" customWidth="1"/>
    <col min="16135" max="16135" width="14.28515625" style="1" customWidth="1"/>
    <col min="16136" max="16136" width="9.140625" style="1"/>
    <col min="16137" max="16137" width="18.42578125" style="1" customWidth="1"/>
    <col min="16138" max="16138" width="13" style="1" customWidth="1"/>
    <col min="16139" max="16139" width="17.140625" style="1" customWidth="1"/>
    <col min="16140" max="16384" width="9.140625" style="1"/>
  </cols>
  <sheetData>
    <row r="1" spans="1:11" ht="15" x14ac:dyDescent="0.2">
      <c r="K1" s="2"/>
    </row>
    <row r="2" spans="1:11" x14ac:dyDescent="0.2">
      <c r="A2" s="3"/>
      <c r="B2" s="3"/>
      <c r="C2" s="3"/>
      <c r="D2" s="3"/>
      <c r="E2" s="3"/>
      <c r="F2" s="3"/>
      <c r="G2" s="3"/>
      <c r="H2" s="4"/>
      <c r="I2" s="4"/>
      <c r="K2" s="5"/>
    </row>
    <row r="3" spans="1:11" ht="18.75" x14ac:dyDescent="0.2">
      <c r="A3" s="3"/>
      <c r="B3" s="6" t="s">
        <v>0</v>
      </c>
      <c r="C3" s="7"/>
      <c r="D3" s="7"/>
      <c r="E3" s="7"/>
      <c r="F3" s="7"/>
      <c r="G3" s="7"/>
      <c r="H3" s="7"/>
      <c r="I3" s="7"/>
      <c r="J3" s="7"/>
      <c r="K3" s="3"/>
    </row>
    <row r="4" spans="1:11" x14ac:dyDescent="0.2">
      <c r="A4" s="8" t="s">
        <v>22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x14ac:dyDescent="0.2">
      <c r="A5" s="9" t="s">
        <v>2</v>
      </c>
      <c r="B5" s="9" t="s">
        <v>3</v>
      </c>
      <c r="C5" s="10" t="s">
        <v>4</v>
      </c>
      <c r="D5" s="10"/>
      <c r="E5" s="10"/>
      <c r="F5" s="10" t="s">
        <v>5</v>
      </c>
      <c r="G5" s="10" t="s">
        <v>6</v>
      </c>
      <c r="H5" s="10"/>
      <c r="I5" s="10"/>
      <c r="J5" s="10"/>
      <c r="K5" s="11" t="s">
        <v>7</v>
      </c>
    </row>
    <row r="6" spans="1:11" ht="89.25" customHeight="1" x14ac:dyDescent="0.2">
      <c r="A6" s="9"/>
      <c r="B6" s="9"/>
      <c r="C6" s="12" t="s">
        <v>8</v>
      </c>
      <c r="D6" s="12" t="s">
        <v>9</v>
      </c>
      <c r="E6" s="12" t="s">
        <v>10</v>
      </c>
      <c r="F6" s="10"/>
      <c r="G6" s="13" t="s">
        <v>11</v>
      </c>
      <c r="H6" s="12" t="s">
        <v>12</v>
      </c>
      <c r="I6" s="12" t="s">
        <v>13</v>
      </c>
      <c r="J6" s="12" t="s">
        <v>12</v>
      </c>
      <c r="K6" s="11"/>
    </row>
    <row r="7" spans="1:11" ht="15.75" x14ac:dyDescent="0.25">
      <c r="A7" s="18">
        <v>1</v>
      </c>
      <c r="B7" s="18" t="s">
        <v>23</v>
      </c>
      <c r="C7" s="16">
        <v>134.30000000000001</v>
      </c>
      <c r="D7" s="16"/>
      <c r="E7" s="15"/>
      <c r="F7" s="17">
        <f t="shared" ref="F7:F50" si="0">SUM(C7,D7)</f>
        <v>134.30000000000001</v>
      </c>
      <c r="G7" s="18"/>
      <c r="H7" s="16"/>
      <c r="I7" s="19"/>
      <c r="J7" s="16"/>
      <c r="K7" s="20">
        <f>C7-H50</f>
        <v>78.110000000000014</v>
      </c>
    </row>
    <row r="8" spans="1:11" ht="57.75" customHeight="1" x14ac:dyDescent="0.25">
      <c r="A8" s="18"/>
      <c r="B8" s="18"/>
      <c r="C8" s="16"/>
      <c r="D8" s="16"/>
      <c r="E8" s="15"/>
      <c r="F8" s="17">
        <f t="shared" si="0"/>
        <v>0</v>
      </c>
      <c r="G8" s="18">
        <v>2210</v>
      </c>
      <c r="H8" s="16">
        <v>28.54</v>
      </c>
      <c r="I8" s="19" t="s">
        <v>24</v>
      </c>
      <c r="J8" s="16">
        <v>28.54</v>
      </c>
      <c r="K8" s="20"/>
    </row>
    <row r="9" spans="1:11" ht="15.75" x14ac:dyDescent="0.25">
      <c r="A9" s="18"/>
      <c r="B9" s="18"/>
      <c r="C9" s="16"/>
      <c r="D9" s="16"/>
      <c r="E9" s="15"/>
      <c r="F9" s="17">
        <f t="shared" si="0"/>
        <v>0</v>
      </c>
      <c r="G9" s="18">
        <v>3110</v>
      </c>
      <c r="H9" s="16">
        <v>27.65</v>
      </c>
      <c r="I9" s="19" t="s">
        <v>25</v>
      </c>
      <c r="J9" s="16">
        <v>27.65</v>
      </c>
      <c r="K9" s="20"/>
    </row>
    <row r="10" spans="1:11" ht="15.75" x14ac:dyDescent="0.25">
      <c r="A10" s="18"/>
      <c r="B10" s="18"/>
      <c r="C10" s="16"/>
      <c r="D10" s="16"/>
      <c r="E10" s="15"/>
      <c r="F10" s="17">
        <f t="shared" si="0"/>
        <v>0</v>
      </c>
      <c r="G10" s="18"/>
      <c r="H10" s="16"/>
      <c r="I10" s="19"/>
      <c r="J10" s="16"/>
      <c r="K10" s="20"/>
    </row>
    <row r="11" spans="1:11" ht="15.75" x14ac:dyDescent="0.25">
      <c r="A11" s="18"/>
      <c r="B11" s="18"/>
      <c r="C11" s="16"/>
      <c r="D11" s="16"/>
      <c r="E11" s="15"/>
      <c r="F11" s="17">
        <f t="shared" si="0"/>
        <v>0</v>
      </c>
      <c r="G11" s="18"/>
      <c r="H11" s="16"/>
      <c r="I11" s="19"/>
      <c r="J11" s="16"/>
      <c r="K11" s="20"/>
    </row>
    <row r="12" spans="1:11" ht="15.75" x14ac:dyDescent="0.25">
      <c r="A12" s="18"/>
      <c r="B12" s="18"/>
      <c r="C12" s="16"/>
      <c r="D12" s="16"/>
      <c r="E12" s="15"/>
      <c r="F12" s="17">
        <f t="shared" si="0"/>
        <v>0</v>
      </c>
      <c r="G12" s="21"/>
      <c r="H12" s="16"/>
      <c r="I12" s="15"/>
      <c r="J12" s="16"/>
      <c r="K12" s="20"/>
    </row>
    <row r="13" spans="1:11" ht="15.75" x14ac:dyDescent="0.25">
      <c r="A13" s="18"/>
      <c r="B13" s="18"/>
      <c r="C13" s="16"/>
      <c r="D13" s="16"/>
      <c r="E13" s="15"/>
      <c r="F13" s="17">
        <f t="shared" si="0"/>
        <v>0</v>
      </c>
      <c r="G13" s="21"/>
      <c r="H13" s="16"/>
      <c r="I13" s="15"/>
      <c r="J13" s="16"/>
      <c r="K13" s="20"/>
    </row>
    <row r="14" spans="1:11" ht="15.75" x14ac:dyDescent="0.25">
      <c r="A14" s="18"/>
      <c r="B14" s="18"/>
      <c r="C14" s="16"/>
      <c r="D14" s="16"/>
      <c r="E14" s="15"/>
      <c r="F14" s="17">
        <f t="shared" si="0"/>
        <v>0</v>
      </c>
      <c r="G14" s="18"/>
      <c r="H14" s="16"/>
      <c r="I14" s="15"/>
      <c r="J14" s="16"/>
      <c r="K14" s="20"/>
    </row>
    <row r="15" spans="1:11" ht="15.75" x14ac:dyDescent="0.25">
      <c r="A15" s="18"/>
      <c r="B15" s="18"/>
      <c r="C15" s="16"/>
      <c r="D15" s="16"/>
      <c r="E15" s="15"/>
      <c r="F15" s="17">
        <f t="shared" si="0"/>
        <v>0</v>
      </c>
      <c r="G15" s="18"/>
      <c r="H15" s="16"/>
      <c r="I15" s="15"/>
      <c r="J15" s="16"/>
      <c r="K15" s="20"/>
    </row>
    <row r="16" spans="1:11" ht="15.75" x14ac:dyDescent="0.25">
      <c r="A16" s="18"/>
      <c r="B16" s="18"/>
      <c r="C16" s="16"/>
      <c r="D16" s="16"/>
      <c r="E16" s="15"/>
      <c r="F16" s="17">
        <f t="shared" si="0"/>
        <v>0</v>
      </c>
      <c r="G16" s="18"/>
      <c r="H16" s="16"/>
      <c r="I16" s="15"/>
      <c r="J16" s="16"/>
      <c r="K16" s="20"/>
    </row>
    <row r="17" spans="1:11" ht="15.75" x14ac:dyDescent="0.25">
      <c r="A17" s="18"/>
      <c r="B17" s="18"/>
      <c r="C17" s="16"/>
      <c r="D17" s="16"/>
      <c r="E17" s="15"/>
      <c r="F17" s="17">
        <f t="shared" si="0"/>
        <v>0</v>
      </c>
      <c r="G17" s="18"/>
      <c r="H17" s="16"/>
      <c r="I17" s="15"/>
      <c r="J17" s="16"/>
      <c r="K17" s="20"/>
    </row>
    <row r="18" spans="1:11" ht="15.75" x14ac:dyDescent="0.25">
      <c r="A18" s="18"/>
      <c r="B18" s="18"/>
      <c r="C18" s="16"/>
      <c r="D18" s="16"/>
      <c r="E18" s="15"/>
      <c r="F18" s="17">
        <f t="shared" si="0"/>
        <v>0</v>
      </c>
      <c r="G18" s="18"/>
      <c r="H18" s="16"/>
      <c r="I18" s="15"/>
      <c r="J18" s="16"/>
      <c r="K18" s="20"/>
    </row>
    <row r="19" spans="1:11" ht="15.75" x14ac:dyDescent="0.25">
      <c r="A19" s="18"/>
      <c r="B19" s="18"/>
      <c r="C19" s="16"/>
      <c r="D19" s="16"/>
      <c r="E19" s="15"/>
      <c r="F19" s="17">
        <f t="shared" si="0"/>
        <v>0</v>
      </c>
      <c r="G19" s="18"/>
      <c r="H19" s="16"/>
      <c r="I19" s="15"/>
      <c r="J19" s="16"/>
      <c r="K19" s="20"/>
    </row>
    <row r="20" spans="1:11" ht="15.75" x14ac:dyDescent="0.25">
      <c r="A20" s="18"/>
      <c r="B20" s="18"/>
      <c r="C20" s="16"/>
      <c r="D20" s="16"/>
      <c r="E20" s="15"/>
      <c r="F20" s="17">
        <f t="shared" si="0"/>
        <v>0</v>
      </c>
      <c r="G20" s="18"/>
      <c r="H20" s="16"/>
      <c r="I20" s="15"/>
      <c r="J20" s="16"/>
      <c r="K20" s="20"/>
    </row>
    <row r="21" spans="1:11" ht="15.75" x14ac:dyDescent="0.25">
      <c r="A21" s="18"/>
      <c r="B21" s="18"/>
      <c r="C21" s="16"/>
      <c r="D21" s="16"/>
      <c r="E21" s="15"/>
      <c r="F21" s="17">
        <f t="shared" si="0"/>
        <v>0</v>
      </c>
      <c r="G21" s="18"/>
      <c r="H21" s="16"/>
      <c r="I21" s="15"/>
      <c r="J21" s="16"/>
      <c r="K21" s="20"/>
    </row>
    <row r="22" spans="1:11" ht="15.75" x14ac:dyDescent="0.25">
      <c r="A22" s="18"/>
      <c r="B22" s="18"/>
      <c r="C22" s="16"/>
      <c r="D22" s="16"/>
      <c r="E22" s="15"/>
      <c r="F22" s="17">
        <f t="shared" si="0"/>
        <v>0</v>
      </c>
      <c r="G22" s="18"/>
      <c r="H22" s="16"/>
      <c r="I22" s="15"/>
      <c r="J22" s="16"/>
      <c r="K22" s="20"/>
    </row>
    <row r="23" spans="1:11" ht="15.75" x14ac:dyDescent="0.25">
      <c r="A23" s="18"/>
      <c r="B23" s="18"/>
      <c r="C23" s="16"/>
      <c r="D23" s="16"/>
      <c r="E23" s="15"/>
      <c r="F23" s="17">
        <f t="shared" si="0"/>
        <v>0</v>
      </c>
      <c r="G23" s="18"/>
      <c r="H23" s="16"/>
      <c r="I23" s="15"/>
      <c r="J23" s="16"/>
      <c r="K23" s="20"/>
    </row>
    <row r="24" spans="1:11" ht="15.75" x14ac:dyDescent="0.25">
      <c r="A24" s="18"/>
      <c r="B24" s="18"/>
      <c r="C24" s="16"/>
      <c r="D24" s="16"/>
      <c r="E24" s="15"/>
      <c r="F24" s="17">
        <f t="shared" si="0"/>
        <v>0</v>
      </c>
      <c r="G24" s="18"/>
      <c r="H24" s="16"/>
      <c r="I24" s="15"/>
      <c r="J24" s="16"/>
      <c r="K24" s="20"/>
    </row>
    <row r="25" spans="1:11" ht="15.75" x14ac:dyDescent="0.25">
      <c r="A25" s="18"/>
      <c r="B25" s="18"/>
      <c r="C25" s="16"/>
      <c r="D25" s="16"/>
      <c r="E25" s="15"/>
      <c r="F25" s="17">
        <f t="shared" si="0"/>
        <v>0</v>
      </c>
      <c r="G25" s="18"/>
      <c r="H25" s="16"/>
      <c r="I25" s="15"/>
      <c r="J25" s="16"/>
      <c r="K25" s="20"/>
    </row>
    <row r="26" spans="1:11" ht="15.75" x14ac:dyDescent="0.25">
      <c r="A26" s="18"/>
      <c r="B26" s="18"/>
      <c r="C26" s="16"/>
      <c r="D26" s="16"/>
      <c r="E26" s="15"/>
      <c r="F26" s="17">
        <f t="shared" si="0"/>
        <v>0</v>
      </c>
      <c r="G26" s="18"/>
      <c r="H26" s="16"/>
      <c r="I26" s="15"/>
      <c r="J26" s="16"/>
      <c r="K26" s="20"/>
    </row>
    <row r="27" spans="1:11" ht="15.75" x14ac:dyDescent="0.25">
      <c r="A27" s="18"/>
      <c r="B27" s="18"/>
      <c r="C27" s="16"/>
      <c r="D27" s="16"/>
      <c r="E27" s="15"/>
      <c r="F27" s="17">
        <f t="shared" si="0"/>
        <v>0</v>
      </c>
      <c r="G27" s="18"/>
      <c r="H27" s="16"/>
      <c r="I27" s="15"/>
      <c r="J27" s="16"/>
      <c r="K27" s="20"/>
    </row>
    <row r="28" spans="1:11" ht="15.75" x14ac:dyDescent="0.25">
      <c r="A28" s="18"/>
      <c r="B28" s="18"/>
      <c r="C28" s="16"/>
      <c r="D28" s="16"/>
      <c r="E28" s="15"/>
      <c r="F28" s="17">
        <f t="shared" si="0"/>
        <v>0</v>
      </c>
      <c r="G28" s="18"/>
      <c r="H28" s="16"/>
      <c r="I28" s="15"/>
      <c r="J28" s="16"/>
      <c r="K28" s="20"/>
    </row>
    <row r="29" spans="1:11" ht="15.75" x14ac:dyDescent="0.25">
      <c r="A29" s="18"/>
      <c r="B29" s="18"/>
      <c r="C29" s="16"/>
      <c r="D29" s="16"/>
      <c r="E29" s="15"/>
      <c r="F29" s="17">
        <f t="shared" si="0"/>
        <v>0</v>
      </c>
      <c r="G29" s="18"/>
      <c r="H29" s="16"/>
      <c r="I29" s="15"/>
      <c r="J29" s="16"/>
      <c r="K29" s="20"/>
    </row>
    <row r="30" spans="1:11" ht="15.75" x14ac:dyDescent="0.25">
      <c r="A30" s="18"/>
      <c r="B30" s="18"/>
      <c r="C30" s="16"/>
      <c r="D30" s="16"/>
      <c r="E30" s="15"/>
      <c r="F30" s="17">
        <f t="shared" si="0"/>
        <v>0</v>
      </c>
      <c r="G30" s="18"/>
      <c r="H30" s="16"/>
      <c r="I30" s="15"/>
      <c r="J30" s="16"/>
      <c r="K30" s="20"/>
    </row>
    <row r="31" spans="1:11" ht="15.75" x14ac:dyDescent="0.25">
      <c r="A31" s="18"/>
      <c r="B31" s="18"/>
      <c r="C31" s="16"/>
      <c r="D31" s="16"/>
      <c r="E31" s="15"/>
      <c r="F31" s="17">
        <f t="shared" si="0"/>
        <v>0</v>
      </c>
      <c r="G31" s="18"/>
      <c r="H31" s="16"/>
      <c r="I31" s="15"/>
      <c r="J31" s="16"/>
      <c r="K31" s="20"/>
    </row>
    <row r="32" spans="1:11" ht="15.75" x14ac:dyDescent="0.25">
      <c r="A32" s="18"/>
      <c r="B32" s="18"/>
      <c r="C32" s="16"/>
      <c r="D32" s="16"/>
      <c r="E32" s="15"/>
      <c r="F32" s="17">
        <f t="shared" si="0"/>
        <v>0</v>
      </c>
      <c r="G32" s="18"/>
      <c r="H32" s="16"/>
      <c r="I32" s="15"/>
      <c r="J32" s="16"/>
      <c r="K32" s="20"/>
    </row>
    <row r="33" spans="1:11" ht="15.75" x14ac:dyDescent="0.25">
      <c r="A33" s="18"/>
      <c r="B33" s="18"/>
      <c r="C33" s="16"/>
      <c r="D33" s="16"/>
      <c r="E33" s="15"/>
      <c r="F33" s="17">
        <f t="shared" si="0"/>
        <v>0</v>
      </c>
      <c r="G33" s="18"/>
      <c r="H33" s="16"/>
      <c r="I33" s="15"/>
      <c r="J33" s="16"/>
      <c r="K33" s="20"/>
    </row>
    <row r="34" spans="1:11" ht="15.75" x14ac:dyDescent="0.25">
      <c r="A34" s="18"/>
      <c r="B34" s="18"/>
      <c r="C34" s="16"/>
      <c r="D34" s="16"/>
      <c r="E34" s="15"/>
      <c r="F34" s="17">
        <f t="shared" si="0"/>
        <v>0</v>
      </c>
      <c r="G34" s="18"/>
      <c r="H34" s="16"/>
      <c r="I34" s="15"/>
      <c r="J34" s="16"/>
      <c r="K34" s="20"/>
    </row>
    <row r="35" spans="1:11" ht="15.75" x14ac:dyDescent="0.25">
      <c r="A35" s="18"/>
      <c r="B35" s="18"/>
      <c r="C35" s="16"/>
      <c r="D35" s="16"/>
      <c r="E35" s="15"/>
      <c r="F35" s="17">
        <f t="shared" si="0"/>
        <v>0</v>
      </c>
      <c r="G35" s="18"/>
      <c r="H35" s="16"/>
      <c r="I35" s="15"/>
      <c r="J35" s="16"/>
      <c r="K35" s="20"/>
    </row>
    <row r="36" spans="1:11" ht="15.75" x14ac:dyDescent="0.25">
      <c r="A36" s="18"/>
      <c r="B36" s="18"/>
      <c r="C36" s="16"/>
      <c r="D36" s="16"/>
      <c r="E36" s="15"/>
      <c r="F36" s="17">
        <f t="shared" si="0"/>
        <v>0</v>
      </c>
      <c r="G36" s="18"/>
      <c r="H36" s="16"/>
      <c r="I36" s="15"/>
      <c r="J36" s="16"/>
      <c r="K36" s="20"/>
    </row>
    <row r="37" spans="1:11" ht="15.75" x14ac:dyDescent="0.25">
      <c r="A37" s="18"/>
      <c r="B37" s="18"/>
      <c r="C37" s="16"/>
      <c r="D37" s="16"/>
      <c r="E37" s="15"/>
      <c r="F37" s="17">
        <f t="shared" si="0"/>
        <v>0</v>
      </c>
      <c r="G37" s="18"/>
      <c r="H37" s="16"/>
      <c r="I37" s="15"/>
      <c r="J37" s="16"/>
      <c r="K37" s="20"/>
    </row>
    <row r="38" spans="1:11" ht="15.75" x14ac:dyDescent="0.25">
      <c r="A38" s="18"/>
      <c r="B38" s="18"/>
      <c r="C38" s="16"/>
      <c r="D38" s="16"/>
      <c r="E38" s="15"/>
      <c r="F38" s="17">
        <f t="shared" si="0"/>
        <v>0</v>
      </c>
      <c r="G38" s="18"/>
      <c r="H38" s="16"/>
      <c r="I38" s="15"/>
      <c r="J38" s="16"/>
      <c r="K38" s="20"/>
    </row>
    <row r="39" spans="1:11" ht="15.75" x14ac:dyDescent="0.25">
      <c r="A39" s="18"/>
      <c r="B39" s="18"/>
      <c r="C39" s="16"/>
      <c r="D39" s="16"/>
      <c r="E39" s="15"/>
      <c r="F39" s="17">
        <f t="shared" si="0"/>
        <v>0</v>
      </c>
      <c r="G39" s="18"/>
      <c r="H39" s="16"/>
      <c r="I39" s="15"/>
      <c r="J39" s="16"/>
      <c r="K39" s="20"/>
    </row>
    <row r="40" spans="1:11" ht="15.75" x14ac:dyDescent="0.25">
      <c r="A40" s="18"/>
      <c r="B40" s="18"/>
      <c r="C40" s="16"/>
      <c r="D40" s="16"/>
      <c r="E40" s="15"/>
      <c r="F40" s="17">
        <f t="shared" si="0"/>
        <v>0</v>
      </c>
      <c r="G40" s="18"/>
      <c r="H40" s="16"/>
      <c r="I40" s="15"/>
      <c r="J40" s="16"/>
      <c r="K40" s="20"/>
    </row>
    <row r="41" spans="1:11" ht="15.75" x14ac:dyDescent="0.25">
      <c r="A41" s="18"/>
      <c r="B41" s="18"/>
      <c r="C41" s="16"/>
      <c r="D41" s="16"/>
      <c r="E41" s="15"/>
      <c r="F41" s="17">
        <f t="shared" si="0"/>
        <v>0</v>
      </c>
      <c r="G41" s="18"/>
      <c r="H41" s="16"/>
      <c r="I41" s="15"/>
      <c r="J41" s="16"/>
      <c r="K41" s="20"/>
    </row>
    <row r="42" spans="1:11" ht="15.75" x14ac:dyDescent="0.25">
      <c r="A42" s="18"/>
      <c r="B42" s="18"/>
      <c r="C42" s="16"/>
      <c r="D42" s="16"/>
      <c r="E42" s="15"/>
      <c r="F42" s="17">
        <f t="shared" si="0"/>
        <v>0</v>
      </c>
      <c r="G42" s="18"/>
      <c r="H42" s="16"/>
      <c r="I42" s="15"/>
      <c r="J42" s="16"/>
      <c r="K42" s="20"/>
    </row>
    <row r="43" spans="1:11" ht="15.75" x14ac:dyDescent="0.25">
      <c r="A43" s="18"/>
      <c r="B43" s="18"/>
      <c r="C43" s="16"/>
      <c r="D43" s="16"/>
      <c r="E43" s="15"/>
      <c r="F43" s="17">
        <f t="shared" si="0"/>
        <v>0</v>
      </c>
      <c r="G43" s="18"/>
      <c r="H43" s="16"/>
      <c r="I43" s="15"/>
      <c r="J43" s="16"/>
      <c r="K43" s="20"/>
    </row>
    <row r="44" spans="1:11" ht="15.75" x14ac:dyDescent="0.25">
      <c r="A44" s="18"/>
      <c r="B44" s="18"/>
      <c r="C44" s="16"/>
      <c r="D44" s="16"/>
      <c r="E44" s="15"/>
      <c r="F44" s="17">
        <f t="shared" si="0"/>
        <v>0</v>
      </c>
      <c r="G44" s="18"/>
      <c r="H44" s="16"/>
      <c r="I44" s="15"/>
      <c r="J44" s="16"/>
      <c r="K44" s="20"/>
    </row>
    <row r="45" spans="1:11" ht="15.75" x14ac:dyDescent="0.25">
      <c r="A45" s="18"/>
      <c r="B45" s="18"/>
      <c r="C45" s="16"/>
      <c r="D45" s="16"/>
      <c r="E45" s="15"/>
      <c r="F45" s="17">
        <f t="shared" si="0"/>
        <v>0</v>
      </c>
      <c r="G45" s="18"/>
      <c r="H45" s="16"/>
      <c r="I45" s="15"/>
      <c r="J45" s="16"/>
      <c r="K45" s="20"/>
    </row>
    <row r="46" spans="1:11" ht="15.75" x14ac:dyDescent="0.25">
      <c r="A46" s="18"/>
      <c r="B46" s="18"/>
      <c r="C46" s="16"/>
      <c r="D46" s="16"/>
      <c r="E46" s="15"/>
      <c r="F46" s="17">
        <f t="shared" si="0"/>
        <v>0</v>
      </c>
      <c r="G46" s="18"/>
      <c r="H46" s="16"/>
      <c r="I46" s="15"/>
      <c r="J46" s="16"/>
      <c r="K46" s="20"/>
    </row>
    <row r="47" spans="1:11" ht="15.75" x14ac:dyDescent="0.25">
      <c r="A47" s="23"/>
      <c r="B47" s="23"/>
      <c r="C47" s="24"/>
      <c r="D47" s="24"/>
      <c r="E47" s="25"/>
      <c r="F47" s="17">
        <f t="shared" si="0"/>
        <v>0</v>
      </c>
      <c r="G47" s="23"/>
      <c r="H47" s="24"/>
      <c r="I47" s="25"/>
      <c r="J47" s="24"/>
      <c r="K47" s="20"/>
    </row>
    <row r="48" spans="1:11" ht="15.75" x14ac:dyDescent="0.25">
      <c r="A48" s="23"/>
      <c r="B48" s="23"/>
      <c r="C48" s="24"/>
      <c r="D48" s="24"/>
      <c r="E48" s="25"/>
      <c r="F48" s="17">
        <f t="shared" si="0"/>
        <v>0</v>
      </c>
      <c r="G48" s="23"/>
      <c r="H48" s="24"/>
      <c r="I48" s="25"/>
      <c r="J48" s="24"/>
      <c r="K48" s="20"/>
    </row>
    <row r="49" spans="1:11" ht="15.75" x14ac:dyDescent="0.25">
      <c r="A49" s="23"/>
      <c r="B49" s="23"/>
      <c r="C49" s="24"/>
      <c r="D49" s="24"/>
      <c r="E49" s="25"/>
      <c r="F49" s="17">
        <f t="shared" si="0"/>
        <v>0</v>
      </c>
      <c r="G49" s="23"/>
      <c r="H49" s="24"/>
      <c r="I49" s="25"/>
      <c r="J49" s="24"/>
      <c r="K49" s="20"/>
    </row>
    <row r="50" spans="1:11" ht="15.75" x14ac:dyDescent="0.25">
      <c r="A50" s="23"/>
      <c r="B50" s="26" t="s">
        <v>16</v>
      </c>
      <c r="C50" s="27">
        <f>SUM(C7:C49)</f>
        <v>134.30000000000001</v>
      </c>
      <c r="D50" s="27">
        <f>SUM(D7:D49)</f>
        <v>0</v>
      </c>
      <c r="E50" s="28"/>
      <c r="F50" s="29">
        <f t="shared" si="0"/>
        <v>134.30000000000001</v>
      </c>
      <c r="G50" s="30"/>
      <c r="H50" s="27">
        <f>SUM(H7:H49)</f>
        <v>56.19</v>
      </c>
      <c r="I50" s="28"/>
      <c r="J50" s="27">
        <f>SUM(J7:J49)</f>
        <v>56.19</v>
      </c>
      <c r="K50" s="31">
        <f>C50-H50</f>
        <v>78.110000000000014</v>
      </c>
    </row>
    <row r="53" spans="1:11" ht="15.75" x14ac:dyDescent="0.25">
      <c r="B53" s="32" t="s">
        <v>26</v>
      </c>
      <c r="F53" s="33"/>
      <c r="G53" s="34" t="s">
        <v>27</v>
      </c>
      <c r="H53" s="35"/>
    </row>
    <row r="54" spans="1:11" ht="15" x14ac:dyDescent="0.25">
      <c r="B54" s="32"/>
      <c r="F54" s="36" t="s">
        <v>19</v>
      </c>
      <c r="G54" s="37"/>
      <c r="H54" s="37"/>
    </row>
    <row r="55" spans="1:11" ht="15.75" x14ac:dyDescent="0.25">
      <c r="B55" s="32" t="s">
        <v>20</v>
      </c>
      <c r="F55" s="33"/>
      <c r="G55" s="34" t="s">
        <v>28</v>
      </c>
      <c r="H55" s="35"/>
    </row>
    <row r="56" spans="1:11" x14ac:dyDescent="0.2">
      <c r="F56" s="36" t="s">
        <v>19</v>
      </c>
      <c r="G56" s="37"/>
      <c r="H56" s="3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ageMargins left="0.7" right="0.7" top="0.75" bottom="0.75" header="0.3" footer="0.3"/>
  <pageSetup paperSize="9" orientation="portrait" horizontalDpi="0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view="pageBreakPreview" topLeftCell="A7" zoomScale="90" zoomScaleNormal="100" zoomScaleSheetLayoutView="90" workbookViewId="0">
      <selection activeCell="E6" sqref="E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38"/>
      <c r="L1" s="38"/>
      <c r="M1" s="38" t="s">
        <v>42</v>
      </c>
    </row>
    <row r="2" spans="1:13" ht="20.25" customHeight="1" x14ac:dyDescent="0.25">
      <c r="A2" s="40"/>
      <c r="B2" s="40"/>
      <c r="C2" s="40"/>
      <c r="D2" s="40"/>
      <c r="E2" s="40"/>
      <c r="F2" s="40"/>
      <c r="G2" s="40"/>
      <c r="H2" s="41"/>
      <c r="I2" s="41"/>
      <c r="K2" s="42"/>
      <c r="L2" s="42"/>
      <c r="M2" s="42" t="s">
        <v>260</v>
      </c>
    </row>
    <row r="3" spans="1:13" ht="61.5" customHeight="1" x14ac:dyDescent="0.25">
      <c r="A3" s="40"/>
      <c r="B3" s="44" t="s">
        <v>261</v>
      </c>
      <c r="C3" s="45"/>
      <c r="D3" s="45"/>
      <c r="E3" s="45"/>
      <c r="F3" s="45"/>
      <c r="G3" s="45"/>
      <c r="H3" s="45"/>
      <c r="I3" s="45"/>
      <c r="J3" s="45"/>
      <c r="K3" s="40"/>
    </row>
    <row r="4" spans="1:13" ht="31.5" customHeight="1" x14ac:dyDescent="0.25">
      <c r="A4" s="46" t="s">
        <v>51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3" ht="33" customHeight="1" x14ac:dyDescent="0.25">
      <c r="A5" s="47" t="s">
        <v>2</v>
      </c>
      <c r="B5" s="47" t="s">
        <v>3</v>
      </c>
      <c r="C5" s="48" t="s">
        <v>4</v>
      </c>
      <c r="D5" s="48"/>
      <c r="E5" s="48"/>
      <c r="F5" s="48" t="s">
        <v>5</v>
      </c>
      <c r="G5" s="48" t="s">
        <v>6</v>
      </c>
      <c r="H5" s="48"/>
      <c r="I5" s="48"/>
      <c r="J5" s="48"/>
      <c r="K5" s="49" t="s">
        <v>7</v>
      </c>
    </row>
    <row r="6" spans="1:13" ht="158.25" customHeight="1" x14ac:dyDescent="0.25">
      <c r="A6" s="47"/>
      <c r="B6" s="47"/>
      <c r="C6" s="50" t="s">
        <v>8</v>
      </c>
      <c r="D6" s="50" t="s">
        <v>9</v>
      </c>
      <c r="E6" s="50" t="s">
        <v>10</v>
      </c>
      <c r="F6" s="48"/>
      <c r="G6" s="51" t="s">
        <v>11</v>
      </c>
      <c r="H6" s="50" t="s">
        <v>12</v>
      </c>
      <c r="I6" s="50" t="s">
        <v>13</v>
      </c>
      <c r="J6" s="50" t="s">
        <v>12</v>
      </c>
      <c r="K6" s="49"/>
    </row>
    <row r="7" spans="1:13" ht="15.75" x14ac:dyDescent="0.25">
      <c r="A7" s="52" t="s">
        <v>30</v>
      </c>
      <c r="B7" s="53" t="s">
        <v>23</v>
      </c>
      <c r="C7" s="54">
        <v>165.5</v>
      </c>
      <c r="D7" s="54"/>
      <c r="E7" s="55"/>
      <c r="F7" s="56">
        <f>SUM(C7,D7)</f>
        <v>165.5</v>
      </c>
      <c r="G7" s="53">
        <v>2210</v>
      </c>
      <c r="H7" s="54">
        <v>11</v>
      </c>
      <c r="I7" s="57" t="s">
        <v>100</v>
      </c>
      <c r="J7" s="54"/>
      <c r="K7" s="58"/>
    </row>
    <row r="8" spans="1:13" ht="15.75" x14ac:dyDescent="0.25">
      <c r="A8" s="52">
        <v>2</v>
      </c>
      <c r="B8" s="53" t="s">
        <v>262</v>
      </c>
      <c r="C8" s="54">
        <v>5</v>
      </c>
      <c r="D8" s="54"/>
      <c r="E8" s="55"/>
      <c r="F8" s="56">
        <f t="shared" ref="F8:F48" si="0">SUM(C8,D8)</f>
        <v>5</v>
      </c>
      <c r="G8" s="53"/>
      <c r="H8" s="54">
        <v>7.1230000000000002</v>
      </c>
      <c r="I8" s="57" t="s">
        <v>206</v>
      </c>
      <c r="J8" s="54"/>
      <c r="K8" s="58"/>
    </row>
    <row r="9" spans="1:13" ht="15.75" x14ac:dyDescent="0.25">
      <c r="A9" s="52"/>
      <c r="B9" s="53"/>
      <c r="C9" s="54"/>
      <c r="D9" s="54"/>
      <c r="E9" s="55"/>
      <c r="F9" s="56">
        <f t="shared" si="0"/>
        <v>0</v>
      </c>
      <c r="G9" s="53"/>
      <c r="H9" s="54"/>
      <c r="I9" s="57"/>
      <c r="J9" s="54"/>
      <c r="K9" s="58"/>
    </row>
    <row r="10" spans="1:13" ht="15.75" x14ac:dyDescent="0.25">
      <c r="A10" s="52"/>
      <c r="B10" s="53"/>
      <c r="C10" s="54"/>
      <c r="D10" s="54"/>
      <c r="E10" s="55"/>
      <c r="F10" s="56">
        <f t="shared" si="0"/>
        <v>0</v>
      </c>
      <c r="G10" s="53"/>
      <c r="H10" s="54"/>
      <c r="I10" s="57"/>
      <c r="J10" s="54"/>
      <c r="K10" s="58"/>
    </row>
    <row r="11" spans="1:13" ht="15.75" x14ac:dyDescent="0.25">
      <c r="A11" s="52"/>
      <c r="B11" s="53"/>
      <c r="C11" s="54"/>
      <c r="D11" s="54"/>
      <c r="E11" s="55"/>
      <c r="F11" s="56">
        <f t="shared" si="0"/>
        <v>0</v>
      </c>
      <c r="G11" s="53"/>
      <c r="H11" s="54"/>
      <c r="I11" s="57"/>
      <c r="J11" s="54"/>
      <c r="K11" s="58"/>
    </row>
    <row r="12" spans="1:13" ht="15.75" x14ac:dyDescent="0.25">
      <c r="A12" s="52"/>
      <c r="B12" s="53"/>
      <c r="C12" s="54"/>
      <c r="D12" s="54"/>
      <c r="E12" s="55"/>
      <c r="F12" s="56">
        <f t="shared" si="0"/>
        <v>0</v>
      </c>
      <c r="G12" s="53">
        <v>2240</v>
      </c>
      <c r="H12" s="205">
        <v>100.66</v>
      </c>
      <c r="I12" s="57" t="s">
        <v>263</v>
      </c>
      <c r="J12" s="54"/>
      <c r="K12" s="58"/>
    </row>
    <row r="13" spans="1:13" ht="31.5" x14ac:dyDescent="0.25">
      <c r="A13" s="52"/>
      <c r="B13" s="53"/>
      <c r="C13" s="54"/>
      <c r="D13" s="54"/>
      <c r="E13" s="55"/>
      <c r="F13" s="56">
        <f t="shared" si="0"/>
        <v>0</v>
      </c>
      <c r="G13" s="59"/>
      <c r="H13" s="205">
        <v>27.86</v>
      </c>
      <c r="I13" s="55" t="s">
        <v>110</v>
      </c>
      <c r="J13" s="54"/>
      <c r="K13" s="58"/>
    </row>
    <row r="14" spans="1:13" ht="36" customHeight="1" x14ac:dyDescent="0.25">
      <c r="A14" s="52"/>
      <c r="B14" s="53"/>
      <c r="C14" s="54"/>
      <c r="D14" s="54"/>
      <c r="E14" s="55"/>
      <c r="F14" s="56">
        <f t="shared" si="0"/>
        <v>0</v>
      </c>
      <c r="G14" s="59"/>
      <c r="H14" s="205">
        <v>1.38</v>
      </c>
      <c r="I14" s="206" t="s">
        <v>264</v>
      </c>
      <c r="J14" s="54"/>
      <c r="K14" s="58"/>
    </row>
    <row r="15" spans="1:13" ht="39.75" customHeight="1" x14ac:dyDescent="0.25">
      <c r="A15" s="59"/>
      <c r="B15" s="53"/>
      <c r="C15" s="54"/>
      <c r="D15" s="54"/>
      <c r="E15" s="55"/>
      <c r="F15" s="56">
        <f t="shared" si="0"/>
        <v>0</v>
      </c>
      <c r="G15" s="53"/>
      <c r="H15" s="205">
        <v>25</v>
      </c>
      <c r="I15" s="55" t="s">
        <v>265</v>
      </c>
      <c r="J15" s="54"/>
      <c r="K15" s="58"/>
    </row>
    <row r="16" spans="1:13" ht="40.5" customHeight="1" x14ac:dyDescent="0.25">
      <c r="A16" s="52"/>
      <c r="B16" s="53"/>
      <c r="C16" s="54"/>
      <c r="D16" s="54"/>
      <c r="E16" s="55"/>
      <c r="F16" s="56">
        <f t="shared" si="0"/>
        <v>0</v>
      </c>
      <c r="G16" s="53">
        <v>2282</v>
      </c>
      <c r="H16" s="54">
        <v>12.6</v>
      </c>
      <c r="I16" s="55" t="s">
        <v>266</v>
      </c>
      <c r="J16" s="54"/>
      <c r="K16" s="58"/>
    </row>
    <row r="17" spans="1:11" ht="15.75" x14ac:dyDescent="0.25">
      <c r="A17" s="52"/>
      <c r="B17" s="53"/>
      <c r="C17" s="54"/>
      <c r="D17" s="54"/>
      <c r="E17" s="55"/>
      <c r="F17" s="56">
        <f t="shared" si="0"/>
        <v>0</v>
      </c>
      <c r="G17" s="53"/>
      <c r="H17" s="54"/>
      <c r="I17" s="55"/>
      <c r="J17" s="54"/>
      <c r="K17" s="58"/>
    </row>
    <row r="18" spans="1:11" ht="15.75" x14ac:dyDescent="0.25">
      <c r="A18" s="52"/>
      <c r="B18" s="53"/>
      <c r="C18" s="54"/>
      <c r="D18" s="54"/>
      <c r="E18" s="55"/>
      <c r="F18" s="56">
        <f t="shared" si="0"/>
        <v>0</v>
      </c>
      <c r="G18" s="53"/>
      <c r="H18" s="54"/>
      <c r="I18" s="55"/>
      <c r="J18" s="54"/>
      <c r="K18" s="58"/>
    </row>
    <row r="19" spans="1:11" ht="15.75" x14ac:dyDescent="0.25">
      <c r="A19" s="52"/>
      <c r="B19" s="53"/>
      <c r="C19" s="54"/>
      <c r="D19" s="54"/>
      <c r="E19" s="55"/>
      <c r="F19" s="56">
        <f t="shared" si="0"/>
        <v>0</v>
      </c>
      <c r="G19" s="53"/>
      <c r="H19" s="54"/>
      <c r="I19" s="55"/>
      <c r="J19" s="54"/>
      <c r="K19" s="58"/>
    </row>
    <row r="20" spans="1:11" ht="15.75" x14ac:dyDescent="0.25">
      <c r="A20" s="52"/>
      <c r="B20" s="53"/>
      <c r="C20" s="54"/>
      <c r="D20" s="54"/>
      <c r="E20" s="55"/>
      <c r="F20" s="56">
        <f t="shared" si="0"/>
        <v>0</v>
      </c>
      <c r="G20" s="53"/>
      <c r="H20" s="54"/>
      <c r="I20" s="55"/>
      <c r="J20" s="54"/>
      <c r="K20" s="58"/>
    </row>
    <row r="21" spans="1:11" ht="15.75" x14ac:dyDescent="0.25">
      <c r="A21" s="52"/>
      <c r="B21" s="53"/>
      <c r="C21" s="54"/>
      <c r="D21" s="54"/>
      <c r="E21" s="55"/>
      <c r="F21" s="56">
        <f t="shared" si="0"/>
        <v>0</v>
      </c>
      <c r="G21" s="53"/>
      <c r="H21" s="54"/>
      <c r="I21" s="55"/>
      <c r="J21" s="54"/>
      <c r="K21" s="58"/>
    </row>
    <row r="22" spans="1:11" ht="15.75" x14ac:dyDescent="0.25">
      <c r="A22" s="52"/>
      <c r="B22" s="53"/>
      <c r="C22" s="54"/>
      <c r="D22" s="54"/>
      <c r="E22" s="55"/>
      <c r="F22" s="56">
        <f t="shared" si="0"/>
        <v>0</v>
      </c>
      <c r="G22" s="53"/>
      <c r="H22" s="54"/>
      <c r="I22" s="55"/>
      <c r="J22" s="54"/>
      <c r="K22" s="58"/>
    </row>
    <row r="23" spans="1:11" ht="15.75" x14ac:dyDescent="0.25">
      <c r="A23" s="59"/>
      <c r="B23" s="53"/>
      <c r="C23" s="54"/>
      <c r="D23" s="54"/>
      <c r="E23" s="55"/>
      <c r="F23" s="56">
        <f t="shared" si="0"/>
        <v>0</v>
      </c>
      <c r="G23" s="53"/>
      <c r="H23" s="54"/>
      <c r="I23" s="55"/>
      <c r="J23" s="54"/>
      <c r="K23" s="58"/>
    </row>
    <row r="24" spans="1:11" ht="15.75" x14ac:dyDescent="0.25">
      <c r="A24" s="59"/>
      <c r="B24" s="53"/>
      <c r="C24" s="54"/>
      <c r="D24" s="54"/>
      <c r="E24" s="55"/>
      <c r="F24" s="56">
        <f t="shared" si="0"/>
        <v>0</v>
      </c>
      <c r="G24" s="53"/>
      <c r="H24" s="54"/>
      <c r="I24" s="55"/>
      <c r="J24" s="54"/>
      <c r="K24" s="58"/>
    </row>
    <row r="25" spans="1:11" ht="15.75" x14ac:dyDescent="0.25">
      <c r="A25" s="52"/>
      <c r="B25" s="53"/>
      <c r="C25" s="54"/>
      <c r="D25" s="54"/>
      <c r="E25" s="55"/>
      <c r="F25" s="56">
        <f t="shared" si="0"/>
        <v>0</v>
      </c>
      <c r="G25" s="53"/>
      <c r="H25" s="54"/>
      <c r="I25" s="55"/>
      <c r="J25" s="54"/>
      <c r="K25" s="58"/>
    </row>
    <row r="26" spans="1:11" ht="15.75" x14ac:dyDescent="0.25">
      <c r="A26" s="52"/>
      <c r="B26" s="53"/>
      <c r="C26" s="54"/>
      <c r="D26" s="54"/>
      <c r="E26" s="55"/>
      <c r="F26" s="56">
        <f t="shared" si="0"/>
        <v>0</v>
      </c>
      <c r="G26" s="53"/>
      <c r="H26" s="54"/>
      <c r="I26" s="55"/>
      <c r="J26" s="54"/>
      <c r="K26" s="58"/>
    </row>
    <row r="27" spans="1:11" ht="15.75" x14ac:dyDescent="0.25">
      <c r="A27" s="52"/>
      <c r="B27" s="53"/>
      <c r="C27" s="54"/>
      <c r="D27" s="54"/>
      <c r="E27" s="55"/>
      <c r="F27" s="56">
        <f t="shared" si="0"/>
        <v>0</v>
      </c>
      <c r="G27" s="53"/>
      <c r="H27" s="54"/>
      <c r="I27" s="55"/>
      <c r="J27" s="54"/>
      <c r="K27" s="58"/>
    </row>
    <row r="28" spans="1:11" ht="15.75" x14ac:dyDescent="0.25">
      <c r="A28" s="52"/>
      <c r="B28" s="53"/>
      <c r="C28" s="54"/>
      <c r="D28" s="54"/>
      <c r="E28" s="55"/>
      <c r="F28" s="56">
        <f t="shared" si="0"/>
        <v>0</v>
      </c>
      <c r="G28" s="53"/>
      <c r="H28" s="54"/>
      <c r="I28" s="55"/>
      <c r="J28" s="54"/>
      <c r="K28" s="58"/>
    </row>
    <row r="29" spans="1:11" ht="15.75" x14ac:dyDescent="0.25">
      <c r="A29" s="52"/>
      <c r="B29" s="53"/>
      <c r="C29" s="54"/>
      <c r="D29" s="54"/>
      <c r="E29" s="55"/>
      <c r="F29" s="56">
        <f t="shared" si="0"/>
        <v>0</v>
      </c>
      <c r="G29" s="53"/>
      <c r="H29" s="54"/>
      <c r="I29" s="55"/>
      <c r="J29" s="54"/>
      <c r="K29" s="58"/>
    </row>
    <row r="30" spans="1:11" ht="15.75" x14ac:dyDescent="0.25">
      <c r="A30" s="52"/>
      <c r="B30" s="53"/>
      <c r="C30" s="54"/>
      <c r="D30" s="54"/>
      <c r="E30" s="55"/>
      <c r="F30" s="56">
        <f t="shared" si="0"/>
        <v>0</v>
      </c>
      <c r="G30" s="53"/>
      <c r="H30" s="54"/>
      <c r="I30" s="55"/>
      <c r="J30" s="54"/>
      <c r="K30" s="58"/>
    </row>
    <row r="31" spans="1:11" ht="15.75" x14ac:dyDescent="0.25">
      <c r="A31" s="52"/>
      <c r="B31" s="53"/>
      <c r="C31" s="54"/>
      <c r="D31" s="54"/>
      <c r="E31" s="55"/>
      <c r="F31" s="56">
        <f t="shared" si="0"/>
        <v>0</v>
      </c>
      <c r="G31" s="53"/>
      <c r="H31" s="54"/>
      <c r="I31" s="55"/>
      <c r="J31" s="54"/>
      <c r="K31" s="58"/>
    </row>
    <row r="32" spans="1:11" ht="15.75" x14ac:dyDescent="0.25">
      <c r="A32" s="52"/>
      <c r="B32" s="53"/>
      <c r="C32" s="54"/>
      <c r="D32" s="54"/>
      <c r="E32" s="55"/>
      <c r="F32" s="56">
        <f t="shared" si="0"/>
        <v>0</v>
      </c>
      <c r="G32" s="53"/>
      <c r="H32" s="54"/>
      <c r="I32" s="55"/>
      <c r="J32" s="54"/>
      <c r="K32" s="58"/>
    </row>
    <row r="33" spans="1:11" ht="15.75" x14ac:dyDescent="0.25">
      <c r="A33" s="59"/>
      <c r="B33" s="53"/>
      <c r="C33" s="54"/>
      <c r="D33" s="54"/>
      <c r="E33" s="55"/>
      <c r="F33" s="56">
        <f t="shared" si="0"/>
        <v>0</v>
      </c>
      <c r="G33" s="53"/>
      <c r="H33" s="54"/>
      <c r="I33" s="55"/>
      <c r="J33" s="54"/>
      <c r="K33" s="58"/>
    </row>
    <row r="34" spans="1:11" ht="15.75" x14ac:dyDescent="0.25">
      <c r="A34" s="59"/>
      <c r="B34" s="53"/>
      <c r="C34" s="54"/>
      <c r="D34" s="54"/>
      <c r="E34" s="55"/>
      <c r="F34" s="56">
        <f t="shared" si="0"/>
        <v>0</v>
      </c>
      <c r="G34" s="53"/>
      <c r="H34" s="54"/>
      <c r="I34" s="55"/>
      <c r="J34" s="54"/>
      <c r="K34" s="58"/>
    </row>
    <row r="35" spans="1:11" ht="15.75" x14ac:dyDescent="0.25">
      <c r="A35" s="52"/>
      <c r="B35" s="53"/>
      <c r="C35" s="54"/>
      <c r="D35" s="54"/>
      <c r="E35" s="55"/>
      <c r="F35" s="56">
        <f t="shared" si="0"/>
        <v>0</v>
      </c>
      <c r="G35" s="53"/>
      <c r="H35" s="54"/>
      <c r="I35" s="55"/>
      <c r="J35" s="54"/>
      <c r="K35" s="58"/>
    </row>
    <row r="36" spans="1:11" ht="15.75" x14ac:dyDescent="0.25">
      <c r="A36" s="52"/>
      <c r="B36" s="53"/>
      <c r="C36" s="54"/>
      <c r="D36" s="54"/>
      <c r="E36" s="55"/>
      <c r="F36" s="56">
        <f t="shared" si="0"/>
        <v>0</v>
      </c>
      <c r="G36" s="53"/>
      <c r="H36" s="54"/>
      <c r="I36" s="55"/>
      <c r="J36" s="54"/>
      <c r="K36" s="58"/>
    </row>
    <row r="37" spans="1:11" ht="15.75" x14ac:dyDescent="0.25">
      <c r="A37" s="52"/>
      <c r="B37" s="53"/>
      <c r="C37" s="54"/>
      <c r="D37" s="54"/>
      <c r="E37" s="55"/>
      <c r="F37" s="56">
        <f t="shared" si="0"/>
        <v>0</v>
      </c>
      <c r="G37" s="53"/>
      <c r="H37" s="54"/>
      <c r="I37" s="55"/>
      <c r="J37" s="54"/>
      <c r="K37" s="58"/>
    </row>
    <row r="38" spans="1:11" ht="15.75" x14ac:dyDescent="0.25">
      <c r="A38" s="52"/>
      <c r="B38" s="53"/>
      <c r="C38" s="54"/>
      <c r="D38" s="54"/>
      <c r="E38" s="55"/>
      <c r="F38" s="56">
        <f t="shared" si="0"/>
        <v>0</v>
      </c>
      <c r="G38" s="53"/>
      <c r="H38" s="54"/>
      <c r="I38" s="55"/>
      <c r="J38" s="54"/>
      <c r="K38" s="58"/>
    </row>
    <row r="39" spans="1:11" ht="15.75" x14ac:dyDescent="0.25">
      <c r="A39" s="52"/>
      <c r="B39" s="53"/>
      <c r="C39" s="54"/>
      <c r="D39" s="54"/>
      <c r="E39" s="55"/>
      <c r="F39" s="56">
        <f t="shared" si="0"/>
        <v>0</v>
      </c>
      <c r="G39" s="53"/>
      <c r="H39" s="54"/>
      <c r="I39" s="55"/>
      <c r="J39" s="54"/>
      <c r="K39" s="58"/>
    </row>
    <row r="40" spans="1:11" ht="15.75" x14ac:dyDescent="0.25">
      <c r="A40" s="52"/>
      <c r="B40" s="53"/>
      <c r="C40" s="54"/>
      <c r="D40" s="54"/>
      <c r="E40" s="55"/>
      <c r="F40" s="56">
        <f t="shared" si="0"/>
        <v>0</v>
      </c>
      <c r="G40" s="53"/>
      <c r="H40" s="54"/>
      <c r="I40" s="55"/>
      <c r="J40" s="54"/>
      <c r="K40" s="58"/>
    </row>
    <row r="41" spans="1:11" ht="15.75" x14ac:dyDescent="0.25">
      <c r="A41" s="52"/>
      <c r="B41" s="53"/>
      <c r="C41" s="54"/>
      <c r="D41" s="54"/>
      <c r="E41" s="55"/>
      <c r="F41" s="56">
        <f t="shared" si="0"/>
        <v>0</v>
      </c>
      <c r="G41" s="53"/>
      <c r="H41" s="54"/>
      <c r="I41" s="55"/>
      <c r="J41" s="54"/>
      <c r="K41" s="58"/>
    </row>
    <row r="42" spans="1:11" ht="15.75" x14ac:dyDescent="0.25">
      <c r="A42" s="52"/>
      <c r="B42" s="53"/>
      <c r="C42" s="54"/>
      <c r="D42" s="54"/>
      <c r="E42" s="55"/>
      <c r="F42" s="56">
        <f t="shared" si="0"/>
        <v>0</v>
      </c>
      <c r="G42" s="53"/>
      <c r="H42" s="54"/>
      <c r="I42" s="55"/>
      <c r="J42" s="54"/>
      <c r="K42" s="58"/>
    </row>
    <row r="43" spans="1:11" ht="15.75" x14ac:dyDescent="0.25">
      <c r="A43" s="59"/>
      <c r="B43" s="53"/>
      <c r="C43" s="54"/>
      <c r="D43" s="54"/>
      <c r="E43" s="55"/>
      <c r="F43" s="56">
        <f t="shared" si="0"/>
        <v>0</v>
      </c>
      <c r="G43" s="53"/>
      <c r="H43" s="54"/>
      <c r="I43" s="55"/>
      <c r="J43" s="54"/>
      <c r="K43" s="58"/>
    </row>
    <row r="44" spans="1:11" ht="15.75" x14ac:dyDescent="0.25">
      <c r="A44" s="59"/>
      <c r="B44" s="53"/>
      <c r="C44" s="54"/>
      <c r="D44" s="54"/>
      <c r="E44" s="55"/>
      <c r="F44" s="56">
        <f t="shared" si="0"/>
        <v>0</v>
      </c>
      <c r="G44" s="53"/>
      <c r="H44" s="54"/>
      <c r="I44" s="55"/>
      <c r="J44" s="54"/>
      <c r="K44" s="58"/>
    </row>
    <row r="45" spans="1:11" ht="15.75" x14ac:dyDescent="0.25">
      <c r="A45" s="60"/>
      <c r="B45" s="61"/>
      <c r="C45" s="62"/>
      <c r="D45" s="62"/>
      <c r="E45" s="63"/>
      <c r="F45" s="56">
        <f t="shared" si="0"/>
        <v>0</v>
      </c>
      <c r="G45" s="61"/>
      <c r="H45" s="62"/>
      <c r="I45" s="63"/>
      <c r="J45" s="62"/>
      <c r="K45" s="58"/>
    </row>
    <row r="46" spans="1:11" ht="15.75" x14ac:dyDescent="0.25">
      <c r="A46" s="60"/>
      <c r="B46" s="61"/>
      <c r="C46" s="62"/>
      <c r="D46" s="62"/>
      <c r="E46" s="63"/>
      <c r="F46" s="56">
        <f t="shared" si="0"/>
        <v>0</v>
      </c>
      <c r="G46" s="61"/>
      <c r="H46" s="62"/>
      <c r="I46" s="63"/>
      <c r="J46" s="62"/>
      <c r="K46" s="58"/>
    </row>
    <row r="47" spans="1:11" ht="15.75" x14ac:dyDescent="0.25">
      <c r="A47" s="60"/>
      <c r="B47" s="61"/>
      <c r="C47" s="62"/>
      <c r="D47" s="62"/>
      <c r="E47" s="63"/>
      <c r="F47" s="56">
        <f t="shared" si="0"/>
        <v>0</v>
      </c>
      <c r="G47" s="61"/>
      <c r="H47" s="62"/>
      <c r="I47" s="63"/>
      <c r="J47" s="62"/>
      <c r="K47" s="58"/>
    </row>
    <row r="48" spans="1:11" ht="15.75" x14ac:dyDescent="0.25">
      <c r="A48" s="61"/>
      <c r="B48" s="64" t="s">
        <v>16</v>
      </c>
      <c r="C48" s="65">
        <f>SUM(C7:C47)</f>
        <v>170.5</v>
      </c>
      <c r="D48" s="65">
        <f>SUM(D7:D47)</f>
        <v>0</v>
      </c>
      <c r="E48" s="66"/>
      <c r="F48" s="67">
        <f t="shared" si="0"/>
        <v>170.5</v>
      </c>
      <c r="G48" s="68"/>
      <c r="H48" s="65">
        <f>SUM(H7:H47)</f>
        <v>185.62299999999999</v>
      </c>
      <c r="I48" s="66"/>
      <c r="J48" s="65">
        <f>SUM(J7:J47)</f>
        <v>0</v>
      </c>
      <c r="K48" s="69">
        <f>C48-H48</f>
        <v>-15.12299999999999</v>
      </c>
    </row>
    <row r="51" spans="2:8" ht="15.75" x14ac:dyDescent="0.25">
      <c r="B51" s="70" t="s">
        <v>39</v>
      </c>
      <c r="F51" s="33"/>
      <c r="G51" s="34" t="s">
        <v>267</v>
      </c>
      <c r="H51" s="71"/>
    </row>
    <row r="52" spans="2:8" x14ac:dyDescent="0.25">
      <c r="B52" s="70"/>
      <c r="F52" s="36" t="s">
        <v>19</v>
      </c>
      <c r="G52" s="37"/>
      <c r="H52" s="37"/>
    </row>
    <row r="53" spans="2:8" ht="15.75" x14ac:dyDescent="0.25">
      <c r="B53" s="70" t="s">
        <v>20</v>
      </c>
      <c r="F53" s="33"/>
      <c r="G53" s="34" t="s">
        <v>268</v>
      </c>
      <c r="H53" s="71"/>
    </row>
    <row r="54" spans="2:8" x14ac:dyDescent="0.25">
      <c r="F54" s="36" t="s">
        <v>19</v>
      </c>
      <c r="G54" s="37"/>
      <c r="H54" s="37"/>
    </row>
  </sheetData>
  <mergeCells count="10">
    <mergeCell ref="G51:H51"/>
    <mergeCell ref="G53:H5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9" orientation="landscape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view="pageBreakPreview" topLeftCell="A2" zoomScale="90" zoomScaleNormal="100" zoomScaleSheetLayoutView="90" workbookViewId="0">
      <selection activeCell="E6" sqref="E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12" max="13" width="4.285156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268" max="269" width="4.285156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524" max="525" width="4.285156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780" max="781" width="4.285156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036" max="1037" width="4.285156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292" max="1293" width="4.285156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548" max="1549" width="4.285156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1804" max="1805" width="4.285156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060" max="2061" width="4.285156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316" max="2317" width="4.285156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572" max="2573" width="4.285156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2828" max="2829" width="4.285156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084" max="3085" width="4.285156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340" max="3341" width="4.285156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596" max="3597" width="4.285156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3852" max="3853" width="4.285156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108" max="4109" width="4.285156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364" max="4365" width="4.285156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620" max="4621" width="4.285156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4876" max="4877" width="4.285156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132" max="5133" width="4.285156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388" max="5389" width="4.285156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644" max="5645" width="4.285156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5900" max="5901" width="4.285156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156" max="6157" width="4.285156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412" max="6413" width="4.285156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668" max="6669" width="4.285156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6924" max="6925" width="4.285156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180" max="7181" width="4.285156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436" max="7437" width="4.285156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692" max="7693" width="4.285156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7948" max="7949" width="4.285156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204" max="8205" width="4.285156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460" max="8461" width="4.285156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716" max="8717" width="4.285156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8972" max="8973" width="4.285156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228" max="9229" width="4.285156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484" max="9485" width="4.285156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740" max="9741" width="4.285156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9996" max="9997" width="4.285156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252" max="10253" width="4.285156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508" max="10509" width="4.285156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0764" max="10765" width="4.285156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020" max="11021" width="4.285156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276" max="11277" width="4.285156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532" max="11533" width="4.285156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1788" max="11789" width="4.285156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044" max="12045" width="4.285156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300" max="12301" width="4.285156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556" max="12557" width="4.285156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2812" max="12813" width="4.285156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068" max="13069" width="4.285156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324" max="13325" width="4.285156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580" max="13581" width="4.285156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3836" max="13837" width="4.285156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092" max="14093" width="4.285156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348" max="14349" width="4.285156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604" max="14605" width="4.285156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4860" max="14861" width="4.285156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116" max="15117" width="4.285156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372" max="15373" width="4.285156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628" max="15629" width="4.285156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5884" max="15885" width="4.285156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  <col min="16140" max="16141" width="4.28515625" customWidth="1"/>
  </cols>
  <sheetData>
    <row r="1" spans="1:13" ht="17.25" customHeight="1" x14ac:dyDescent="0.25">
      <c r="J1" s="207" t="s">
        <v>269</v>
      </c>
      <c r="K1" s="207"/>
      <c r="L1" s="38"/>
    </row>
    <row r="2" spans="1:13" ht="15.75" customHeight="1" x14ac:dyDescent="0.25">
      <c r="A2" s="40"/>
      <c r="B2" s="40"/>
      <c r="C2" s="40"/>
      <c r="D2" s="40"/>
      <c r="E2" s="40"/>
      <c r="F2" s="40"/>
      <c r="G2" s="40"/>
      <c r="H2" s="41"/>
      <c r="I2" s="41"/>
      <c r="J2" s="207" t="s">
        <v>270</v>
      </c>
      <c r="K2" s="207"/>
      <c r="L2" s="42"/>
    </row>
    <row r="3" spans="1:13" ht="26.25" customHeight="1" x14ac:dyDescent="0.3">
      <c r="A3" s="208" t="s">
        <v>271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42"/>
      <c r="M3" s="42"/>
    </row>
    <row r="4" spans="1:13" ht="20.25" customHeight="1" x14ac:dyDescent="0.3">
      <c r="A4" s="208" t="s">
        <v>272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42"/>
      <c r="M4" s="42"/>
    </row>
    <row r="5" spans="1:13" ht="20.25" customHeight="1" x14ac:dyDescent="0.35">
      <c r="A5" s="209" t="s">
        <v>273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42"/>
      <c r="M5" s="42"/>
    </row>
    <row r="6" spans="1:13" ht="17.25" customHeight="1" x14ac:dyDescent="0.3">
      <c r="A6" s="210" t="s">
        <v>274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</row>
    <row r="7" spans="1:13" ht="14.2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</row>
    <row r="8" spans="1:13" ht="33" customHeight="1" x14ac:dyDescent="0.25">
      <c r="A8" s="47" t="s">
        <v>2</v>
      </c>
      <c r="B8" s="47" t="s">
        <v>3</v>
      </c>
      <c r="C8" s="48" t="s">
        <v>4</v>
      </c>
      <c r="D8" s="48"/>
      <c r="E8" s="48"/>
      <c r="F8" s="48" t="s">
        <v>5</v>
      </c>
      <c r="G8" s="48" t="s">
        <v>6</v>
      </c>
      <c r="H8" s="48"/>
      <c r="I8" s="48"/>
      <c r="J8" s="48"/>
      <c r="K8" s="49" t="s">
        <v>7</v>
      </c>
    </row>
    <row r="9" spans="1:13" ht="158.25" customHeight="1" x14ac:dyDescent="0.25">
      <c r="A9" s="47"/>
      <c r="B9" s="47"/>
      <c r="C9" s="50" t="s">
        <v>8</v>
      </c>
      <c r="D9" s="50" t="s">
        <v>9</v>
      </c>
      <c r="E9" s="50" t="s">
        <v>10</v>
      </c>
      <c r="F9" s="48"/>
      <c r="G9" s="51" t="s">
        <v>11</v>
      </c>
      <c r="H9" s="50" t="s">
        <v>275</v>
      </c>
      <c r="I9" s="50" t="s">
        <v>13</v>
      </c>
      <c r="J9" s="50" t="s">
        <v>276</v>
      </c>
      <c r="K9" s="49"/>
    </row>
    <row r="10" spans="1:13" ht="38.25" x14ac:dyDescent="0.25">
      <c r="A10" s="52">
        <v>1</v>
      </c>
      <c r="B10" s="211" t="s">
        <v>277</v>
      </c>
      <c r="C10" s="54"/>
      <c r="D10" s="212">
        <v>165.93</v>
      </c>
      <c r="E10" s="50" t="s">
        <v>56</v>
      </c>
      <c r="F10" s="86">
        <f t="shared" ref="F10:F15" si="0">SUM(C10,D10)</f>
        <v>165.93</v>
      </c>
      <c r="G10" s="84"/>
      <c r="H10" s="73">
        <f>C10</f>
        <v>0</v>
      </c>
      <c r="I10" s="50" t="str">
        <f>E10</f>
        <v>медикаменти</v>
      </c>
      <c r="J10" s="86">
        <f>D10</f>
        <v>165.93</v>
      </c>
      <c r="K10" s="58"/>
    </row>
    <row r="11" spans="1:13" ht="31.5" customHeight="1" x14ac:dyDescent="0.25">
      <c r="A11" s="52">
        <v>2</v>
      </c>
      <c r="B11" s="213" t="s">
        <v>278</v>
      </c>
      <c r="C11" s="54"/>
      <c r="D11" s="212">
        <v>602.45000000000005</v>
      </c>
      <c r="E11" s="50" t="s">
        <v>56</v>
      </c>
      <c r="F11" s="86">
        <f t="shared" si="0"/>
        <v>602.45000000000005</v>
      </c>
      <c r="G11" s="84"/>
      <c r="H11" s="73">
        <f>C11</f>
        <v>0</v>
      </c>
      <c r="I11" s="50" t="str">
        <f>E11</f>
        <v>медикаменти</v>
      </c>
      <c r="J11" s="86">
        <f>D11</f>
        <v>602.45000000000005</v>
      </c>
      <c r="K11" s="58"/>
    </row>
    <row r="12" spans="1:13" ht="38.25" x14ac:dyDescent="0.25">
      <c r="A12" s="52">
        <v>3</v>
      </c>
      <c r="B12" s="211" t="s">
        <v>279</v>
      </c>
      <c r="C12" s="54"/>
      <c r="D12" s="212">
        <v>4.63</v>
      </c>
      <c r="E12" s="50" t="s">
        <v>280</v>
      </c>
      <c r="F12" s="86">
        <f t="shared" si="0"/>
        <v>4.63</v>
      </c>
      <c r="G12" s="84"/>
      <c r="H12" s="73">
        <f>C12</f>
        <v>0</v>
      </c>
      <c r="I12" s="50" t="str">
        <f>E12</f>
        <v>медичний одяг</v>
      </c>
      <c r="J12" s="86">
        <f>D12</f>
        <v>4.63</v>
      </c>
      <c r="K12" s="58"/>
    </row>
    <row r="13" spans="1:13" ht="27.75" customHeight="1" x14ac:dyDescent="0.25">
      <c r="A13" s="52">
        <v>4</v>
      </c>
      <c r="B13" s="214" t="s">
        <v>281</v>
      </c>
      <c r="C13" s="54"/>
      <c r="D13" s="212">
        <v>2.0099999999999998</v>
      </c>
      <c r="E13" s="50" t="s">
        <v>56</v>
      </c>
      <c r="F13" s="86">
        <f t="shared" si="0"/>
        <v>2.0099999999999998</v>
      </c>
      <c r="G13" s="84"/>
      <c r="H13" s="73">
        <f>C13</f>
        <v>0</v>
      </c>
      <c r="I13" s="50" t="str">
        <f>E13</f>
        <v>медикаменти</v>
      </c>
      <c r="J13" s="86">
        <f>D13</f>
        <v>2.0099999999999998</v>
      </c>
      <c r="K13" s="58"/>
    </row>
    <row r="14" spans="1:13" ht="25.5" x14ac:dyDescent="0.25">
      <c r="A14" s="52">
        <v>5</v>
      </c>
      <c r="B14" s="215" t="s">
        <v>31</v>
      </c>
      <c r="C14" s="54"/>
      <c r="D14" s="212">
        <v>0.81</v>
      </c>
      <c r="E14" s="50" t="s">
        <v>282</v>
      </c>
      <c r="F14" s="86">
        <f t="shared" si="0"/>
        <v>0.81</v>
      </c>
      <c r="G14" s="84"/>
      <c r="H14" s="73">
        <f>C14</f>
        <v>0</v>
      </c>
      <c r="I14" s="50" t="str">
        <f>E14</f>
        <v xml:space="preserve">предмети медичного призначення </v>
      </c>
      <c r="J14" s="86">
        <f>D14</f>
        <v>0.81</v>
      </c>
      <c r="K14" s="58"/>
    </row>
    <row r="15" spans="1:13" ht="15.75" x14ac:dyDescent="0.25">
      <c r="A15" s="53"/>
      <c r="B15" s="64" t="s">
        <v>16</v>
      </c>
      <c r="C15" s="69">
        <f>SUM(C10:C14)</f>
        <v>0</v>
      </c>
      <c r="D15" s="96">
        <f>SUM(D10:D14)</f>
        <v>775.83</v>
      </c>
      <c r="E15" s="216"/>
      <c r="F15" s="94">
        <f t="shared" si="0"/>
        <v>775.83</v>
      </c>
      <c r="G15" s="217"/>
      <c r="H15" s="96">
        <f>SUM(H10:H14)</f>
        <v>0</v>
      </c>
      <c r="I15" s="216"/>
      <c r="J15" s="96">
        <f>SUM(J10:J14)</f>
        <v>775.83</v>
      </c>
      <c r="K15" s="69">
        <f>F15-H15-J15</f>
        <v>0</v>
      </c>
    </row>
    <row r="18" spans="2:8" s="116" customFormat="1" ht="18.75" x14ac:dyDescent="0.3">
      <c r="B18" s="218" t="s">
        <v>117</v>
      </c>
      <c r="C18" s="219"/>
      <c r="D18" s="219"/>
      <c r="E18" s="118"/>
      <c r="F18" s="219"/>
      <c r="G18" s="119" t="s">
        <v>283</v>
      </c>
      <c r="H18" s="220"/>
    </row>
    <row r="19" spans="2:8" x14ac:dyDescent="0.25">
      <c r="B19" s="221"/>
      <c r="C19" s="222"/>
      <c r="D19" s="222"/>
      <c r="E19" s="223" t="s">
        <v>284</v>
      </c>
      <c r="F19" s="222"/>
      <c r="G19" s="224" t="s">
        <v>285</v>
      </c>
      <c r="H19" s="224"/>
    </row>
    <row r="20" spans="2:8" s="116" customFormat="1" ht="18.75" x14ac:dyDescent="0.3">
      <c r="B20" s="218" t="s">
        <v>20</v>
      </c>
      <c r="C20" s="219"/>
      <c r="D20" s="219"/>
      <c r="E20" s="118"/>
      <c r="F20" s="219"/>
      <c r="G20" s="119" t="s">
        <v>286</v>
      </c>
      <c r="H20" s="220"/>
    </row>
    <row r="21" spans="2:8" x14ac:dyDescent="0.25">
      <c r="B21" s="222"/>
      <c r="C21" s="222"/>
      <c r="D21" s="222"/>
      <c r="E21" s="223" t="s">
        <v>287</v>
      </c>
      <c r="F21" s="222"/>
      <c r="G21" s="224" t="s">
        <v>288</v>
      </c>
      <c r="H21" s="224"/>
    </row>
    <row r="22" spans="2:8" x14ac:dyDescent="0.25">
      <c r="B22" s="225" t="s">
        <v>289</v>
      </c>
      <c r="C22" s="154"/>
      <c r="D22" s="154"/>
      <c r="E22" s="154"/>
      <c r="F22" s="154"/>
      <c r="G22" s="154"/>
      <c r="H22" s="154"/>
    </row>
    <row r="23" spans="2:8" x14ac:dyDescent="0.25">
      <c r="B23" s="225" t="s">
        <v>290</v>
      </c>
    </row>
  </sheetData>
  <mergeCells count="17">
    <mergeCell ref="G18:H18"/>
    <mergeCell ref="G19:H19"/>
    <mergeCell ref="G20:H20"/>
    <mergeCell ref="G21:H21"/>
    <mergeCell ref="A7:K7"/>
    <mergeCell ref="A8:A9"/>
    <mergeCell ref="B8:B9"/>
    <mergeCell ref="C8:E8"/>
    <mergeCell ref="F8:F9"/>
    <mergeCell ref="G8:J8"/>
    <mergeCell ref="K8:K9"/>
    <mergeCell ref="J1:K1"/>
    <mergeCell ref="J2:K2"/>
    <mergeCell ref="A3:K3"/>
    <mergeCell ref="A4:K4"/>
    <mergeCell ref="A5:K5"/>
    <mergeCell ref="A6:K6"/>
  </mergeCells>
  <pageMargins left="0.7" right="0.7" top="0.75" bottom="0.75" header="0.3" footer="0.3"/>
  <pageSetup paperSize="9" scale="48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BreakPreview" topLeftCell="A3" zoomScale="90" zoomScaleNormal="80" zoomScaleSheetLayoutView="90" workbookViewId="0">
      <selection activeCell="E6" sqref="E6"/>
    </sheetView>
  </sheetViews>
  <sheetFormatPr defaultColWidth="8.7109375" defaultRowHeight="12.75" x14ac:dyDescent="0.2"/>
  <cols>
    <col min="1" max="1" width="4.7109375" style="226" customWidth="1"/>
    <col min="2" max="2" width="26.5703125" style="226" customWidth="1"/>
    <col min="3" max="3" width="9.28515625" style="226" customWidth="1"/>
    <col min="4" max="4" width="9.42578125" style="226" customWidth="1"/>
    <col min="5" max="5" width="24.28515625" style="226" customWidth="1"/>
    <col min="6" max="6" width="10" style="226" customWidth="1"/>
    <col min="7" max="7" width="11.5703125" style="226" customWidth="1"/>
    <col min="8" max="8" width="7.7109375" style="226" customWidth="1"/>
    <col min="9" max="9" width="34.85546875" style="226" customWidth="1"/>
    <col min="10" max="10" width="8.42578125" style="226" customWidth="1"/>
    <col min="11" max="11" width="10.5703125" style="226" customWidth="1"/>
    <col min="12" max="256" width="8.7109375" style="226"/>
    <col min="257" max="257" width="4.7109375" style="226" customWidth="1"/>
    <col min="258" max="258" width="26.5703125" style="226" customWidth="1"/>
    <col min="259" max="259" width="9.28515625" style="226" customWidth="1"/>
    <col min="260" max="260" width="9.42578125" style="226" customWidth="1"/>
    <col min="261" max="261" width="24.28515625" style="226" customWidth="1"/>
    <col min="262" max="262" width="10" style="226" customWidth="1"/>
    <col min="263" max="263" width="11.5703125" style="226" customWidth="1"/>
    <col min="264" max="264" width="7.7109375" style="226" customWidth="1"/>
    <col min="265" max="265" width="34.85546875" style="226" customWidth="1"/>
    <col min="266" max="266" width="8.42578125" style="226" customWidth="1"/>
    <col min="267" max="267" width="10.5703125" style="226" customWidth="1"/>
    <col min="268" max="512" width="8.7109375" style="226"/>
    <col min="513" max="513" width="4.7109375" style="226" customWidth="1"/>
    <col min="514" max="514" width="26.5703125" style="226" customWidth="1"/>
    <col min="515" max="515" width="9.28515625" style="226" customWidth="1"/>
    <col min="516" max="516" width="9.42578125" style="226" customWidth="1"/>
    <col min="517" max="517" width="24.28515625" style="226" customWidth="1"/>
    <col min="518" max="518" width="10" style="226" customWidth="1"/>
    <col min="519" max="519" width="11.5703125" style="226" customWidth="1"/>
    <col min="520" max="520" width="7.7109375" style="226" customWidth="1"/>
    <col min="521" max="521" width="34.85546875" style="226" customWidth="1"/>
    <col min="522" max="522" width="8.42578125" style="226" customWidth="1"/>
    <col min="523" max="523" width="10.5703125" style="226" customWidth="1"/>
    <col min="524" max="768" width="8.7109375" style="226"/>
    <col min="769" max="769" width="4.7109375" style="226" customWidth="1"/>
    <col min="770" max="770" width="26.5703125" style="226" customWidth="1"/>
    <col min="771" max="771" width="9.28515625" style="226" customWidth="1"/>
    <col min="772" max="772" width="9.42578125" style="226" customWidth="1"/>
    <col min="773" max="773" width="24.28515625" style="226" customWidth="1"/>
    <col min="774" max="774" width="10" style="226" customWidth="1"/>
    <col min="775" max="775" width="11.5703125" style="226" customWidth="1"/>
    <col min="776" max="776" width="7.7109375" style="226" customWidth="1"/>
    <col min="777" max="777" width="34.85546875" style="226" customWidth="1"/>
    <col min="778" max="778" width="8.42578125" style="226" customWidth="1"/>
    <col min="779" max="779" width="10.5703125" style="226" customWidth="1"/>
    <col min="780" max="1024" width="8.7109375" style="226"/>
    <col min="1025" max="1025" width="4.7109375" style="226" customWidth="1"/>
    <col min="1026" max="1026" width="26.5703125" style="226" customWidth="1"/>
    <col min="1027" max="1027" width="9.28515625" style="226" customWidth="1"/>
    <col min="1028" max="1028" width="9.42578125" style="226" customWidth="1"/>
    <col min="1029" max="1029" width="24.28515625" style="226" customWidth="1"/>
    <col min="1030" max="1030" width="10" style="226" customWidth="1"/>
    <col min="1031" max="1031" width="11.5703125" style="226" customWidth="1"/>
    <col min="1032" max="1032" width="7.7109375" style="226" customWidth="1"/>
    <col min="1033" max="1033" width="34.85546875" style="226" customWidth="1"/>
    <col min="1034" max="1034" width="8.42578125" style="226" customWidth="1"/>
    <col min="1035" max="1035" width="10.5703125" style="226" customWidth="1"/>
    <col min="1036" max="1280" width="8.7109375" style="226"/>
    <col min="1281" max="1281" width="4.7109375" style="226" customWidth="1"/>
    <col min="1282" max="1282" width="26.5703125" style="226" customWidth="1"/>
    <col min="1283" max="1283" width="9.28515625" style="226" customWidth="1"/>
    <col min="1284" max="1284" width="9.42578125" style="226" customWidth="1"/>
    <col min="1285" max="1285" width="24.28515625" style="226" customWidth="1"/>
    <col min="1286" max="1286" width="10" style="226" customWidth="1"/>
    <col min="1287" max="1287" width="11.5703125" style="226" customWidth="1"/>
    <col min="1288" max="1288" width="7.7109375" style="226" customWidth="1"/>
    <col min="1289" max="1289" width="34.85546875" style="226" customWidth="1"/>
    <col min="1290" max="1290" width="8.42578125" style="226" customWidth="1"/>
    <col min="1291" max="1291" width="10.5703125" style="226" customWidth="1"/>
    <col min="1292" max="1536" width="8.7109375" style="226"/>
    <col min="1537" max="1537" width="4.7109375" style="226" customWidth="1"/>
    <col min="1538" max="1538" width="26.5703125" style="226" customWidth="1"/>
    <col min="1539" max="1539" width="9.28515625" style="226" customWidth="1"/>
    <col min="1540" max="1540" width="9.42578125" style="226" customWidth="1"/>
    <col min="1541" max="1541" width="24.28515625" style="226" customWidth="1"/>
    <col min="1542" max="1542" width="10" style="226" customWidth="1"/>
    <col min="1543" max="1543" width="11.5703125" style="226" customWidth="1"/>
    <col min="1544" max="1544" width="7.7109375" style="226" customWidth="1"/>
    <col min="1545" max="1545" width="34.85546875" style="226" customWidth="1"/>
    <col min="1546" max="1546" width="8.42578125" style="226" customWidth="1"/>
    <col min="1547" max="1547" width="10.5703125" style="226" customWidth="1"/>
    <col min="1548" max="1792" width="8.7109375" style="226"/>
    <col min="1793" max="1793" width="4.7109375" style="226" customWidth="1"/>
    <col min="1794" max="1794" width="26.5703125" style="226" customWidth="1"/>
    <col min="1795" max="1795" width="9.28515625" style="226" customWidth="1"/>
    <col min="1796" max="1796" width="9.42578125" style="226" customWidth="1"/>
    <col min="1797" max="1797" width="24.28515625" style="226" customWidth="1"/>
    <col min="1798" max="1798" width="10" style="226" customWidth="1"/>
    <col min="1799" max="1799" width="11.5703125" style="226" customWidth="1"/>
    <col min="1800" max="1800" width="7.7109375" style="226" customWidth="1"/>
    <col min="1801" max="1801" width="34.85546875" style="226" customWidth="1"/>
    <col min="1802" max="1802" width="8.42578125" style="226" customWidth="1"/>
    <col min="1803" max="1803" width="10.5703125" style="226" customWidth="1"/>
    <col min="1804" max="2048" width="8.7109375" style="226"/>
    <col min="2049" max="2049" width="4.7109375" style="226" customWidth="1"/>
    <col min="2050" max="2050" width="26.5703125" style="226" customWidth="1"/>
    <col min="2051" max="2051" width="9.28515625" style="226" customWidth="1"/>
    <col min="2052" max="2052" width="9.42578125" style="226" customWidth="1"/>
    <col min="2053" max="2053" width="24.28515625" style="226" customWidth="1"/>
    <col min="2054" max="2054" width="10" style="226" customWidth="1"/>
    <col min="2055" max="2055" width="11.5703125" style="226" customWidth="1"/>
    <col min="2056" max="2056" width="7.7109375" style="226" customWidth="1"/>
    <col min="2057" max="2057" width="34.85546875" style="226" customWidth="1"/>
    <col min="2058" max="2058" width="8.42578125" style="226" customWidth="1"/>
    <col min="2059" max="2059" width="10.5703125" style="226" customWidth="1"/>
    <col min="2060" max="2304" width="8.7109375" style="226"/>
    <col min="2305" max="2305" width="4.7109375" style="226" customWidth="1"/>
    <col min="2306" max="2306" width="26.5703125" style="226" customWidth="1"/>
    <col min="2307" max="2307" width="9.28515625" style="226" customWidth="1"/>
    <col min="2308" max="2308" width="9.42578125" style="226" customWidth="1"/>
    <col min="2309" max="2309" width="24.28515625" style="226" customWidth="1"/>
    <col min="2310" max="2310" width="10" style="226" customWidth="1"/>
    <col min="2311" max="2311" width="11.5703125" style="226" customWidth="1"/>
    <col min="2312" max="2312" width="7.7109375" style="226" customWidth="1"/>
    <col min="2313" max="2313" width="34.85546875" style="226" customWidth="1"/>
    <col min="2314" max="2314" width="8.42578125" style="226" customWidth="1"/>
    <col min="2315" max="2315" width="10.5703125" style="226" customWidth="1"/>
    <col min="2316" max="2560" width="8.7109375" style="226"/>
    <col min="2561" max="2561" width="4.7109375" style="226" customWidth="1"/>
    <col min="2562" max="2562" width="26.5703125" style="226" customWidth="1"/>
    <col min="2563" max="2563" width="9.28515625" style="226" customWidth="1"/>
    <col min="2564" max="2564" width="9.42578125" style="226" customWidth="1"/>
    <col min="2565" max="2565" width="24.28515625" style="226" customWidth="1"/>
    <col min="2566" max="2566" width="10" style="226" customWidth="1"/>
    <col min="2567" max="2567" width="11.5703125" style="226" customWidth="1"/>
    <col min="2568" max="2568" width="7.7109375" style="226" customWidth="1"/>
    <col min="2569" max="2569" width="34.85546875" style="226" customWidth="1"/>
    <col min="2570" max="2570" width="8.42578125" style="226" customWidth="1"/>
    <col min="2571" max="2571" width="10.5703125" style="226" customWidth="1"/>
    <col min="2572" max="2816" width="8.7109375" style="226"/>
    <col min="2817" max="2817" width="4.7109375" style="226" customWidth="1"/>
    <col min="2818" max="2818" width="26.5703125" style="226" customWidth="1"/>
    <col min="2819" max="2819" width="9.28515625" style="226" customWidth="1"/>
    <col min="2820" max="2820" width="9.42578125" style="226" customWidth="1"/>
    <col min="2821" max="2821" width="24.28515625" style="226" customWidth="1"/>
    <col min="2822" max="2822" width="10" style="226" customWidth="1"/>
    <col min="2823" max="2823" width="11.5703125" style="226" customWidth="1"/>
    <col min="2824" max="2824" width="7.7109375" style="226" customWidth="1"/>
    <col min="2825" max="2825" width="34.85546875" style="226" customWidth="1"/>
    <col min="2826" max="2826" width="8.42578125" style="226" customWidth="1"/>
    <col min="2827" max="2827" width="10.5703125" style="226" customWidth="1"/>
    <col min="2828" max="3072" width="8.7109375" style="226"/>
    <col min="3073" max="3073" width="4.7109375" style="226" customWidth="1"/>
    <col min="3074" max="3074" width="26.5703125" style="226" customWidth="1"/>
    <col min="3075" max="3075" width="9.28515625" style="226" customWidth="1"/>
    <col min="3076" max="3076" width="9.42578125" style="226" customWidth="1"/>
    <col min="3077" max="3077" width="24.28515625" style="226" customWidth="1"/>
    <col min="3078" max="3078" width="10" style="226" customWidth="1"/>
    <col min="3079" max="3079" width="11.5703125" style="226" customWidth="1"/>
    <col min="3080" max="3080" width="7.7109375" style="226" customWidth="1"/>
    <col min="3081" max="3081" width="34.85546875" style="226" customWidth="1"/>
    <col min="3082" max="3082" width="8.42578125" style="226" customWidth="1"/>
    <col min="3083" max="3083" width="10.5703125" style="226" customWidth="1"/>
    <col min="3084" max="3328" width="8.7109375" style="226"/>
    <col min="3329" max="3329" width="4.7109375" style="226" customWidth="1"/>
    <col min="3330" max="3330" width="26.5703125" style="226" customWidth="1"/>
    <col min="3331" max="3331" width="9.28515625" style="226" customWidth="1"/>
    <col min="3332" max="3332" width="9.42578125" style="226" customWidth="1"/>
    <col min="3333" max="3333" width="24.28515625" style="226" customWidth="1"/>
    <col min="3334" max="3334" width="10" style="226" customWidth="1"/>
    <col min="3335" max="3335" width="11.5703125" style="226" customWidth="1"/>
    <col min="3336" max="3336" width="7.7109375" style="226" customWidth="1"/>
    <col min="3337" max="3337" width="34.85546875" style="226" customWidth="1"/>
    <col min="3338" max="3338" width="8.42578125" style="226" customWidth="1"/>
    <col min="3339" max="3339" width="10.5703125" style="226" customWidth="1"/>
    <col min="3340" max="3584" width="8.7109375" style="226"/>
    <col min="3585" max="3585" width="4.7109375" style="226" customWidth="1"/>
    <col min="3586" max="3586" width="26.5703125" style="226" customWidth="1"/>
    <col min="3587" max="3587" width="9.28515625" style="226" customWidth="1"/>
    <col min="3588" max="3588" width="9.42578125" style="226" customWidth="1"/>
    <col min="3589" max="3589" width="24.28515625" style="226" customWidth="1"/>
    <col min="3590" max="3590" width="10" style="226" customWidth="1"/>
    <col min="3591" max="3591" width="11.5703125" style="226" customWidth="1"/>
    <col min="3592" max="3592" width="7.7109375" style="226" customWidth="1"/>
    <col min="3593" max="3593" width="34.85546875" style="226" customWidth="1"/>
    <col min="3594" max="3594" width="8.42578125" style="226" customWidth="1"/>
    <col min="3595" max="3595" width="10.5703125" style="226" customWidth="1"/>
    <col min="3596" max="3840" width="8.7109375" style="226"/>
    <col min="3841" max="3841" width="4.7109375" style="226" customWidth="1"/>
    <col min="3842" max="3842" width="26.5703125" style="226" customWidth="1"/>
    <col min="3843" max="3843" width="9.28515625" style="226" customWidth="1"/>
    <col min="3844" max="3844" width="9.42578125" style="226" customWidth="1"/>
    <col min="3845" max="3845" width="24.28515625" style="226" customWidth="1"/>
    <col min="3846" max="3846" width="10" style="226" customWidth="1"/>
    <col min="3847" max="3847" width="11.5703125" style="226" customWidth="1"/>
    <col min="3848" max="3848" width="7.7109375" style="226" customWidth="1"/>
    <col min="3849" max="3849" width="34.85546875" style="226" customWidth="1"/>
    <col min="3850" max="3850" width="8.42578125" style="226" customWidth="1"/>
    <col min="3851" max="3851" width="10.5703125" style="226" customWidth="1"/>
    <col min="3852" max="4096" width="8.7109375" style="226"/>
    <col min="4097" max="4097" width="4.7109375" style="226" customWidth="1"/>
    <col min="4098" max="4098" width="26.5703125" style="226" customWidth="1"/>
    <col min="4099" max="4099" width="9.28515625" style="226" customWidth="1"/>
    <col min="4100" max="4100" width="9.42578125" style="226" customWidth="1"/>
    <col min="4101" max="4101" width="24.28515625" style="226" customWidth="1"/>
    <col min="4102" max="4102" width="10" style="226" customWidth="1"/>
    <col min="4103" max="4103" width="11.5703125" style="226" customWidth="1"/>
    <col min="4104" max="4104" width="7.7109375" style="226" customWidth="1"/>
    <col min="4105" max="4105" width="34.85546875" style="226" customWidth="1"/>
    <col min="4106" max="4106" width="8.42578125" style="226" customWidth="1"/>
    <col min="4107" max="4107" width="10.5703125" style="226" customWidth="1"/>
    <col min="4108" max="4352" width="8.7109375" style="226"/>
    <col min="4353" max="4353" width="4.7109375" style="226" customWidth="1"/>
    <col min="4354" max="4354" width="26.5703125" style="226" customWidth="1"/>
    <col min="4355" max="4355" width="9.28515625" style="226" customWidth="1"/>
    <col min="4356" max="4356" width="9.42578125" style="226" customWidth="1"/>
    <col min="4357" max="4357" width="24.28515625" style="226" customWidth="1"/>
    <col min="4358" max="4358" width="10" style="226" customWidth="1"/>
    <col min="4359" max="4359" width="11.5703125" style="226" customWidth="1"/>
    <col min="4360" max="4360" width="7.7109375" style="226" customWidth="1"/>
    <col min="4361" max="4361" width="34.85546875" style="226" customWidth="1"/>
    <col min="4362" max="4362" width="8.42578125" style="226" customWidth="1"/>
    <col min="4363" max="4363" width="10.5703125" style="226" customWidth="1"/>
    <col min="4364" max="4608" width="8.7109375" style="226"/>
    <col min="4609" max="4609" width="4.7109375" style="226" customWidth="1"/>
    <col min="4610" max="4610" width="26.5703125" style="226" customWidth="1"/>
    <col min="4611" max="4611" width="9.28515625" style="226" customWidth="1"/>
    <col min="4612" max="4612" width="9.42578125" style="226" customWidth="1"/>
    <col min="4613" max="4613" width="24.28515625" style="226" customWidth="1"/>
    <col min="4614" max="4614" width="10" style="226" customWidth="1"/>
    <col min="4615" max="4615" width="11.5703125" style="226" customWidth="1"/>
    <col min="4616" max="4616" width="7.7109375" style="226" customWidth="1"/>
    <col min="4617" max="4617" width="34.85546875" style="226" customWidth="1"/>
    <col min="4618" max="4618" width="8.42578125" style="226" customWidth="1"/>
    <col min="4619" max="4619" width="10.5703125" style="226" customWidth="1"/>
    <col min="4620" max="4864" width="8.7109375" style="226"/>
    <col min="4865" max="4865" width="4.7109375" style="226" customWidth="1"/>
    <col min="4866" max="4866" width="26.5703125" style="226" customWidth="1"/>
    <col min="4867" max="4867" width="9.28515625" style="226" customWidth="1"/>
    <col min="4868" max="4868" width="9.42578125" style="226" customWidth="1"/>
    <col min="4869" max="4869" width="24.28515625" style="226" customWidth="1"/>
    <col min="4870" max="4870" width="10" style="226" customWidth="1"/>
    <col min="4871" max="4871" width="11.5703125" style="226" customWidth="1"/>
    <col min="4872" max="4872" width="7.7109375" style="226" customWidth="1"/>
    <col min="4873" max="4873" width="34.85546875" style="226" customWidth="1"/>
    <col min="4874" max="4874" width="8.42578125" style="226" customWidth="1"/>
    <col min="4875" max="4875" width="10.5703125" style="226" customWidth="1"/>
    <col min="4876" max="5120" width="8.7109375" style="226"/>
    <col min="5121" max="5121" width="4.7109375" style="226" customWidth="1"/>
    <col min="5122" max="5122" width="26.5703125" style="226" customWidth="1"/>
    <col min="5123" max="5123" width="9.28515625" style="226" customWidth="1"/>
    <col min="5124" max="5124" width="9.42578125" style="226" customWidth="1"/>
    <col min="5125" max="5125" width="24.28515625" style="226" customWidth="1"/>
    <col min="5126" max="5126" width="10" style="226" customWidth="1"/>
    <col min="5127" max="5127" width="11.5703125" style="226" customWidth="1"/>
    <col min="5128" max="5128" width="7.7109375" style="226" customWidth="1"/>
    <col min="5129" max="5129" width="34.85546875" style="226" customWidth="1"/>
    <col min="5130" max="5130" width="8.42578125" style="226" customWidth="1"/>
    <col min="5131" max="5131" width="10.5703125" style="226" customWidth="1"/>
    <col min="5132" max="5376" width="8.7109375" style="226"/>
    <col min="5377" max="5377" width="4.7109375" style="226" customWidth="1"/>
    <col min="5378" max="5378" width="26.5703125" style="226" customWidth="1"/>
    <col min="5379" max="5379" width="9.28515625" style="226" customWidth="1"/>
    <col min="5380" max="5380" width="9.42578125" style="226" customWidth="1"/>
    <col min="5381" max="5381" width="24.28515625" style="226" customWidth="1"/>
    <col min="5382" max="5382" width="10" style="226" customWidth="1"/>
    <col min="5383" max="5383" width="11.5703125" style="226" customWidth="1"/>
    <col min="5384" max="5384" width="7.7109375" style="226" customWidth="1"/>
    <col min="5385" max="5385" width="34.85546875" style="226" customWidth="1"/>
    <col min="5386" max="5386" width="8.42578125" style="226" customWidth="1"/>
    <col min="5387" max="5387" width="10.5703125" style="226" customWidth="1"/>
    <col min="5388" max="5632" width="8.7109375" style="226"/>
    <col min="5633" max="5633" width="4.7109375" style="226" customWidth="1"/>
    <col min="5634" max="5634" width="26.5703125" style="226" customWidth="1"/>
    <col min="5635" max="5635" width="9.28515625" style="226" customWidth="1"/>
    <col min="5636" max="5636" width="9.42578125" style="226" customWidth="1"/>
    <col min="5637" max="5637" width="24.28515625" style="226" customWidth="1"/>
    <col min="5638" max="5638" width="10" style="226" customWidth="1"/>
    <col min="5639" max="5639" width="11.5703125" style="226" customWidth="1"/>
    <col min="5640" max="5640" width="7.7109375" style="226" customWidth="1"/>
    <col min="5641" max="5641" width="34.85546875" style="226" customWidth="1"/>
    <col min="5642" max="5642" width="8.42578125" style="226" customWidth="1"/>
    <col min="5643" max="5643" width="10.5703125" style="226" customWidth="1"/>
    <col min="5644" max="5888" width="8.7109375" style="226"/>
    <col min="5889" max="5889" width="4.7109375" style="226" customWidth="1"/>
    <col min="5890" max="5890" width="26.5703125" style="226" customWidth="1"/>
    <col min="5891" max="5891" width="9.28515625" style="226" customWidth="1"/>
    <col min="5892" max="5892" width="9.42578125" style="226" customWidth="1"/>
    <col min="5893" max="5893" width="24.28515625" style="226" customWidth="1"/>
    <col min="5894" max="5894" width="10" style="226" customWidth="1"/>
    <col min="5895" max="5895" width="11.5703125" style="226" customWidth="1"/>
    <col min="5896" max="5896" width="7.7109375" style="226" customWidth="1"/>
    <col min="5897" max="5897" width="34.85546875" style="226" customWidth="1"/>
    <col min="5898" max="5898" width="8.42578125" style="226" customWidth="1"/>
    <col min="5899" max="5899" width="10.5703125" style="226" customWidth="1"/>
    <col min="5900" max="6144" width="8.7109375" style="226"/>
    <col min="6145" max="6145" width="4.7109375" style="226" customWidth="1"/>
    <col min="6146" max="6146" width="26.5703125" style="226" customWidth="1"/>
    <col min="6147" max="6147" width="9.28515625" style="226" customWidth="1"/>
    <col min="6148" max="6148" width="9.42578125" style="226" customWidth="1"/>
    <col min="6149" max="6149" width="24.28515625" style="226" customWidth="1"/>
    <col min="6150" max="6150" width="10" style="226" customWidth="1"/>
    <col min="6151" max="6151" width="11.5703125" style="226" customWidth="1"/>
    <col min="6152" max="6152" width="7.7109375" style="226" customWidth="1"/>
    <col min="6153" max="6153" width="34.85546875" style="226" customWidth="1"/>
    <col min="6154" max="6154" width="8.42578125" style="226" customWidth="1"/>
    <col min="6155" max="6155" width="10.5703125" style="226" customWidth="1"/>
    <col min="6156" max="6400" width="8.7109375" style="226"/>
    <col min="6401" max="6401" width="4.7109375" style="226" customWidth="1"/>
    <col min="6402" max="6402" width="26.5703125" style="226" customWidth="1"/>
    <col min="6403" max="6403" width="9.28515625" style="226" customWidth="1"/>
    <col min="6404" max="6404" width="9.42578125" style="226" customWidth="1"/>
    <col min="6405" max="6405" width="24.28515625" style="226" customWidth="1"/>
    <col min="6406" max="6406" width="10" style="226" customWidth="1"/>
    <col min="6407" max="6407" width="11.5703125" style="226" customWidth="1"/>
    <col min="6408" max="6408" width="7.7109375" style="226" customWidth="1"/>
    <col min="6409" max="6409" width="34.85546875" style="226" customWidth="1"/>
    <col min="6410" max="6410" width="8.42578125" style="226" customWidth="1"/>
    <col min="6411" max="6411" width="10.5703125" style="226" customWidth="1"/>
    <col min="6412" max="6656" width="8.7109375" style="226"/>
    <col min="6657" max="6657" width="4.7109375" style="226" customWidth="1"/>
    <col min="6658" max="6658" width="26.5703125" style="226" customWidth="1"/>
    <col min="6659" max="6659" width="9.28515625" style="226" customWidth="1"/>
    <col min="6660" max="6660" width="9.42578125" style="226" customWidth="1"/>
    <col min="6661" max="6661" width="24.28515625" style="226" customWidth="1"/>
    <col min="6662" max="6662" width="10" style="226" customWidth="1"/>
    <col min="6663" max="6663" width="11.5703125" style="226" customWidth="1"/>
    <col min="6664" max="6664" width="7.7109375" style="226" customWidth="1"/>
    <col min="6665" max="6665" width="34.85546875" style="226" customWidth="1"/>
    <col min="6666" max="6666" width="8.42578125" style="226" customWidth="1"/>
    <col min="6667" max="6667" width="10.5703125" style="226" customWidth="1"/>
    <col min="6668" max="6912" width="8.7109375" style="226"/>
    <col min="6913" max="6913" width="4.7109375" style="226" customWidth="1"/>
    <col min="6914" max="6914" width="26.5703125" style="226" customWidth="1"/>
    <col min="6915" max="6915" width="9.28515625" style="226" customWidth="1"/>
    <col min="6916" max="6916" width="9.42578125" style="226" customWidth="1"/>
    <col min="6917" max="6917" width="24.28515625" style="226" customWidth="1"/>
    <col min="6918" max="6918" width="10" style="226" customWidth="1"/>
    <col min="6919" max="6919" width="11.5703125" style="226" customWidth="1"/>
    <col min="6920" max="6920" width="7.7109375" style="226" customWidth="1"/>
    <col min="6921" max="6921" width="34.85546875" style="226" customWidth="1"/>
    <col min="6922" max="6922" width="8.42578125" style="226" customWidth="1"/>
    <col min="6923" max="6923" width="10.5703125" style="226" customWidth="1"/>
    <col min="6924" max="7168" width="8.7109375" style="226"/>
    <col min="7169" max="7169" width="4.7109375" style="226" customWidth="1"/>
    <col min="7170" max="7170" width="26.5703125" style="226" customWidth="1"/>
    <col min="7171" max="7171" width="9.28515625" style="226" customWidth="1"/>
    <col min="7172" max="7172" width="9.42578125" style="226" customWidth="1"/>
    <col min="7173" max="7173" width="24.28515625" style="226" customWidth="1"/>
    <col min="7174" max="7174" width="10" style="226" customWidth="1"/>
    <col min="7175" max="7175" width="11.5703125" style="226" customWidth="1"/>
    <col min="7176" max="7176" width="7.7109375" style="226" customWidth="1"/>
    <col min="7177" max="7177" width="34.85546875" style="226" customWidth="1"/>
    <col min="7178" max="7178" width="8.42578125" style="226" customWidth="1"/>
    <col min="7179" max="7179" width="10.5703125" style="226" customWidth="1"/>
    <col min="7180" max="7424" width="8.7109375" style="226"/>
    <col min="7425" max="7425" width="4.7109375" style="226" customWidth="1"/>
    <col min="7426" max="7426" width="26.5703125" style="226" customWidth="1"/>
    <col min="7427" max="7427" width="9.28515625" style="226" customWidth="1"/>
    <col min="7428" max="7428" width="9.42578125" style="226" customWidth="1"/>
    <col min="7429" max="7429" width="24.28515625" style="226" customWidth="1"/>
    <col min="7430" max="7430" width="10" style="226" customWidth="1"/>
    <col min="7431" max="7431" width="11.5703125" style="226" customWidth="1"/>
    <col min="7432" max="7432" width="7.7109375" style="226" customWidth="1"/>
    <col min="7433" max="7433" width="34.85546875" style="226" customWidth="1"/>
    <col min="7434" max="7434" width="8.42578125" style="226" customWidth="1"/>
    <col min="7435" max="7435" width="10.5703125" style="226" customWidth="1"/>
    <col min="7436" max="7680" width="8.7109375" style="226"/>
    <col min="7681" max="7681" width="4.7109375" style="226" customWidth="1"/>
    <col min="7682" max="7682" width="26.5703125" style="226" customWidth="1"/>
    <col min="7683" max="7683" width="9.28515625" style="226" customWidth="1"/>
    <col min="7684" max="7684" width="9.42578125" style="226" customWidth="1"/>
    <col min="7685" max="7685" width="24.28515625" style="226" customWidth="1"/>
    <col min="7686" max="7686" width="10" style="226" customWidth="1"/>
    <col min="7687" max="7687" width="11.5703125" style="226" customWidth="1"/>
    <col min="7688" max="7688" width="7.7109375" style="226" customWidth="1"/>
    <col min="7689" max="7689" width="34.85546875" style="226" customWidth="1"/>
    <col min="7690" max="7690" width="8.42578125" style="226" customWidth="1"/>
    <col min="7691" max="7691" width="10.5703125" style="226" customWidth="1"/>
    <col min="7692" max="7936" width="8.7109375" style="226"/>
    <col min="7937" max="7937" width="4.7109375" style="226" customWidth="1"/>
    <col min="7938" max="7938" width="26.5703125" style="226" customWidth="1"/>
    <col min="7939" max="7939" width="9.28515625" style="226" customWidth="1"/>
    <col min="7940" max="7940" width="9.42578125" style="226" customWidth="1"/>
    <col min="7941" max="7941" width="24.28515625" style="226" customWidth="1"/>
    <col min="7942" max="7942" width="10" style="226" customWidth="1"/>
    <col min="7943" max="7943" width="11.5703125" style="226" customWidth="1"/>
    <col min="7944" max="7944" width="7.7109375" style="226" customWidth="1"/>
    <col min="7945" max="7945" width="34.85546875" style="226" customWidth="1"/>
    <col min="7946" max="7946" width="8.42578125" style="226" customWidth="1"/>
    <col min="7947" max="7947" width="10.5703125" style="226" customWidth="1"/>
    <col min="7948" max="8192" width="8.7109375" style="226"/>
    <col min="8193" max="8193" width="4.7109375" style="226" customWidth="1"/>
    <col min="8194" max="8194" width="26.5703125" style="226" customWidth="1"/>
    <col min="8195" max="8195" width="9.28515625" style="226" customWidth="1"/>
    <col min="8196" max="8196" width="9.42578125" style="226" customWidth="1"/>
    <col min="8197" max="8197" width="24.28515625" style="226" customWidth="1"/>
    <col min="8198" max="8198" width="10" style="226" customWidth="1"/>
    <col min="8199" max="8199" width="11.5703125" style="226" customWidth="1"/>
    <col min="8200" max="8200" width="7.7109375" style="226" customWidth="1"/>
    <col min="8201" max="8201" width="34.85546875" style="226" customWidth="1"/>
    <col min="8202" max="8202" width="8.42578125" style="226" customWidth="1"/>
    <col min="8203" max="8203" width="10.5703125" style="226" customWidth="1"/>
    <col min="8204" max="8448" width="8.7109375" style="226"/>
    <col min="8449" max="8449" width="4.7109375" style="226" customWidth="1"/>
    <col min="8450" max="8450" width="26.5703125" style="226" customWidth="1"/>
    <col min="8451" max="8451" width="9.28515625" style="226" customWidth="1"/>
    <col min="8452" max="8452" width="9.42578125" style="226" customWidth="1"/>
    <col min="8453" max="8453" width="24.28515625" style="226" customWidth="1"/>
    <col min="8454" max="8454" width="10" style="226" customWidth="1"/>
    <col min="8455" max="8455" width="11.5703125" style="226" customWidth="1"/>
    <col min="8456" max="8456" width="7.7109375" style="226" customWidth="1"/>
    <col min="8457" max="8457" width="34.85546875" style="226" customWidth="1"/>
    <col min="8458" max="8458" width="8.42578125" style="226" customWidth="1"/>
    <col min="8459" max="8459" width="10.5703125" style="226" customWidth="1"/>
    <col min="8460" max="8704" width="8.7109375" style="226"/>
    <col min="8705" max="8705" width="4.7109375" style="226" customWidth="1"/>
    <col min="8706" max="8706" width="26.5703125" style="226" customWidth="1"/>
    <col min="8707" max="8707" width="9.28515625" style="226" customWidth="1"/>
    <col min="8708" max="8708" width="9.42578125" style="226" customWidth="1"/>
    <col min="8709" max="8709" width="24.28515625" style="226" customWidth="1"/>
    <col min="8710" max="8710" width="10" style="226" customWidth="1"/>
    <col min="8711" max="8711" width="11.5703125" style="226" customWidth="1"/>
    <col min="8712" max="8712" width="7.7109375" style="226" customWidth="1"/>
    <col min="8713" max="8713" width="34.85546875" style="226" customWidth="1"/>
    <col min="8714" max="8714" width="8.42578125" style="226" customWidth="1"/>
    <col min="8715" max="8715" width="10.5703125" style="226" customWidth="1"/>
    <col min="8716" max="8960" width="8.7109375" style="226"/>
    <col min="8961" max="8961" width="4.7109375" style="226" customWidth="1"/>
    <col min="8962" max="8962" width="26.5703125" style="226" customWidth="1"/>
    <col min="8963" max="8963" width="9.28515625" style="226" customWidth="1"/>
    <col min="8964" max="8964" width="9.42578125" style="226" customWidth="1"/>
    <col min="8965" max="8965" width="24.28515625" style="226" customWidth="1"/>
    <col min="8966" max="8966" width="10" style="226" customWidth="1"/>
    <col min="8967" max="8967" width="11.5703125" style="226" customWidth="1"/>
    <col min="8968" max="8968" width="7.7109375" style="226" customWidth="1"/>
    <col min="8969" max="8969" width="34.85546875" style="226" customWidth="1"/>
    <col min="8970" max="8970" width="8.42578125" style="226" customWidth="1"/>
    <col min="8971" max="8971" width="10.5703125" style="226" customWidth="1"/>
    <col min="8972" max="9216" width="8.7109375" style="226"/>
    <col min="9217" max="9217" width="4.7109375" style="226" customWidth="1"/>
    <col min="9218" max="9218" width="26.5703125" style="226" customWidth="1"/>
    <col min="9219" max="9219" width="9.28515625" style="226" customWidth="1"/>
    <col min="9220" max="9220" width="9.42578125" style="226" customWidth="1"/>
    <col min="9221" max="9221" width="24.28515625" style="226" customWidth="1"/>
    <col min="9222" max="9222" width="10" style="226" customWidth="1"/>
    <col min="9223" max="9223" width="11.5703125" style="226" customWidth="1"/>
    <col min="9224" max="9224" width="7.7109375" style="226" customWidth="1"/>
    <col min="9225" max="9225" width="34.85546875" style="226" customWidth="1"/>
    <col min="9226" max="9226" width="8.42578125" style="226" customWidth="1"/>
    <col min="9227" max="9227" width="10.5703125" style="226" customWidth="1"/>
    <col min="9228" max="9472" width="8.7109375" style="226"/>
    <col min="9473" max="9473" width="4.7109375" style="226" customWidth="1"/>
    <col min="9474" max="9474" width="26.5703125" style="226" customWidth="1"/>
    <col min="9475" max="9475" width="9.28515625" style="226" customWidth="1"/>
    <col min="9476" max="9476" width="9.42578125" style="226" customWidth="1"/>
    <col min="9477" max="9477" width="24.28515625" style="226" customWidth="1"/>
    <col min="9478" max="9478" width="10" style="226" customWidth="1"/>
    <col min="9479" max="9479" width="11.5703125" style="226" customWidth="1"/>
    <col min="9480" max="9480" width="7.7109375" style="226" customWidth="1"/>
    <col min="9481" max="9481" width="34.85546875" style="226" customWidth="1"/>
    <col min="9482" max="9482" width="8.42578125" style="226" customWidth="1"/>
    <col min="9483" max="9483" width="10.5703125" style="226" customWidth="1"/>
    <col min="9484" max="9728" width="8.7109375" style="226"/>
    <col min="9729" max="9729" width="4.7109375" style="226" customWidth="1"/>
    <col min="9730" max="9730" width="26.5703125" style="226" customWidth="1"/>
    <col min="9731" max="9731" width="9.28515625" style="226" customWidth="1"/>
    <col min="9732" max="9732" width="9.42578125" style="226" customWidth="1"/>
    <col min="9733" max="9733" width="24.28515625" style="226" customWidth="1"/>
    <col min="9734" max="9734" width="10" style="226" customWidth="1"/>
    <col min="9735" max="9735" width="11.5703125" style="226" customWidth="1"/>
    <col min="9736" max="9736" width="7.7109375" style="226" customWidth="1"/>
    <col min="9737" max="9737" width="34.85546875" style="226" customWidth="1"/>
    <col min="9738" max="9738" width="8.42578125" style="226" customWidth="1"/>
    <col min="9739" max="9739" width="10.5703125" style="226" customWidth="1"/>
    <col min="9740" max="9984" width="8.7109375" style="226"/>
    <col min="9985" max="9985" width="4.7109375" style="226" customWidth="1"/>
    <col min="9986" max="9986" width="26.5703125" style="226" customWidth="1"/>
    <col min="9987" max="9987" width="9.28515625" style="226" customWidth="1"/>
    <col min="9988" max="9988" width="9.42578125" style="226" customWidth="1"/>
    <col min="9989" max="9989" width="24.28515625" style="226" customWidth="1"/>
    <col min="9990" max="9990" width="10" style="226" customWidth="1"/>
    <col min="9991" max="9991" width="11.5703125" style="226" customWidth="1"/>
    <col min="9992" max="9992" width="7.7109375" style="226" customWidth="1"/>
    <col min="9993" max="9993" width="34.85546875" style="226" customWidth="1"/>
    <col min="9994" max="9994" width="8.42578125" style="226" customWidth="1"/>
    <col min="9995" max="9995" width="10.5703125" style="226" customWidth="1"/>
    <col min="9996" max="10240" width="8.7109375" style="226"/>
    <col min="10241" max="10241" width="4.7109375" style="226" customWidth="1"/>
    <col min="10242" max="10242" width="26.5703125" style="226" customWidth="1"/>
    <col min="10243" max="10243" width="9.28515625" style="226" customWidth="1"/>
    <col min="10244" max="10244" width="9.42578125" style="226" customWidth="1"/>
    <col min="10245" max="10245" width="24.28515625" style="226" customWidth="1"/>
    <col min="10246" max="10246" width="10" style="226" customWidth="1"/>
    <col min="10247" max="10247" width="11.5703125" style="226" customWidth="1"/>
    <col min="10248" max="10248" width="7.7109375" style="226" customWidth="1"/>
    <col min="10249" max="10249" width="34.85546875" style="226" customWidth="1"/>
    <col min="10250" max="10250" width="8.42578125" style="226" customWidth="1"/>
    <col min="10251" max="10251" width="10.5703125" style="226" customWidth="1"/>
    <col min="10252" max="10496" width="8.7109375" style="226"/>
    <col min="10497" max="10497" width="4.7109375" style="226" customWidth="1"/>
    <col min="10498" max="10498" width="26.5703125" style="226" customWidth="1"/>
    <col min="10499" max="10499" width="9.28515625" style="226" customWidth="1"/>
    <col min="10500" max="10500" width="9.42578125" style="226" customWidth="1"/>
    <col min="10501" max="10501" width="24.28515625" style="226" customWidth="1"/>
    <col min="10502" max="10502" width="10" style="226" customWidth="1"/>
    <col min="10503" max="10503" width="11.5703125" style="226" customWidth="1"/>
    <col min="10504" max="10504" width="7.7109375" style="226" customWidth="1"/>
    <col min="10505" max="10505" width="34.85546875" style="226" customWidth="1"/>
    <col min="10506" max="10506" width="8.42578125" style="226" customWidth="1"/>
    <col min="10507" max="10507" width="10.5703125" style="226" customWidth="1"/>
    <col min="10508" max="10752" width="8.7109375" style="226"/>
    <col min="10753" max="10753" width="4.7109375" style="226" customWidth="1"/>
    <col min="10754" max="10754" width="26.5703125" style="226" customWidth="1"/>
    <col min="10755" max="10755" width="9.28515625" style="226" customWidth="1"/>
    <col min="10756" max="10756" width="9.42578125" style="226" customWidth="1"/>
    <col min="10757" max="10757" width="24.28515625" style="226" customWidth="1"/>
    <col min="10758" max="10758" width="10" style="226" customWidth="1"/>
    <col min="10759" max="10759" width="11.5703125" style="226" customWidth="1"/>
    <col min="10760" max="10760" width="7.7109375" style="226" customWidth="1"/>
    <col min="10761" max="10761" width="34.85546875" style="226" customWidth="1"/>
    <col min="10762" max="10762" width="8.42578125" style="226" customWidth="1"/>
    <col min="10763" max="10763" width="10.5703125" style="226" customWidth="1"/>
    <col min="10764" max="11008" width="8.7109375" style="226"/>
    <col min="11009" max="11009" width="4.7109375" style="226" customWidth="1"/>
    <col min="11010" max="11010" width="26.5703125" style="226" customWidth="1"/>
    <col min="11011" max="11011" width="9.28515625" style="226" customWidth="1"/>
    <col min="11012" max="11012" width="9.42578125" style="226" customWidth="1"/>
    <col min="11013" max="11013" width="24.28515625" style="226" customWidth="1"/>
    <col min="11014" max="11014" width="10" style="226" customWidth="1"/>
    <col min="11015" max="11015" width="11.5703125" style="226" customWidth="1"/>
    <col min="11016" max="11016" width="7.7109375" style="226" customWidth="1"/>
    <col min="11017" max="11017" width="34.85546875" style="226" customWidth="1"/>
    <col min="11018" max="11018" width="8.42578125" style="226" customWidth="1"/>
    <col min="11019" max="11019" width="10.5703125" style="226" customWidth="1"/>
    <col min="11020" max="11264" width="8.7109375" style="226"/>
    <col min="11265" max="11265" width="4.7109375" style="226" customWidth="1"/>
    <col min="11266" max="11266" width="26.5703125" style="226" customWidth="1"/>
    <col min="11267" max="11267" width="9.28515625" style="226" customWidth="1"/>
    <col min="11268" max="11268" width="9.42578125" style="226" customWidth="1"/>
    <col min="11269" max="11269" width="24.28515625" style="226" customWidth="1"/>
    <col min="11270" max="11270" width="10" style="226" customWidth="1"/>
    <col min="11271" max="11271" width="11.5703125" style="226" customWidth="1"/>
    <col min="11272" max="11272" width="7.7109375" style="226" customWidth="1"/>
    <col min="11273" max="11273" width="34.85546875" style="226" customWidth="1"/>
    <col min="11274" max="11274" width="8.42578125" style="226" customWidth="1"/>
    <col min="11275" max="11275" width="10.5703125" style="226" customWidth="1"/>
    <col min="11276" max="11520" width="8.7109375" style="226"/>
    <col min="11521" max="11521" width="4.7109375" style="226" customWidth="1"/>
    <col min="11522" max="11522" width="26.5703125" style="226" customWidth="1"/>
    <col min="11523" max="11523" width="9.28515625" style="226" customWidth="1"/>
    <col min="11524" max="11524" width="9.42578125" style="226" customWidth="1"/>
    <col min="11525" max="11525" width="24.28515625" style="226" customWidth="1"/>
    <col min="11526" max="11526" width="10" style="226" customWidth="1"/>
    <col min="11527" max="11527" width="11.5703125" style="226" customWidth="1"/>
    <col min="11528" max="11528" width="7.7109375" style="226" customWidth="1"/>
    <col min="11529" max="11529" width="34.85546875" style="226" customWidth="1"/>
    <col min="11530" max="11530" width="8.42578125" style="226" customWidth="1"/>
    <col min="11531" max="11531" width="10.5703125" style="226" customWidth="1"/>
    <col min="11532" max="11776" width="8.7109375" style="226"/>
    <col min="11777" max="11777" width="4.7109375" style="226" customWidth="1"/>
    <col min="11778" max="11778" width="26.5703125" style="226" customWidth="1"/>
    <col min="11779" max="11779" width="9.28515625" style="226" customWidth="1"/>
    <col min="11780" max="11780" width="9.42578125" style="226" customWidth="1"/>
    <col min="11781" max="11781" width="24.28515625" style="226" customWidth="1"/>
    <col min="11782" max="11782" width="10" style="226" customWidth="1"/>
    <col min="11783" max="11783" width="11.5703125" style="226" customWidth="1"/>
    <col min="11784" max="11784" width="7.7109375" style="226" customWidth="1"/>
    <col min="11785" max="11785" width="34.85546875" style="226" customWidth="1"/>
    <col min="11786" max="11786" width="8.42578125" style="226" customWidth="1"/>
    <col min="11787" max="11787" width="10.5703125" style="226" customWidth="1"/>
    <col min="11788" max="12032" width="8.7109375" style="226"/>
    <col min="12033" max="12033" width="4.7109375" style="226" customWidth="1"/>
    <col min="12034" max="12034" width="26.5703125" style="226" customWidth="1"/>
    <col min="12035" max="12035" width="9.28515625" style="226" customWidth="1"/>
    <col min="12036" max="12036" width="9.42578125" style="226" customWidth="1"/>
    <col min="12037" max="12037" width="24.28515625" style="226" customWidth="1"/>
    <col min="12038" max="12038" width="10" style="226" customWidth="1"/>
    <col min="12039" max="12039" width="11.5703125" style="226" customWidth="1"/>
    <col min="12040" max="12040" width="7.7109375" style="226" customWidth="1"/>
    <col min="12041" max="12041" width="34.85546875" style="226" customWidth="1"/>
    <col min="12042" max="12042" width="8.42578125" style="226" customWidth="1"/>
    <col min="12043" max="12043" width="10.5703125" style="226" customWidth="1"/>
    <col min="12044" max="12288" width="8.7109375" style="226"/>
    <col min="12289" max="12289" width="4.7109375" style="226" customWidth="1"/>
    <col min="12290" max="12290" width="26.5703125" style="226" customWidth="1"/>
    <col min="12291" max="12291" width="9.28515625" style="226" customWidth="1"/>
    <col min="12292" max="12292" width="9.42578125" style="226" customWidth="1"/>
    <col min="12293" max="12293" width="24.28515625" style="226" customWidth="1"/>
    <col min="12294" max="12294" width="10" style="226" customWidth="1"/>
    <col min="12295" max="12295" width="11.5703125" style="226" customWidth="1"/>
    <col min="12296" max="12296" width="7.7109375" style="226" customWidth="1"/>
    <col min="12297" max="12297" width="34.85546875" style="226" customWidth="1"/>
    <col min="12298" max="12298" width="8.42578125" style="226" customWidth="1"/>
    <col min="12299" max="12299" width="10.5703125" style="226" customWidth="1"/>
    <col min="12300" max="12544" width="8.7109375" style="226"/>
    <col min="12545" max="12545" width="4.7109375" style="226" customWidth="1"/>
    <col min="12546" max="12546" width="26.5703125" style="226" customWidth="1"/>
    <col min="12547" max="12547" width="9.28515625" style="226" customWidth="1"/>
    <col min="12548" max="12548" width="9.42578125" style="226" customWidth="1"/>
    <col min="12549" max="12549" width="24.28515625" style="226" customWidth="1"/>
    <col min="12550" max="12550" width="10" style="226" customWidth="1"/>
    <col min="12551" max="12551" width="11.5703125" style="226" customWidth="1"/>
    <col min="12552" max="12552" width="7.7109375" style="226" customWidth="1"/>
    <col min="12553" max="12553" width="34.85546875" style="226" customWidth="1"/>
    <col min="12554" max="12554" width="8.42578125" style="226" customWidth="1"/>
    <col min="12555" max="12555" width="10.5703125" style="226" customWidth="1"/>
    <col min="12556" max="12800" width="8.7109375" style="226"/>
    <col min="12801" max="12801" width="4.7109375" style="226" customWidth="1"/>
    <col min="12802" max="12802" width="26.5703125" style="226" customWidth="1"/>
    <col min="12803" max="12803" width="9.28515625" style="226" customWidth="1"/>
    <col min="12804" max="12804" width="9.42578125" style="226" customWidth="1"/>
    <col min="12805" max="12805" width="24.28515625" style="226" customWidth="1"/>
    <col min="12806" max="12806" width="10" style="226" customWidth="1"/>
    <col min="12807" max="12807" width="11.5703125" style="226" customWidth="1"/>
    <col min="12808" max="12808" width="7.7109375" style="226" customWidth="1"/>
    <col min="12809" max="12809" width="34.85546875" style="226" customWidth="1"/>
    <col min="12810" max="12810" width="8.42578125" style="226" customWidth="1"/>
    <col min="12811" max="12811" width="10.5703125" style="226" customWidth="1"/>
    <col min="12812" max="13056" width="8.7109375" style="226"/>
    <col min="13057" max="13057" width="4.7109375" style="226" customWidth="1"/>
    <col min="13058" max="13058" width="26.5703125" style="226" customWidth="1"/>
    <col min="13059" max="13059" width="9.28515625" style="226" customWidth="1"/>
    <col min="13060" max="13060" width="9.42578125" style="226" customWidth="1"/>
    <col min="13061" max="13061" width="24.28515625" style="226" customWidth="1"/>
    <col min="13062" max="13062" width="10" style="226" customWidth="1"/>
    <col min="13063" max="13063" width="11.5703125" style="226" customWidth="1"/>
    <col min="13064" max="13064" width="7.7109375" style="226" customWidth="1"/>
    <col min="13065" max="13065" width="34.85546875" style="226" customWidth="1"/>
    <col min="13066" max="13066" width="8.42578125" style="226" customWidth="1"/>
    <col min="13067" max="13067" width="10.5703125" style="226" customWidth="1"/>
    <col min="13068" max="13312" width="8.7109375" style="226"/>
    <col min="13313" max="13313" width="4.7109375" style="226" customWidth="1"/>
    <col min="13314" max="13314" width="26.5703125" style="226" customWidth="1"/>
    <col min="13315" max="13315" width="9.28515625" style="226" customWidth="1"/>
    <col min="13316" max="13316" width="9.42578125" style="226" customWidth="1"/>
    <col min="13317" max="13317" width="24.28515625" style="226" customWidth="1"/>
    <col min="13318" max="13318" width="10" style="226" customWidth="1"/>
    <col min="13319" max="13319" width="11.5703125" style="226" customWidth="1"/>
    <col min="13320" max="13320" width="7.7109375" style="226" customWidth="1"/>
    <col min="13321" max="13321" width="34.85546875" style="226" customWidth="1"/>
    <col min="13322" max="13322" width="8.42578125" style="226" customWidth="1"/>
    <col min="13323" max="13323" width="10.5703125" style="226" customWidth="1"/>
    <col min="13324" max="13568" width="8.7109375" style="226"/>
    <col min="13569" max="13569" width="4.7109375" style="226" customWidth="1"/>
    <col min="13570" max="13570" width="26.5703125" style="226" customWidth="1"/>
    <col min="13571" max="13571" width="9.28515625" style="226" customWidth="1"/>
    <col min="13572" max="13572" width="9.42578125" style="226" customWidth="1"/>
    <col min="13573" max="13573" width="24.28515625" style="226" customWidth="1"/>
    <col min="13574" max="13574" width="10" style="226" customWidth="1"/>
    <col min="13575" max="13575" width="11.5703125" style="226" customWidth="1"/>
    <col min="13576" max="13576" width="7.7109375" style="226" customWidth="1"/>
    <col min="13577" max="13577" width="34.85546875" style="226" customWidth="1"/>
    <col min="13578" max="13578" width="8.42578125" style="226" customWidth="1"/>
    <col min="13579" max="13579" width="10.5703125" style="226" customWidth="1"/>
    <col min="13580" max="13824" width="8.7109375" style="226"/>
    <col min="13825" max="13825" width="4.7109375" style="226" customWidth="1"/>
    <col min="13826" max="13826" width="26.5703125" style="226" customWidth="1"/>
    <col min="13827" max="13827" width="9.28515625" style="226" customWidth="1"/>
    <col min="13828" max="13828" width="9.42578125" style="226" customWidth="1"/>
    <col min="13829" max="13829" width="24.28515625" style="226" customWidth="1"/>
    <col min="13830" max="13830" width="10" style="226" customWidth="1"/>
    <col min="13831" max="13831" width="11.5703125" style="226" customWidth="1"/>
    <col min="13832" max="13832" width="7.7109375" style="226" customWidth="1"/>
    <col min="13833" max="13833" width="34.85546875" style="226" customWidth="1"/>
    <col min="13834" max="13834" width="8.42578125" style="226" customWidth="1"/>
    <col min="13835" max="13835" width="10.5703125" style="226" customWidth="1"/>
    <col min="13836" max="14080" width="8.7109375" style="226"/>
    <col min="14081" max="14081" width="4.7109375" style="226" customWidth="1"/>
    <col min="14082" max="14082" width="26.5703125" style="226" customWidth="1"/>
    <col min="14083" max="14083" width="9.28515625" style="226" customWidth="1"/>
    <col min="14084" max="14084" width="9.42578125" style="226" customWidth="1"/>
    <col min="14085" max="14085" width="24.28515625" style="226" customWidth="1"/>
    <col min="14086" max="14086" width="10" style="226" customWidth="1"/>
    <col min="14087" max="14087" width="11.5703125" style="226" customWidth="1"/>
    <col min="14088" max="14088" width="7.7109375" style="226" customWidth="1"/>
    <col min="14089" max="14089" width="34.85546875" style="226" customWidth="1"/>
    <col min="14090" max="14090" width="8.42578125" style="226" customWidth="1"/>
    <col min="14091" max="14091" width="10.5703125" style="226" customWidth="1"/>
    <col min="14092" max="14336" width="8.7109375" style="226"/>
    <col min="14337" max="14337" width="4.7109375" style="226" customWidth="1"/>
    <col min="14338" max="14338" width="26.5703125" style="226" customWidth="1"/>
    <col min="14339" max="14339" width="9.28515625" style="226" customWidth="1"/>
    <col min="14340" max="14340" width="9.42578125" style="226" customWidth="1"/>
    <col min="14341" max="14341" width="24.28515625" style="226" customWidth="1"/>
    <col min="14342" max="14342" width="10" style="226" customWidth="1"/>
    <col min="14343" max="14343" width="11.5703125" style="226" customWidth="1"/>
    <col min="14344" max="14344" width="7.7109375" style="226" customWidth="1"/>
    <col min="14345" max="14345" width="34.85546875" style="226" customWidth="1"/>
    <col min="14346" max="14346" width="8.42578125" style="226" customWidth="1"/>
    <col min="14347" max="14347" width="10.5703125" style="226" customWidth="1"/>
    <col min="14348" max="14592" width="8.7109375" style="226"/>
    <col min="14593" max="14593" width="4.7109375" style="226" customWidth="1"/>
    <col min="14594" max="14594" width="26.5703125" style="226" customWidth="1"/>
    <col min="14595" max="14595" width="9.28515625" style="226" customWidth="1"/>
    <col min="14596" max="14596" width="9.42578125" style="226" customWidth="1"/>
    <col min="14597" max="14597" width="24.28515625" style="226" customWidth="1"/>
    <col min="14598" max="14598" width="10" style="226" customWidth="1"/>
    <col min="14599" max="14599" width="11.5703125" style="226" customWidth="1"/>
    <col min="14600" max="14600" width="7.7109375" style="226" customWidth="1"/>
    <col min="14601" max="14601" width="34.85546875" style="226" customWidth="1"/>
    <col min="14602" max="14602" width="8.42578125" style="226" customWidth="1"/>
    <col min="14603" max="14603" width="10.5703125" style="226" customWidth="1"/>
    <col min="14604" max="14848" width="8.7109375" style="226"/>
    <col min="14849" max="14849" width="4.7109375" style="226" customWidth="1"/>
    <col min="14850" max="14850" width="26.5703125" style="226" customWidth="1"/>
    <col min="14851" max="14851" width="9.28515625" style="226" customWidth="1"/>
    <col min="14852" max="14852" width="9.42578125" style="226" customWidth="1"/>
    <col min="14853" max="14853" width="24.28515625" style="226" customWidth="1"/>
    <col min="14854" max="14854" width="10" style="226" customWidth="1"/>
    <col min="14855" max="14855" width="11.5703125" style="226" customWidth="1"/>
    <col min="14856" max="14856" width="7.7109375" style="226" customWidth="1"/>
    <col min="14857" max="14857" width="34.85546875" style="226" customWidth="1"/>
    <col min="14858" max="14858" width="8.42578125" style="226" customWidth="1"/>
    <col min="14859" max="14859" width="10.5703125" style="226" customWidth="1"/>
    <col min="14860" max="15104" width="8.7109375" style="226"/>
    <col min="15105" max="15105" width="4.7109375" style="226" customWidth="1"/>
    <col min="15106" max="15106" width="26.5703125" style="226" customWidth="1"/>
    <col min="15107" max="15107" width="9.28515625" style="226" customWidth="1"/>
    <col min="15108" max="15108" width="9.42578125" style="226" customWidth="1"/>
    <col min="15109" max="15109" width="24.28515625" style="226" customWidth="1"/>
    <col min="15110" max="15110" width="10" style="226" customWidth="1"/>
    <col min="15111" max="15111" width="11.5703125" style="226" customWidth="1"/>
    <col min="15112" max="15112" width="7.7109375" style="226" customWidth="1"/>
    <col min="15113" max="15113" width="34.85546875" style="226" customWidth="1"/>
    <col min="15114" max="15114" width="8.42578125" style="226" customWidth="1"/>
    <col min="15115" max="15115" width="10.5703125" style="226" customWidth="1"/>
    <col min="15116" max="15360" width="8.7109375" style="226"/>
    <col min="15361" max="15361" width="4.7109375" style="226" customWidth="1"/>
    <col min="15362" max="15362" width="26.5703125" style="226" customWidth="1"/>
    <col min="15363" max="15363" width="9.28515625" style="226" customWidth="1"/>
    <col min="15364" max="15364" width="9.42578125" style="226" customWidth="1"/>
    <col min="15365" max="15365" width="24.28515625" style="226" customWidth="1"/>
    <col min="15366" max="15366" width="10" style="226" customWidth="1"/>
    <col min="15367" max="15367" width="11.5703125" style="226" customWidth="1"/>
    <col min="15368" max="15368" width="7.7109375" style="226" customWidth="1"/>
    <col min="15369" max="15369" width="34.85546875" style="226" customWidth="1"/>
    <col min="15370" max="15370" width="8.42578125" style="226" customWidth="1"/>
    <col min="15371" max="15371" width="10.5703125" style="226" customWidth="1"/>
    <col min="15372" max="15616" width="8.7109375" style="226"/>
    <col min="15617" max="15617" width="4.7109375" style="226" customWidth="1"/>
    <col min="15618" max="15618" width="26.5703125" style="226" customWidth="1"/>
    <col min="15619" max="15619" width="9.28515625" style="226" customWidth="1"/>
    <col min="15620" max="15620" width="9.42578125" style="226" customWidth="1"/>
    <col min="15621" max="15621" width="24.28515625" style="226" customWidth="1"/>
    <col min="15622" max="15622" width="10" style="226" customWidth="1"/>
    <col min="15623" max="15623" width="11.5703125" style="226" customWidth="1"/>
    <col min="15624" max="15624" width="7.7109375" style="226" customWidth="1"/>
    <col min="15625" max="15625" width="34.85546875" style="226" customWidth="1"/>
    <col min="15626" max="15626" width="8.42578125" style="226" customWidth="1"/>
    <col min="15627" max="15627" width="10.5703125" style="226" customWidth="1"/>
    <col min="15628" max="15872" width="8.7109375" style="226"/>
    <col min="15873" max="15873" width="4.7109375" style="226" customWidth="1"/>
    <col min="15874" max="15874" width="26.5703125" style="226" customWidth="1"/>
    <col min="15875" max="15875" width="9.28515625" style="226" customWidth="1"/>
    <col min="15876" max="15876" width="9.42578125" style="226" customWidth="1"/>
    <col min="15877" max="15877" width="24.28515625" style="226" customWidth="1"/>
    <col min="15878" max="15878" width="10" style="226" customWidth="1"/>
    <col min="15879" max="15879" width="11.5703125" style="226" customWidth="1"/>
    <col min="15880" max="15880" width="7.7109375" style="226" customWidth="1"/>
    <col min="15881" max="15881" width="34.85546875" style="226" customWidth="1"/>
    <col min="15882" max="15882" width="8.42578125" style="226" customWidth="1"/>
    <col min="15883" max="15883" width="10.5703125" style="226" customWidth="1"/>
    <col min="15884" max="16128" width="8.7109375" style="226"/>
    <col min="16129" max="16129" width="4.7109375" style="226" customWidth="1"/>
    <col min="16130" max="16130" width="26.5703125" style="226" customWidth="1"/>
    <col min="16131" max="16131" width="9.28515625" style="226" customWidth="1"/>
    <col min="16132" max="16132" width="9.42578125" style="226" customWidth="1"/>
    <col min="16133" max="16133" width="24.28515625" style="226" customWidth="1"/>
    <col min="16134" max="16134" width="10" style="226" customWidth="1"/>
    <col min="16135" max="16135" width="11.5703125" style="226" customWidth="1"/>
    <col min="16136" max="16136" width="7.7109375" style="226" customWidth="1"/>
    <col min="16137" max="16137" width="34.85546875" style="226" customWidth="1"/>
    <col min="16138" max="16138" width="8.42578125" style="226" customWidth="1"/>
    <col min="16139" max="16139" width="10.5703125" style="226" customWidth="1"/>
    <col min="16140" max="16384" width="8.7109375" style="226"/>
  </cols>
  <sheetData>
    <row r="1" spans="1:12" ht="18.75" customHeight="1" x14ac:dyDescent="0.25">
      <c r="H1" s="227" t="s">
        <v>291</v>
      </c>
      <c r="K1" s="228"/>
      <c r="L1" s="228"/>
    </row>
    <row r="2" spans="1:12" ht="20.25" customHeight="1" x14ac:dyDescent="0.25">
      <c r="A2" s="229"/>
      <c r="B2" s="229"/>
      <c r="C2" s="229"/>
      <c r="D2" s="229"/>
      <c r="E2" s="229"/>
      <c r="F2" s="229"/>
      <c r="G2" s="229"/>
      <c r="H2" s="227" t="s">
        <v>292</v>
      </c>
      <c r="K2" s="230"/>
      <c r="L2" s="230"/>
    </row>
    <row r="3" spans="1:12" ht="54" customHeight="1" x14ac:dyDescent="0.2">
      <c r="A3" s="231"/>
      <c r="B3" s="232" t="s">
        <v>293</v>
      </c>
      <c r="C3" s="232"/>
      <c r="D3" s="232"/>
      <c r="E3" s="232"/>
      <c r="F3" s="232"/>
      <c r="G3" s="232"/>
      <c r="H3" s="232"/>
      <c r="I3" s="232"/>
      <c r="J3" s="232"/>
      <c r="K3" s="232"/>
    </row>
    <row r="4" spans="1:12" ht="15.2" customHeight="1" x14ac:dyDescent="0.2">
      <c r="B4" s="233" t="s">
        <v>294</v>
      </c>
      <c r="F4" s="234" t="s">
        <v>295</v>
      </c>
      <c r="G4" s="233"/>
      <c r="H4" s="233"/>
      <c r="I4" s="233"/>
      <c r="J4" s="233"/>
      <c r="K4" s="233"/>
      <c r="L4" s="235"/>
    </row>
    <row r="5" spans="1:12" ht="37.5" customHeight="1" x14ac:dyDescent="0.2">
      <c r="A5" s="236" t="s">
        <v>2</v>
      </c>
      <c r="B5" s="236" t="s">
        <v>3</v>
      </c>
      <c r="C5" s="237" t="s">
        <v>4</v>
      </c>
      <c r="D5" s="237"/>
      <c r="E5" s="237"/>
      <c r="F5" s="237" t="s">
        <v>5</v>
      </c>
      <c r="G5" s="237" t="s">
        <v>6</v>
      </c>
      <c r="H5" s="237"/>
      <c r="I5" s="237"/>
      <c r="J5" s="237"/>
      <c r="K5" s="236" t="s">
        <v>296</v>
      </c>
    </row>
    <row r="6" spans="1:12" ht="158.25" customHeight="1" x14ac:dyDescent="0.2">
      <c r="A6" s="236"/>
      <c r="B6" s="236"/>
      <c r="C6" s="238" t="s">
        <v>297</v>
      </c>
      <c r="D6" s="238" t="s">
        <v>298</v>
      </c>
      <c r="E6" s="238" t="s">
        <v>10</v>
      </c>
      <c r="F6" s="237"/>
      <c r="G6" s="238" t="s">
        <v>11</v>
      </c>
      <c r="H6" s="238" t="s">
        <v>299</v>
      </c>
      <c r="I6" s="238" t="s">
        <v>13</v>
      </c>
      <c r="J6" s="238" t="s">
        <v>299</v>
      </c>
      <c r="K6" s="236"/>
    </row>
    <row r="7" spans="1:12" ht="31.5" x14ac:dyDescent="0.2">
      <c r="A7" s="239">
        <v>1</v>
      </c>
      <c r="B7" s="240" t="s">
        <v>31</v>
      </c>
      <c r="C7" s="241"/>
      <c r="D7" s="241">
        <v>4.21</v>
      </c>
      <c r="E7" s="241" t="s">
        <v>300</v>
      </c>
      <c r="F7" s="242">
        <f>SUM(C7:E7)</f>
        <v>4.21</v>
      </c>
      <c r="G7" s="240"/>
      <c r="H7" s="243"/>
      <c r="I7" s="241" t="s">
        <v>300</v>
      </c>
      <c r="J7" s="244">
        <v>4.21</v>
      </c>
      <c r="K7" s="245"/>
    </row>
    <row r="8" spans="1:12" ht="15.75" x14ac:dyDescent="0.2">
      <c r="A8" s="239">
        <v>2</v>
      </c>
      <c r="B8" s="240" t="s">
        <v>301</v>
      </c>
      <c r="C8" s="241"/>
      <c r="D8" s="241">
        <v>13.94</v>
      </c>
      <c r="E8" s="241" t="s">
        <v>302</v>
      </c>
      <c r="F8" s="242">
        <f>SUM(C8:E8)</f>
        <v>13.94</v>
      </c>
      <c r="G8" s="240"/>
      <c r="H8" s="243"/>
      <c r="I8" s="241" t="s">
        <v>302</v>
      </c>
      <c r="J8" s="244">
        <v>13.94</v>
      </c>
      <c r="K8" s="245"/>
    </row>
    <row r="9" spans="1:12" ht="31.5" x14ac:dyDescent="0.2">
      <c r="A9" s="239">
        <v>3</v>
      </c>
      <c r="B9" s="241" t="s">
        <v>303</v>
      </c>
      <c r="C9" s="241"/>
      <c r="D9" s="241">
        <v>11.66</v>
      </c>
      <c r="E9" s="241" t="s">
        <v>304</v>
      </c>
      <c r="F9" s="242">
        <v>11.66</v>
      </c>
      <c r="G9" s="240"/>
      <c r="H9" s="243"/>
      <c r="I9" s="241" t="s">
        <v>304</v>
      </c>
      <c r="J9" s="244">
        <v>11.66</v>
      </c>
      <c r="K9" s="245"/>
    </row>
    <row r="10" spans="1:12" ht="31.5" x14ac:dyDescent="0.2">
      <c r="A10" s="239">
        <v>4</v>
      </c>
      <c r="B10" s="241" t="s">
        <v>305</v>
      </c>
      <c r="C10" s="241"/>
      <c r="D10" s="241">
        <v>8.51</v>
      </c>
      <c r="E10" s="241" t="s">
        <v>302</v>
      </c>
      <c r="F10" s="242">
        <f>SUM(C10:E10)</f>
        <v>8.51</v>
      </c>
      <c r="G10" s="240"/>
      <c r="H10" s="243"/>
      <c r="I10" s="241" t="s">
        <v>302</v>
      </c>
      <c r="J10" s="244">
        <v>8.51</v>
      </c>
      <c r="K10" s="245"/>
    </row>
    <row r="11" spans="1:12" ht="15.75" x14ac:dyDescent="0.2">
      <c r="A11" s="246">
        <v>5</v>
      </c>
      <c r="B11" s="247" t="s">
        <v>31</v>
      </c>
      <c r="C11" s="248">
        <v>52.36</v>
      </c>
      <c r="D11" s="249"/>
      <c r="E11" s="249"/>
      <c r="F11" s="250">
        <v>52.36</v>
      </c>
      <c r="G11" s="240">
        <v>2210</v>
      </c>
      <c r="H11" s="243">
        <v>3.4</v>
      </c>
      <c r="I11" s="241" t="s">
        <v>306</v>
      </c>
      <c r="J11" s="244"/>
      <c r="K11" s="251">
        <v>26.24</v>
      </c>
    </row>
    <row r="12" spans="1:12" ht="31.5" x14ac:dyDescent="0.2">
      <c r="A12" s="252"/>
      <c r="B12" s="253"/>
      <c r="C12" s="254"/>
      <c r="D12" s="255"/>
      <c r="E12" s="255"/>
      <c r="F12" s="256"/>
      <c r="G12" s="240">
        <v>2240</v>
      </c>
      <c r="H12" s="243">
        <v>8.2200000000000006</v>
      </c>
      <c r="I12" s="241" t="s">
        <v>307</v>
      </c>
      <c r="J12" s="244"/>
      <c r="K12" s="257"/>
    </row>
    <row r="13" spans="1:12" ht="15.75" x14ac:dyDescent="0.2">
      <c r="A13" s="252"/>
      <c r="B13" s="253"/>
      <c r="C13" s="254"/>
      <c r="D13" s="255"/>
      <c r="E13" s="255"/>
      <c r="F13" s="256"/>
      <c r="G13" s="240">
        <v>2240</v>
      </c>
      <c r="H13" s="243">
        <v>2.81</v>
      </c>
      <c r="I13" s="241" t="s">
        <v>308</v>
      </c>
      <c r="J13" s="244"/>
      <c r="K13" s="257"/>
    </row>
    <row r="14" spans="1:12" ht="31.5" x14ac:dyDescent="0.2">
      <c r="A14" s="252"/>
      <c r="B14" s="253"/>
      <c r="C14" s="254"/>
      <c r="D14" s="255"/>
      <c r="E14" s="255"/>
      <c r="F14" s="256"/>
      <c r="G14" s="240">
        <v>2240</v>
      </c>
      <c r="H14" s="243">
        <v>7.2</v>
      </c>
      <c r="I14" s="241" t="s">
        <v>309</v>
      </c>
      <c r="J14" s="244"/>
      <c r="K14" s="257"/>
    </row>
    <row r="15" spans="1:12" ht="31.5" x14ac:dyDescent="0.2">
      <c r="A15" s="252"/>
      <c r="B15" s="253"/>
      <c r="C15" s="254"/>
      <c r="D15" s="255"/>
      <c r="E15" s="255"/>
      <c r="F15" s="256"/>
      <c r="G15" s="240">
        <v>2240</v>
      </c>
      <c r="H15" s="243">
        <v>3.24</v>
      </c>
      <c r="I15" s="241" t="s">
        <v>310</v>
      </c>
      <c r="J15" s="244"/>
      <c r="K15" s="257"/>
    </row>
    <row r="16" spans="1:12" ht="47.25" x14ac:dyDescent="0.2">
      <c r="A16" s="258"/>
      <c r="B16" s="259"/>
      <c r="C16" s="260"/>
      <c r="D16" s="261"/>
      <c r="E16" s="261"/>
      <c r="F16" s="262"/>
      <c r="G16" s="240">
        <v>2800</v>
      </c>
      <c r="H16" s="243">
        <v>1.25</v>
      </c>
      <c r="I16" s="241" t="s">
        <v>311</v>
      </c>
      <c r="J16" s="244"/>
      <c r="K16" s="263"/>
    </row>
    <row r="17" spans="1:11" ht="15.75" x14ac:dyDescent="0.2">
      <c r="A17" s="264"/>
      <c r="B17" s="265" t="s">
        <v>16</v>
      </c>
      <c r="C17" s="266">
        <f>SUM(C11:C13)</f>
        <v>52.36</v>
      </c>
      <c r="D17" s="266">
        <f>SUM(D7:D12)</f>
        <v>38.32</v>
      </c>
      <c r="E17" s="267"/>
      <c r="F17" s="266">
        <f>SUM(F7:F16)</f>
        <v>90.68</v>
      </c>
      <c r="G17" s="268"/>
      <c r="H17" s="266">
        <f>SUM(H7:H16)</f>
        <v>26.120000000000005</v>
      </c>
      <c r="I17" s="267"/>
      <c r="J17" s="266">
        <f>SUM(J7:J16)</f>
        <v>38.32</v>
      </c>
      <c r="K17" s="266">
        <f>SUM(K11)</f>
        <v>26.24</v>
      </c>
    </row>
    <row r="20" spans="1:11" ht="15.75" x14ac:dyDescent="0.25">
      <c r="B20" s="269" t="s">
        <v>39</v>
      </c>
      <c r="F20" s="270"/>
      <c r="G20" s="271" t="s">
        <v>312</v>
      </c>
      <c r="H20" s="271"/>
    </row>
    <row r="21" spans="1:11" ht="15" x14ac:dyDescent="0.25">
      <c r="B21" s="269"/>
      <c r="F21" s="272" t="s">
        <v>19</v>
      </c>
      <c r="G21" s="272"/>
      <c r="H21" s="272"/>
    </row>
    <row r="22" spans="1:11" ht="15.75" x14ac:dyDescent="0.25">
      <c r="B22" s="269" t="s">
        <v>20</v>
      </c>
      <c r="F22" s="270"/>
      <c r="G22" s="271" t="s">
        <v>313</v>
      </c>
      <c r="H22" s="271"/>
    </row>
    <row r="23" spans="1:11" x14ac:dyDescent="0.2">
      <c r="F23" s="272" t="s">
        <v>19</v>
      </c>
      <c r="G23" s="272"/>
      <c r="H23" s="272"/>
    </row>
  </sheetData>
  <sheetProtection selectLockedCells="1" selectUnlockedCells="1"/>
  <mergeCells count="18">
    <mergeCell ref="K11:K16"/>
    <mergeCell ref="G20:H20"/>
    <mergeCell ref="F21:H21"/>
    <mergeCell ref="G22:H22"/>
    <mergeCell ref="F23:H23"/>
    <mergeCell ref="A11:A16"/>
    <mergeCell ref="B11:B16"/>
    <mergeCell ref="C11:C16"/>
    <mergeCell ref="D11:D16"/>
    <mergeCell ref="E11:E16"/>
    <mergeCell ref="F11:F16"/>
    <mergeCell ref="B3:K3"/>
    <mergeCell ref="A5:A6"/>
    <mergeCell ref="B5:B6"/>
    <mergeCell ref="C5:E5"/>
    <mergeCell ref="F5:F6"/>
    <mergeCell ref="G5:J5"/>
    <mergeCell ref="K5:K6"/>
  </mergeCells>
  <pageMargins left="0.78740157480314965" right="0.78740157480314965" top="0.9055118110236221" bottom="0.9055118110236221" header="0.51181102362204722" footer="0.51181102362204722"/>
  <pageSetup paperSize="9" scale="70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view="pageBreakPreview" topLeftCell="A8" zoomScale="90" zoomScaleNormal="100" zoomScaleSheetLayoutView="90" workbookViewId="0">
      <selection activeCell="E6" sqref="E6"/>
    </sheetView>
  </sheetViews>
  <sheetFormatPr defaultRowHeight="12.75" x14ac:dyDescent="0.2"/>
  <cols>
    <col min="1" max="1" width="8" style="1" customWidth="1"/>
    <col min="2" max="2" width="17.5703125" style="1" customWidth="1"/>
    <col min="3" max="3" width="10.140625" style="1" customWidth="1"/>
    <col min="4" max="4" width="13.5703125" style="1" customWidth="1"/>
    <col min="5" max="5" width="18.42578125" style="1" customWidth="1"/>
    <col min="6" max="6" width="12.140625" style="1" customWidth="1"/>
    <col min="7" max="7" width="11.85546875" style="1" customWidth="1"/>
    <col min="8" max="8" width="9.140625" style="1"/>
    <col min="9" max="9" width="13.5703125" style="1" customWidth="1"/>
    <col min="10" max="10" width="9.140625" style="1"/>
    <col min="11" max="11" width="22" style="1" customWidth="1"/>
    <col min="12" max="256" width="9.140625" style="1"/>
    <col min="257" max="257" width="8" style="1" customWidth="1"/>
    <col min="258" max="258" width="17.5703125" style="1" customWidth="1"/>
    <col min="259" max="259" width="10.140625" style="1" customWidth="1"/>
    <col min="260" max="260" width="13.5703125" style="1" customWidth="1"/>
    <col min="261" max="261" width="18.42578125" style="1" customWidth="1"/>
    <col min="262" max="262" width="12.140625" style="1" customWidth="1"/>
    <col min="263" max="263" width="11.85546875" style="1" customWidth="1"/>
    <col min="264" max="264" width="9.140625" style="1"/>
    <col min="265" max="265" width="13.5703125" style="1" customWidth="1"/>
    <col min="266" max="266" width="9.140625" style="1"/>
    <col min="267" max="267" width="22" style="1" customWidth="1"/>
    <col min="268" max="512" width="9.140625" style="1"/>
    <col min="513" max="513" width="8" style="1" customWidth="1"/>
    <col min="514" max="514" width="17.5703125" style="1" customWidth="1"/>
    <col min="515" max="515" width="10.140625" style="1" customWidth="1"/>
    <col min="516" max="516" width="13.5703125" style="1" customWidth="1"/>
    <col min="517" max="517" width="18.42578125" style="1" customWidth="1"/>
    <col min="518" max="518" width="12.140625" style="1" customWidth="1"/>
    <col min="519" max="519" width="11.85546875" style="1" customWidth="1"/>
    <col min="520" max="520" width="9.140625" style="1"/>
    <col min="521" max="521" width="13.5703125" style="1" customWidth="1"/>
    <col min="522" max="522" width="9.140625" style="1"/>
    <col min="523" max="523" width="22" style="1" customWidth="1"/>
    <col min="524" max="768" width="9.140625" style="1"/>
    <col min="769" max="769" width="8" style="1" customWidth="1"/>
    <col min="770" max="770" width="17.5703125" style="1" customWidth="1"/>
    <col min="771" max="771" width="10.140625" style="1" customWidth="1"/>
    <col min="772" max="772" width="13.5703125" style="1" customWidth="1"/>
    <col min="773" max="773" width="18.42578125" style="1" customWidth="1"/>
    <col min="774" max="774" width="12.140625" style="1" customWidth="1"/>
    <col min="775" max="775" width="11.85546875" style="1" customWidth="1"/>
    <col min="776" max="776" width="9.140625" style="1"/>
    <col min="777" max="777" width="13.5703125" style="1" customWidth="1"/>
    <col min="778" max="778" width="9.140625" style="1"/>
    <col min="779" max="779" width="22" style="1" customWidth="1"/>
    <col min="780" max="1024" width="9.140625" style="1"/>
    <col min="1025" max="1025" width="8" style="1" customWidth="1"/>
    <col min="1026" max="1026" width="17.5703125" style="1" customWidth="1"/>
    <col min="1027" max="1027" width="10.140625" style="1" customWidth="1"/>
    <col min="1028" max="1028" width="13.5703125" style="1" customWidth="1"/>
    <col min="1029" max="1029" width="18.42578125" style="1" customWidth="1"/>
    <col min="1030" max="1030" width="12.140625" style="1" customWidth="1"/>
    <col min="1031" max="1031" width="11.85546875" style="1" customWidth="1"/>
    <col min="1032" max="1032" width="9.140625" style="1"/>
    <col min="1033" max="1033" width="13.5703125" style="1" customWidth="1"/>
    <col min="1034" max="1034" width="9.140625" style="1"/>
    <col min="1035" max="1035" width="22" style="1" customWidth="1"/>
    <col min="1036" max="1280" width="9.140625" style="1"/>
    <col min="1281" max="1281" width="8" style="1" customWidth="1"/>
    <col min="1282" max="1282" width="17.5703125" style="1" customWidth="1"/>
    <col min="1283" max="1283" width="10.140625" style="1" customWidth="1"/>
    <col min="1284" max="1284" width="13.5703125" style="1" customWidth="1"/>
    <col min="1285" max="1285" width="18.42578125" style="1" customWidth="1"/>
    <col min="1286" max="1286" width="12.140625" style="1" customWidth="1"/>
    <col min="1287" max="1287" width="11.85546875" style="1" customWidth="1"/>
    <col min="1288" max="1288" width="9.140625" style="1"/>
    <col min="1289" max="1289" width="13.5703125" style="1" customWidth="1"/>
    <col min="1290" max="1290" width="9.140625" style="1"/>
    <col min="1291" max="1291" width="22" style="1" customWidth="1"/>
    <col min="1292" max="1536" width="9.140625" style="1"/>
    <col min="1537" max="1537" width="8" style="1" customWidth="1"/>
    <col min="1538" max="1538" width="17.5703125" style="1" customWidth="1"/>
    <col min="1539" max="1539" width="10.140625" style="1" customWidth="1"/>
    <col min="1540" max="1540" width="13.5703125" style="1" customWidth="1"/>
    <col min="1541" max="1541" width="18.42578125" style="1" customWidth="1"/>
    <col min="1542" max="1542" width="12.140625" style="1" customWidth="1"/>
    <col min="1543" max="1543" width="11.85546875" style="1" customWidth="1"/>
    <col min="1544" max="1544" width="9.140625" style="1"/>
    <col min="1545" max="1545" width="13.5703125" style="1" customWidth="1"/>
    <col min="1546" max="1546" width="9.140625" style="1"/>
    <col min="1547" max="1547" width="22" style="1" customWidth="1"/>
    <col min="1548" max="1792" width="9.140625" style="1"/>
    <col min="1793" max="1793" width="8" style="1" customWidth="1"/>
    <col min="1794" max="1794" width="17.5703125" style="1" customWidth="1"/>
    <col min="1795" max="1795" width="10.140625" style="1" customWidth="1"/>
    <col min="1796" max="1796" width="13.5703125" style="1" customWidth="1"/>
    <col min="1797" max="1797" width="18.42578125" style="1" customWidth="1"/>
    <col min="1798" max="1798" width="12.140625" style="1" customWidth="1"/>
    <col min="1799" max="1799" width="11.85546875" style="1" customWidth="1"/>
    <col min="1800" max="1800" width="9.140625" style="1"/>
    <col min="1801" max="1801" width="13.5703125" style="1" customWidth="1"/>
    <col min="1802" max="1802" width="9.140625" style="1"/>
    <col min="1803" max="1803" width="22" style="1" customWidth="1"/>
    <col min="1804" max="2048" width="9.140625" style="1"/>
    <col min="2049" max="2049" width="8" style="1" customWidth="1"/>
    <col min="2050" max="2050" width="17.5703125" style="1" customWidth="1"/>
    <col min="2051" max="2051" width="10.140625" style="1" customWidth="1"/>
    <col min="2052" max="2052" width="13.5703125" style="1" customWidth="1"/>
    <col min="2053" max="2053" width="18.42578125" style="1" customWidth="1"/>
    <col min="2054" max="2054" width="12.140625" style="1" customWidth="1"/>
    <col min="2055" max="2055" width="11.85546875" style="1" customWidth="1"/>
    <col min="2056" max="2056" width="9.140625" style="1"/>
    <col min="2057" max="2057" width="13.5703125" style="1" customWidth="1"/>
    <col min="2058" max="2058" width="9.140625" style="1"/>
    <col min="2059" max="2059" width="22" style="1" customWidth="1"/>
    <col min="2060" max="2304" width="9.140625" style="1"/>
    <col min="2305" max="2305" width="8" style="1" customWidth="1"/>
    <col min="2306" max="2306" width="17.5703125" style="1" customWidth="1"/>
    <col min="2307" max="2307" width="10.140625" style="1" customWidth="1"/>
    <col min="2308" max="2308" width="13.5703125" style="1" customWidth="1"/>
    <col min="2309" max="2309" width="18.42578125" style="1" customWidth="1"/>
    <col min="2310" max="2310" width="12.140625" style="1" customWidth="1"/>
    <col min="2311" max="2311" width="11.85546875" style="1" customWidth="1"/>
    <col min="2312" max="2312" width="9.140625" style="1"/>
    <col min="2313" max="2313" width="13.5703125" style="1" customWidth="1"/>
    <col min="2314" max="2314" width="9.140625" style="1"/>
    <col min="2315" max="2315" width="22" style="1" customWidth="1"/>
    <col min="2316" max="2560" width="9.140625" style="1"/>
    <col min="2561" max="2561" width="8" style="1" customWidth="1"/>
    <col min="2562" max="2562" width="17.5703125" style="1" customWidth="1"/>
    <col min="2563" max="2563" width="10.140625" style="1" customWidth="1"/>
    <col min="2564" max="2564" width="13.5703125" style="1" customWidth="1"/>
    <col min="2565" max="2565" width="18.42578125" style="1" customWidth="1"/>
    <col min="2566" max="2566" width="12.140625" style="1" customWidth="1"/>
    <col min="2567" max="2567" width="11.85546875" style="1" customWidth="1"/>
    <col min="2568" max="2568" width="9.140625" style="1"/>
    <col min="2569" max="2569" width="13.5703125" style="1" customWidth="1"/>
    <col min="2570" max="2570" width="9.140625" style="1"/>
    <col min="2571" max="2571" width="22" style="1" customWidth="1"/>
    <col min="2572" max="2816" width="9.140625" style="1"/>
    <col min="2817" max="2817" width="8" style="1" customWidth="1"/>
    <col min="2818" max="2818" width="17.5703125" style="1" customWidth="1"/>
    <col min="2819" max="2819" width="10.140625" style="1" customWidth="1"/>
    <col min="2820" max="2820" width="13.5703125" style="1" customWidth="1"/>
    <col min="2821" max="2821" width="18.42578125" style="1" customWidth="1"/>
    <col min="2822" max="2822" width="12.140625" style="1" customWidth="1"/>
    <col min="2823" max="2823" width="11.85546875" style="1" customWidth="1"/>
    <col min="2824" max="2824" width="9.140625" style="1"/>
    <col min="2825" max="2825" width="13.5703125" style="1" customWidth="1"/>
    <col min="2826" max="2826" width="9.140625" style="1"/>
    <col min="2827" max="2827" width="22" style="1" customWidth="1"/>
    <col min="2828" max="3072" width="9.140625" style="1"/>
    <col min="3073" max="3073" width="8" style="1" customWidth="1"/>
    <col min="3074" max="3074" width="17.5703125" style="1" customWidth="1"/>
    <col min="3075" max="3075" width="10.140625" style="1" customWidth="1"/>
    <col min="3076" max="3076" width="13.5703125" style="1" customWidth="1"/>
    <col min="3077" max="3077" width="18.42578125" style="1" customWidth="1"/>
    <col min="3078" max="3078" width="12.140625" style="1" customWidth="1"/>
    <col min="3079" max="3079" width="11.85546875" style="1" customWidth="1"/>
    <col min="3080" max="3080" width="9.140625" style="1"/>
    <col min="3081" max="3081" width="13.5703125" style="1" customWidth="1"/>
    <col min="3082" max="3082" width="9.140625" style="1"/>
    <col min="3083" max="3083" width="22" style="1" customWidth="1"/>
    <col min="3084" max="3328" width="9.140625" style="1"/>
    <col min="3329" max="3329" width="8" style="1" customWidth="1"/>
    <col min="3330" max="3330" width="17.5703125" style="1" customWidth="1"/>
    <col min="3331" max="3331" width="10.140625" style="1" customWidth="1"/>
    <col min="3332" max="3332" width="13.5703125" style="1" customWidth="1"/>
    <col min="3333" max="3333" width="18.42578125" style="1" customWidth="1"/>
    <col min="3334" max="3334" width="12.140625" style="1" customWidth="1"/>
    <col min="3335" max="3335" width="11.85546875" style="1" customWidth="1"/>
    <col min="3336" max="3336" width="9.140625" style="1"/>
    <col min="3337" max="3337" width="13.5703125" style="1" customWidth="1"/>
    <col min="3338" max="3338" width="9.140625" style="1"/>
    <col min="3339" max="3339" width="22" style="1" customWidth="1"/>
    <col min="3340" max="3584" width="9.140625" style="1"/>
    <col min="3585" max="3585" width="8" style="1" customWidth="1"/>
    <col min="3586" max="3586" width="17.5703125" style="1" customWidth="1"/>
    <col min="3587" max="3587" width="10.140625" style="1" customWidth="1"/>
    <col min="3588" max="3588" width="13.5703125" style="1" customWidth="1"/>
    <col min="3589" max="3589" width="18.42578125" style="1" customWidth="1"/>
    <col min="3590" max="3590" width="12.140625" style="1" customWidth="1"/>
    <col min="3591" max="3591" width="11.85546875" style="1" customWidth="1"/>
    <col min="3592" max="3592" width="9.140625" style="1"/>
    <col min="3593" max="3593" width="13.5703125" style="1" customWidth="1"/>
    <col min="3594" max="3594" width="9.140625" style="1"/>
    <col min="3595" max="3595" width="22" style="1" customWidth="1"/>
    <col min="3596" max="3840" width="9.140625" style="1"/>
    <col min="3841" max="3841" width="8" style="1" customWidth="1"/>
    <col min="3842" max="3842" width="17.5703125" style="1" customWidth="1"/>
    <col min="3843" max="3843" width="10.140625" style="1" customWidth="1"/>
    <col min="3844" max="3844" width="13.5703125" style="1" customWidth="1"/>
    <col min="3845" max="3845" width="18.42578125" style="1" customWidth="1"/>
    <col min="3846" max="3846" width="12.140625" style="1" customWidth="1"/>
    <col min="3847" max="3847" width="11.85546875" style="1" customWidth="1"/>
    <col min="3848" max="3848" width="9.140625" style="1"/>
    <col min="3849" max="3849" width="13.5703125" style="1" customWidth="1"/>
    <col min="3850" max="3850" width="9.140625" style="1"/>
    <col min="3851" max="3851" width="22" style="1" customWidth="1"/>
    <col min="3852" max="4096" width="9.140625" style="1"/>
    <col min="4097" max="4097" width="8" style="1" customWidth="1"/>
    <col min="4098" max="4098" width="17.5703125" style="1" customWidth="1"/>
    <col min="4099" max="4099" width="10.140625" style="1" customWidth="1"/>
    <col min="4100" max="4100" width="13.5703125" style="1" customWidth="1"/>
    <col min="4101" max="4101" width="18.42578125" style="1" customWidth="1"/>
    <col min="4102" max="4102" width="12.140625" style="1" customWidth="1"/>
    <col min="4103" max="4103" width="11.85546875" style="1" customWidth="1"/>
    <col min="4104" max="4104" width="9.140625" style="1"/>
    <col min="4105" max="4105" width="13.5703125" style="1" customWidth="1"/>
    <col min="4106" max="4106" width="9.140625" style="1"/>
    <col min="4107" max="4107" width="22" style="1" customWidth="1"/>
    <col min="4108" max="4352" width="9.140625" style="1"/>
    <col min="4353" max="4353" width="8" style="1" customWidth="1"/>
    <col min="4354" max="4354" width="17.5703125" style="1" customWidth="1"/>
    <col min="4355" max="4355" width="10.140625" style="1" customWidth="1"/>
    <col min="4356" max="4356" width="13.5703125" style="1" customWidth="1"/>
    <col min="4357" max="4357" width="18.42578125" style="1" customWidth="1"/>
    <col min="4358" max="4358" width="12.140625" style="1" customWidth="1"/>
    <col min="4359" max="4359" width="11.85546875" style="1" customWidth="1"/>
    <col min="4360" max="4360" width="9.140625" style="1"/>
    <col min="4361" max="4361" width="13.5703125" style="1" customWidth="1"/>
    <col min="4362" max="4362" width="9.140625" style="1"/>
    <col min="4363" max="4363" width="22" style="1" customWidth="1"/>
    <col min="4364" max="4608" width="9.140625" style="1"/>
    <col min="4609" max="4609" width="8" style="1" customWidth="1"/>
    <col min="4610" max="4610" width="17.5703125" style="1" customWidth="1"/>
    <col min="4611" max="4611" width="10.140625" style="1" customWidth="1"/>
    <col min="4612" max="4612" width="13.5703125" style="1" customWidth="1"/>
    <col min="4613" max="4613" width="18.42578125" style="1" customWidth="1"/>
    <col min="4614" max="4614" width="12.140625" style="1" customWidth="1"/>
    <col min="4615" max="4615" width="11.85546875" style="1" customWidth="1"/>
    <col min="4616" max="4616" width="9.140625" style="1"/>
    <col min="4617" max="4617" width="13.5703125" style="1" customWidth="1"/>
    <col min="4618" max="4618" width="9.140625" style="1"/>
    <col min="4619" max="4619" width="22" style="1" customWidth="1"/>
    <col min="4620" max="4864" width="9.140625" style="1"/>
    <col min="4865" max="4865" width="8" style="1" customWidth="1"/>
    <col min="4866" max="4866" width="17.5703125" style="1" customWidth="1"/>
    <col min="4867" max="4867" width="10.140625" style="1" customWidth="1"/>
    <col min="4868" max="4868" width="13.5703125" style="1" customWidth="1"/>
    <col min="4869" max="4869" width="18.42578125" style="1" customWidth="1"/>
    <col min="4870" max="4870" width="12.140625" style="1" customWidth="1"/>
    <col min="4871" max="4871" width="11.85546875" style="1" customWidth="1"/>
    <col min="4872" max="4872" width="9.140625" style="1"/>
    <col min="4873" max="4873" width="13.5703125" style="1" customWidth="1"/>
    <col min="4874" max="4874" width="9.140625" style="1"/>
    <col min="4875" max="4875" width="22" style="1" customWidth="1"/>
    <col min="4876" max="5120" width="9.140625" style="1"/>
    <col min="5121" max="5121" width="8" style="1" customWidth="1"/>
    <col min="5122" max="5122" width="17.5703125" style="1" customWidth="1"/>
    <col min="5123" max="5123" width="10.140625" style="1" customWidth="1"/>
    <col min="5124" max="5124" width="13.5703125" style="1" customWidth="1"/>
    <col min="5125" max="5125" width="18.42578125" style="1" customWidth="1"/>
    <col min="5126" max="5126" width="12.140625" style="1" customWidth="1"/>
    <col min="5127" max="5127" width="11.85546875" style="1" customWidth="1"/>
    <col min="5128" max="5128" width="9.140625" style="1"/>
    <col min="5129" max="5129" width="13.5703125" style="1" customWidth="1"/>
    <col min="5130" max="5130" width="9.140625" style="1"/>
    <col min="5131" max="5131" width="22" style="1" customWidth="1"/>
    <col min="5132" max="5376" width="9.140625" style="1"/>
    <col min="5377" max="5377" width="8" style="1" customWidth="1"/>
    <col min="5378" max="5378" width="17.5703125" style="1" customWidth="1"/>
    <col min="5379" max="5379" width="10.140625" style="1" customWidth="1"/>
    <col min="5380" max="5380" width="13.5703125" style="1" customWidth="1"/>
    <col min="5381" max="5381" width="18.42578125" style="1" customWidth="1"/>
    <col min="5382" max="5382" width="12.140625" style="1" customWidth="1"/>
    <col min="5383" max="5383" width="11.85546875" style="1" customWidth="1"/>
    <col min="5384" max="5384" width="9.140625" style="1"/>
    <col min="5385" max="5385" width="13.5703125" style="1" customWidth="1"/>
    <col min="5386" max="5386" width="9.140625" style="1"/>
    <col min="5387" max="5387" width="22" style="1" customWidth="1"/>
    <col min="5388" max="5632" width="9.140625" style="1"/>
    <col min="5633" max="5633" width="8" style="1" customWidth="1"/>
    <col min="5634" max="5634" width="17.5703125" style="1" customWidth="1"/>
    <col min="5635" max="5635" width="10.140625" style="1" customWidth="1"/>
    <col min="5636" max="5636" width="13.5703125" style="1" customWidth="1"/>
    <col min="5637" max="5637" width="18.42578125" style="1" customWidth="1"/>
    <col min="5638" max="5638" width="12.140625" style="1" customWidth="1"/>
    <col min="5639" max="5639" width="11.85546875" style="1" customWidth="1"/>
    <col min="5640" max="5640" width="9.140625" style="1"/>
    <col min="5641" max="5641" width="13.5703125" style="1" customWidth="1"/>
    <col min="5642" max="5642" width="9.140625" style="1"/>
    <col min="5643" max="5643" width="22" style="1" customWidth="1"/>
    <col min="5644" max="5888" width="9.140625" style="1"/>
    <col min="5889" max="5889" width="8" style="1" customWidth="1"/>
    <col min="5890" max="5890" width="17.5703125" style="1" customWidth="1"/>
    <col min="5891" max="5891" width="10.140625" style="1" customWidth="1"/>
    <col min="5892" max="5892" width="13.5703125" style="1" customWidth="1"/>
    <col min="5893" max="5893" width="18.42578125" style="1" customWidth="1"/>
    <col min="5894" max="5894" width="12.140625" style="1" customWidth="1"/>
    <col min="5895" max="5895" width="11.85546875" style="1" customWidth="1"/>
    <col min="5896" max="5896" width="9.140625" style="1"/>
    <col min="5897" max="5897" width="13.5703125" style="1" customWidth="1"/>
    <col min="5898" max="5898" width="9.140625" style="1"/>
    <col min="5899" max="5899" width="22" style="1" customWidth="1"/>
    <col min="5900" max="6144" width="9.140625" style="1"/>
    <col min="6145" max="6145" width="8" style="1" customWidth="1"/>
    <col min="6146" max="6146" width="17.5703125" style="1" customWidth="1"/>
    <col min="6147" max="6147" width="10.140625" style="1" customWidth="1"/>
    <col min="6148" max="6148" width="13.5703125" style="1" customWidth="1"/>
    <col min="6149" max="6149" width="18.42578125" style="1" customWidth="1"/>
    <col min="6150" max="6150" width="12.140625" style="1" customWidth="1"/>
    <col min="6151" max="6151" width="11.85546875" style="1" customWidth="1"/>
    <col min="6152" max="6152" width="9.140625" style="1"/>
    <col min="6153" max="6153" width="13.5703125" style="1" customWidth="1"/>
    <col min="6154" max="6154" width="9.140625" style="1"/>
    <col min="6155" max="6155" width="22" style="1" customWidth="1"/>
    <col min="6156" max="6400" width="9.140625" style="1"/>
    <col min="6401" max="6401" width="8" style="1" customWidth="1"/>
    <col min="6402" max="6402" width="17.5703125" style="1" customWidth="1"/>
    <col min="6403" max="6403" width="10.140625" style="1" customWidth="1"/>
    <col min="6404" max="6404" width="13.5703125" style="1" customWidth="1"/>
    <col min="6405" max="6405" width="18.42578125" style="1" customWidth="1"/>
    <col min="6406" max="6406" width="12.140625" style="1" customWidth="1"/>
    <col min="6407" max="6407" width="11.85546875" style="1" customWidth="1"/>
    <col min="6408" max="6408" width="9.140625" style="1"/>
    <col min="6409" max="6409" width="13.5703125" style="1" customWidth="1"/>
    <col min="6410" max="6410" width="9.140625" style="1"/>
    <col min="6411" max="6411" width="22" style="1" customWidth="1"/>
    <col min="6412" max="6656" width="9.140625" style="1"/>
    <col min="6657" max="6657" width="8" style="1" customWidth="1"/>
    <col min="6658" max="6658" width="17.5703125" style="1" customWidth="1"/>
    <col min="6659" max="6659" width="10.140625" style="1" customWidth="1"/>
    <col min="6660" max="6660" width="13.5703125" style="1" customWidth="1"/>
    <col min="6661" max="6661" width="18.42578125" style="1" customWidth="1"/>
    <col min="6662" max="6662" width="12.140625" style="1" customWidth="1"/>
    <col min="6663" max="6663" width="11.85546875" style="1" customWidth="1"/>
    <col min="6664" max="6664" width="9.140625" style="1"/>
    <col min="6665" max="6665" width="13.5703125" style="1" customWidth="1"/>
    <col min="6666" max="6666" width="9.140625" style="1"/>
    <col min="6667" max="6667" width="22" style="1" customWidth="1"/>
    <col min="6668" max="6912" width="9.140625" style="1"/>
    <col min="6913" max="6913" width="8" style="1" customWidth="1"/>
    <col min="6914" max="6914" width="17.5703125" style="1" customWidth="1"/>
    <col min="6915" max="6915" width="10.140625" style="1" customWidth="1"/>
    <col min="6916" max="6916" width="13.5703125" style="1" customWidth="1"/>
    <col min="6917" max="6917" width="18.42578125" style="1" customWidth="1"/>
    <col min="6918" max="6918" width="12.140625" style="1" customWidth="1"/>
    <col min="6919" max="6919" width="11.85546875" style="1" customWidth="1"/>
    <col min="6920" max="6920" width="9.140625" style="1"/>
    <col min="6921" max="6921" width="13.5703125" style="1" customWidth="1"/>
    <col min="6922" max="6922" width="9.140625" style="1"/>
    <col min="6923" max="6923" width="22" style="1" customWidth="1"/>
    <col min="6924" max="7168" width="9.140625" style="1"/>
    <col min="7169" max="7169" width="8" style="1" customWidth="1"/>
    <col min="7170" max="7170" width="17.5703125" style="1" customWidth="1"/>
    <col min="7171" max="7171" width="10.140625" style="1" customWidth="1"/>
    <col min="7172" max="7172" width="13.5703125" style="1" customWidth="1"/>
    <col min="7173" max="7173" width="18.42578125" style="1" customWidth="1"/>
    <col min="7174" max="7174" width="12.140625" style="1" customWidth="1"/>
    <col min="7175" max="7175" width="11.85546875" style="1" customWidth="1"/>
    <col min="7176" max="7176" width="9.140625" style="1"/>
    <col min="7177" max="7177" width="13.5703125" style="1" customWidth="1"/>
    <col min="7178" max="7178" width="9.140625" style="1"/>
    <col min="7179" max="7179" width="22" style="1" customWidth="1"/>
    <col min="7180" max="7424" width="9.140625" style="1"/>
    <col min="7425" max="7425" width="8" style="1" customWidth="1"/>
    <col min="7426" max="7426" width="17.5703125" style="1" customWidth="1"/>
    <col min="7427" max="7427" width="10.140625" style="1" customWidth="1"/>
    <col min="7428" max="7428" width="13.5703125" style="1" customWidth="1"/>
    <col min="7429" max="7429" width="18.42578125" style="1" customWidth="1"/>
    <col min="7430" max="7430" width="12.140625" style="1" customWidth="1"/>
    <col min="7431" max="7431" width="11.85546875" style="1" customWidth="1"/>
    <col min="7432" max="7432" width="9.140625" style="1"/>
    <col min="7433" max="7433" width="13.5703125" style="1" customWidth="1"/>
    <col min="7434" max="7434" width="9.140625" style="1"/>
    <col min="7435" max="7435" width="22" style="1" customWidth="1"/>
    <col min="7436" max="7680" width="9.140625" style="1"/>
    <col min="7681" max="7681" width="8" style="1" customWidth="1"/>
    <col min="7682" max="7682" width="17.5703125" style="1" customWidth="1"/>
    <col min="7683" max="7683" width="10.140625" style="1" customWidth="1"/>
    <col min="7684" max="7684" width="13.5703125" style="1" customWidth="1"/>
    <col min="7685" max="7685" width="18.42578125" style="1" customWidth="1"/>
    <col min="7686" max="7686" width="12.140625" style="1" customWidth="1"/>
    <col min="7687" max="7687" width="11.85546875" style="1" customWidth="1"/>
    <col min="7688" max="7688" width="9.140625" style="1"/>
    <col min="7689" max="7689" width="13.5703125" style="1" customWidth="1"/>
    <col min="7690" max="7690" width="9.140625" style="1"/>
    <col min="7691" max="7691" width="22" style="1" customWidth="1"/>
    <col min="7692" max="7936" width="9.140625" style="1"/>
    <col min="7937" max="7937" width="8" style="1" customWidth="1"/>
    <col min="7938" max="7938" width="17.5703125" style="1" customWidth="1"/>
    <col min="7939" max="7939" width="10.140625" style="1" customWidth="1"/>
    <col min="7940" max="7940" width="13.5703125" style="1" customWidth="1"/>
    <col min="7941" max="7941" width="18.42578125" style="1" customWidth="1"/>
    <col min="7942" max="7942" width="12.140625" style="1" customWidth="1"/>
    <col min="7943" max="7943" width="11.85546875" style="1" customWidth="1"/>
    <col min="7944" max="7944" width="9.140625" style="1"/>
    <col min="7945" max="7945" width="13.5703125" style="1" customWidth="1"/>
    <col min="7946" max="7946" width="9.140625" style="1"/>
    <col min="7947" max="7947" width="22" style="1" customWidth="1"/>
    <col min="7948" max="8192" width="9.140625" style="1"/>
    <col min="8193" max="8193" width="8" style="1" customWidth="1"/>
    <col min="8194" max="8194" width="17.5703125" style="1" customWidth="1"/>
    <col min="8195" max="8195" width="10.140625" style="1" customWidth="1"/>
    <col min="8196" max="8196" width="13.5703125" style="1" customWidth="1"/>
    <col min="8197" max="8197" width="18.42578125" style="1" customWidth="1"/>
    <col min="8198" max="8198" width="12.140625" style="1" customWidth="1"/>
    <col min="8199" max="8199" width="11.85546875" style="1" customWidth="1"/>
    <col min="8200" max="8200" width="9.140625" style="1"/>
    <col min="8201" max="8201" width="13.5703125" style="1" customWidth="1"/>
    <col min="8202" max="8202" width="9.140625" style="1"/>
    <col min="8203" max="8203" width="22" style="1" customWidth="1"/>
    <col min="8204" max="8448" width="9.140625" style="1"/>
    <col min="8449" max="8449" width="8" style="1" customWidth="1"/>
    <col min="8450" max="8450" width="17.5703125" style="1" customWidth="1"/>
    <col min="8451" max="8451" width="10.140625" style="1" customWidth="1"/>
    <col min="8452" max="8452" width="13.5703125" style="1" customWidth="1"/>
    <col min="8453" max="8453" width="18.42578125" style="1" customWidth="1"/>
    <col min="8454" max="8454" width="12.140625" style="1" customWidth="1"/>
    <col min="8455" max="8455" width="11.85546875" style="1" customWidth="1"/>
    <col min="8456" max="8456" width="9.140625" style="1"/>
    <col min="8457" max="8457" width="13.5703125" style="1" customWidth="1"/>
    <col min="8458" max="8458" width="9.140625" style="1"/>
    <col min="8459" max="8459" width="22" style="1" customWidth="1"/>
    <col min="8460" max="8704" width="9.140625" style="1"/>
    <col min="8705" max="8705" width="8" style="1" customWidth="1"/>
    <col min="8706" max="8706" width="17.5703125" style="1" customWidth="1"/>
    <col min="8707" max="8707" width="10.140625" style="1" customWidth="1"/>
    <col min="8708" max="8708" width="13.5703125" style="1" customWidth="1"/>
    <col min="8709" max="8709" width="18.42578125" style="1" customWidth="1"/>
    <col min="8710" max="8710" width="12.140625" style="1" customWidth="1"/>
    <col min="8711" max="8711" width="11.85546875" style="1" customWidth="1"/>
    <col min="8712" max="8712" width="9.140625" style="1"/>
    <col min="8713" max="8713" width="13.5703125" style="1" customWidth="1"/>
    <col min="8714" max="8714" width="9.140625" style="1"/>
    <col min="8715" max="8715" width="22" style="1" customWidth="1"/>
    <col min="8716" max="8960" width="9.140625" style="1"/>
    <col min="8961" max="8961" width="8" style="1" customWidth="1"/>
    <col min="8962" max="8962" width="17.5703125" style="1" customWidth="1"/>
    <col min="8963" max="8963" width="10.140625" style="1" customWidth="1"/>
    <col min="8964" max="8964" width="13.5703125" style="1" customWidth="1"/>
    <col min="8965" max="8965" width="18.42578125" style="1" customWidth="1"/>
    <col min="8966" max="8966" width="12.140625" style="1" customWidth="1"/>
    <col min="8967" max="8967" width="11.85546875" style="1" customWidth="1"/>
    <col min="8968" max="8968" width="9.140625" style="1"/>
    <col min="8969" max="8969" width="13.5703125" style="1" customWidth="1"/>
    <col min="8970" max="8970" width="9.140625" style="1"/>
    <col min="8971" max="8971" width="22" style="1" customWidth="1"/>
    <col min="8972" max="9216" width="9.140625" style="1"/>
    <col min="9217" max="9217" width="8" style="1" customWidth="1"/>
    <col min="9218" max="9218" width="17.5703125" style="1" customWidth="1"/>
    <col min="9219" max="9219" width="10.140625" style="1" customWidth="1"/>
    <col min="9220" max="9220" width="13.5703125" style="1" customWidth="1"/>
    <col min="9221" max="9221" width="18.42578125" style="1" customWidth="1"/>
    <col min="9222" max="9222" width="12.140625" style="1" customWidth="1"/>
    <col min="9223" max="9223" width="11.85546875" style="1" customWidth="1"/>
    <col min="9224" max="9224" width="9.140625" style="1"/>
    <col min="9225" max="9225" width="13.5703125" style="1" customWidth="1"/>
    <col min="9226" max="9226" width="9.140625" style="1"/>
    <col min="9227" max="9227" width="22" style="1" customWidth="1"/>
    <col min="9228" max="9472" width="9.140625" style="1"/>
    <col min="9473" max="9473" width="8" style="1" customWidth="1"/>
    <col min="9474" max="9474" width="17.5703125" style="1" customWidth="1"/>
    <col min="9475" max="9475" width="10.140625" style="1" customWidth="1"/>
    <col min="9476" max="9476" width="13.5703125" style="1" customWidth="1"/>
    <col min="9477" max="9477" width="18.42578125" style="1" customWidth="1"/>
    <col min="9478" max="9478" width="12.140625" style="1" customWidth="1"/>
    <col min="9479" max="9479" width="11.85546875" style="1" customWidth="1"/>
    <col min="9480" max="9480" width="9.140625" style="1"/>
    <col min="9481" max="9481" width="13.5703125" style="1" customWidth="1"/>
    <col min="9482" max="9482" width="9.140625" style="1"/>
    <col min="9483" max="9483" width="22" style="1" customWidth="1"/>
    <col min="9484" max="9728" width="9.140625" style="1"/>
    <col min="9729" max="9729" width="8" style="1" customWidth="1"/>
    <col min="9730" max="9730" width="17.5703125" style="1" customWidth="1"/>
    <col min="9731" max="9731" width="10.140625" style="1" customWidth="1"/>
    <col min="9732" max="9732" width="13.5703125" style="1" customWidth="1"/>
    <col min="9733" max="9733" width="18.42578125" style="1" customWidth="1"/>
    <col min="9734" max="9734" width="12.140625" style="1" customWidth="1"/>
    <col min="9735" max="9735" width="11.85546875" style="1" customWidth="1"/>
    <col min="9736" max="9736" width="9.140625" style="1"/>
    <col min="9737" max="9737" width="13.5703125" style="1" customWidth="1"/>
    <col min="9738" max="9738" width="9.140625" style="1"/>
    <col min="9739" max="9739" width="22" style="1" customWidth="1"/>
    <col min="9740" max="9984" width="9.140625" style="1"/>
    <col min="9985" max="9985" width="8" style="1" customWidth="1"/>
    <col min="9986" max="9986" width="17.5703125" style="1" customWidth="1"/>
    <col min="9987" max="9987" width="10.140625" style="1" customWidth="1"/>
    <col min="9988" max="9988" width="13.5703125" style="1" customWidth="1"/>
    <col min="9989" max="9989" width="18.42578125" style="1" customWidth="1"/>
    <col min="9990" max="9990" width="12.140625" style="1" customWidth="1"/>
    <col min="9991" max="9991" width="11.85546875" style="1" customWidth="1"/>
    <col min="9992" max="9992" width="9.140625" style="1"/>
    <col min="9993" max="9993" width="13.5703125" style="1" customWidth="1"/>
    <col min="9994" max="9994" width="9.140625" style="1"/>
    <col min="9995" max="9995" width="22" style="1" customWidth="1"/>
    <col min="9996" max="10240" width="9.140625" style="1"/>
    <col min="10241" max="10241" width="8" style="1" customWidth="1"/>
    <col min="10242" max="10242" width="17.5703125" style="1" customWidth="1"/>
    <col min="10243" max="10243" width="10.140625" style="1" customWidth="1"/>
    <col min="10244" max="10244" width="13.5703125" style="1" customWidth="1"/>
    <col min="10245" max="10245" width="18.42578125" style="1" customWidth="1"/>
    <col min="10246" max="10246" width="12.140625" style="1" customWidth="1"/>
    <col min="10247" max="10247" width="11.85546875" style="1" customWidth="1"/>
    <col min="10248" max="10248" width="9.140625" style="1"/>
    <col min="10249" max="10249" width="13.5703125" style="1" customWidth="1"/>
    <col min="10250" max="10250" width="9.140625" style="1"/>
    <col min="10251" max="10251" width="22" style="1" customWidth="1"/>
    <col min="10252" max="10496" width="9.140625" style="1"/>
    <col min="10497" max="10497" width="8" style="1" customWidth="1"/>
    <col min="10498" max="10498" width="17.5703125" style="1" customWidth="1"/>
    <col min="10499" max="10499" width="10.140625" style="1" customWidth="1"/>
    <col min="10500" max="10500" width="13.5703125" style="1" customWidth="1"/>
    <col min="10501" max="10501" width="18.42578125" style="1" customWidth="1"/>
    <col min="10502" max="10502" width="12.140625" style="1" customWidth="1"/>
    <col min="10503" max="10503" width="11.85546875" style="1" customWidth="1"/>
    <col min="10504" max="10504" width="9.140625" style="1"/>
    <col min="10505" max="10505" width="13.5703125" style="1" customWidth="1"/>
    <col min="10506" max="10506" width="9.140625" style="1"/>
    <col min="10507" max="10507" width="22" style="1" customWidth="1"/>
    <col min="10508" max="10752" width="9.140625" style="1"/>
    <col min="10753" max="10753" width="8" style="1" customWidth="1"/>
    <col min="10754" max="10754" width="17.5703125" style="1" customWidth="1"/>
    <col min="10755" max="10755" width="10.140625" style="1" customWidth="1"/>
    <col min="10756" max="10756" width="13.5703125" style="1" customWidth="1"/>
    <col min="10757" max="10757" width="18.42578125" style="1" customWidth="1"/>
    <col min="10758" max="10758" width="12.140625" style="1" customWidth="1"/>
    <col min="10759" max="10759" width="11.85546875" style="1" customWidth="1"/>
    <col min="10760" max="10760" width="9.140625" style="1"/>
    <col min="10761" max="10761" width="13.5703125" style="1" customWidth="1"/>
    <col min="10762" max="10762" width="9.140625" style="1"/>
    <col min="10763" max="10763" width="22" style="1" customWidth="1"/>
    <col min="10764" max="11008" width="9.140625" style="1"/>
    <col min="11009" max="11009" width="8" style="1" customWidth="1"/>
    <col min="11010" max="11010" width="17.5703125" style="1" customWidth="1"/>
    <col min="11011" max="11011" width="10.140625" style="1" customWidth="1"/>
    <col min="11012" max="11012" width="13.5703125" style="1" customWidth="1"/>
    <col min="11013" max="11013" width="18.42578125" style="1" customWidth="1"/>
    <col min="11014" max="11014" width="12.140625" style="1" customWidth="1"/>
    <col min="11015" max="11015" width="11.85546875" style="1" customWidth="1"/>
    <col min="11016" max="11016" width="9.140625" style="1"/>
    <col min="11017" max="11017" width="13.5703125" style="1" customWidth="1"/>
    <col min="11018" max="11018" width="9.140625" style="1"/>
    <col min="11019" max="11019" width="22" style="1" customWidth="1"/>
    <col min="11020" max="11264" width="9.140625" style="1"/>
    <col min="11265" max="11265" width="8" style="1" customWidth="1"/>
    <col min="11266" max="11266" width="17.5703125" style="1" customWidth="1"/>
    <col min="11267" max="11267" width="10.140625" style="1" customWidth="1"/>
    <col min="11268" max="11268" width="13.5703125" style="1" customWidth="1"/>
    <col min="11269" max="11269" width="18.42578125" style="1" customWidth="1"/>
    <col min="11270" max="11270" width="12.140625" style="1" customWidth="1"/>
    <col min="11271" max="11271" width="11.85546875" style="1" customWidth="1"/>
    <col min="11272" max="11272" width="9.140625" style="1"/>
    <col min="11273" max="11273" width="13.5703125" style="1" customWidth="1"/>
    <col min="11274" max="11274" width="9.140625" style="1"/>
    <col min="11275" max="11275" width="22" style="1" customWidth="1"/>
    <col min="11276" max="11520" width="9.140625" style="1"/>
    <col min="11521" max="11521" width="8" style="1" customWidth="1"/>
    <col min="11522" max="11522" width="17.5703125" style="1" customWidth="1"/>
    <col min="11523" max="11523" width="10.140625" style="1" customWidth="1"/>
    <col min="11524" max="11524" width="13.5703125" style="1" customWidth="1"/>
    <col min="11525" max="11525" width="18.42578125" style="1" customWidth="1"/>
    <col min="11526" max="11526" width="12.140625" style="1" customWidth="1"/>
    <col min="11527" max="11527" width="11.85546875" style="1" customWidth="1"/>
    <col min="11528" max="11528" width="9.140625" style="1"/>
    <col min="11529" max="11529" width="13.5703125" style="1" customWidth="1"/>
    <col min="11530" max="11530" width="9.140625" style="1"/>
    <col min="11531" max="11531" width="22" style="1" customWidth="1"/>
    <col min="11532" max="11776" width="9.140625" style="1"/>
    <col min="11777" max="11777" width="8" style="1" customWidth="1"/>
    <col min="11778" max="11778" width="17.5703125" style="1" customWidth="1"/>
    <col min="11779" max="11779" width="10.140625" style="1" customWidth="1"/>
    <col min="11780" max="11780" width="13.5703125" style="1" customWidth="1"/>
    <col min="11781" max="11781" width="18.42578125" style="1" customWidth="1"/>
    <col min="11782" max="11782" width="12.140625" style="1" customWidth="1"/>
    <col min="11783" max="11783" width="11.85546875" style="1" customWidth="1"/>
    <col min="11784" max="11784" width="9.140625" style="1"/>
    <col min="11785" max="11785" width="13.5703125" style="1" customWidth="1"/>
    <col min="11786" max="11786" width="9.140625" style="1"/>
    <col min="11787" max="11787" width="22" style="1" customWidth="1"/>
    <col min="11788" max="12032" width="9.140625" style="1"/>
    <col min="12033" max="12033" width="8" style="1" customWidth="1"/>
    <col min="12034" max="12034" width="17.5703125" style="1" customWidth="1"/>
    <col min="12035" max="12035" width="10.140625" style="1" customWidth="1"/>
    <col min="12036" max="12036" width="13.5703125" style="1" customWidth="1"/>
    <col min="12037" max="12037" width="18.42578125" style="1" customWidth="1"/>
    <col min="12038" max="12038" width="12.140625" style="1" customWidth="1"/>
    <col min="12039" max="12039" width="11.85546875" style="1" customWidth="1"/>
    <col min="12040" max="12040" width="9.140625" style="1"/>
    <col min="12041" max="12041" width="13.5703125" style="1" customWidth="1"/>
    <col min="12042" max="12042" width="9.140625" style="1"/>
    <col min="12043" max="12043" width="22" style="1" customWidth="1"/>
    <col min="12044" max="12288" width="9.140625" style="1"/>
    <col min="12289" max="12289" width="8" style="1" customWidth="1"/>
    <col min="12290" max="12290" width="17.5703125" style="1" customWidth="1"/>
    <col min="12291" max="12291" width="10.140625" style="1" customWidth="1"/>
    <col min="12292" max="12292" width="13.5703125" style="1" customWidth="1"/>
    <col min="12293" max="12293" width="18.42578125" style="1" customWidth="1"/>
    <col min="12294" max="12294" width="12.140625" style="1" customWidth="1"/>
    <col min="12295" max="12295" width="11.85546875" style="1" customWidth="1"/>
    <col min="12296" max="12296" width="9.140625" style="1"/>
    <col min="12297" max="12297" width="13.5703125" style="1" customWidth="1"/>
    <col min="12298" max="12298" width="9.140625" style="1"/>
    <col min="12299" max="12299" width="22" style="1" customWidth="1"/>
    <col min="12300" max="12544" width="9.140625" style="1"/>
    <col min="12545" max="12545" width="8" style="1" customWidth="1"/>
    <col min="12546" max="12546" width="17.5703125" style="1" customWidth="1"/>
    <col min="12547" max="12547" width="10.140625" style="1" customWidth="1"/>
    <col min="12548" max="12548" width="13.5703125" style="1" customWidth="1"/>
    <col min="12549" max="12549" width="18.42578125" style="1" customWidth="1"/>
    <col min="12550" max="12550" width="12.140625" style="1" customWidth="1"/>
    <col min="12551" max="12551" width="11.85546875" style="1" customWidth="1"/>
    <col min="12552" max="12552" width="9.140625" style="1"/>
    <col min="12553" max="12553" width="13.5703125" style="1" customWidth="1"/>
    <col min="12554" max="12554" width="9.140625" style="1"/>
    <col min="12555" max="12555" width="22" style="1" customWidth="1"/>
    <col min="12556" max="12800" width="9.140625" style="1"/>
    <col min="12801" max="12801" width="8" style="1" customWidth="1"/>
    <col min="12802" max="12802" width="17.5703125" style="1" customWidth="1"/>
    <col min="12803" max="12803" width="10.140625" style="1" customWidth="1"/>
    <col min="12804" max="12804" width="13.5703125" style="1" customWidth="1"/>
    <col min="12805" max="12805" width="18.42578125" style="1" customWidth="1"/>
    <col min="12806" max="12806" width="12.140625" style="1" customWidth="1"/>
    <col min="12807" max="12807" width="11.85546875" style="1" customWidth="1"/>
    <col min="12808" max="12808" width="9.140625" style="1"/>
    <col min="12809" max="12809" width="13.5703125" style="1" customWidth="1"/>
    <col min="12810" max="12810" width="9.140625" style="1"/>
    <col min="12811" max="12811" width="22" style="1" customWidth="1"/>
    <col min="12812" max="13056" width="9.140625" style="1"/>
    <col min="13057" max="13057" width="8" style="1" customWidth="1"/>
    <col min="13058" max="13058" width="17.5703125" style="1" customWidth="1"/>
    <col min="13059" max="13059" width="10.140625" style="1" customWidth="1"/>
    <col min="13060" max="13060" width="13.5703125" style="1" customWidth="1"/>
    <col min="13061" max="13061" width="18.42578125" style="1" customWidth="1"/>
    <col min="13062" max="13062" width="12.140625" style="1" customWidth="1"/>
    <col min="13063" max="13063" width="11.85546875" style="1" customWidth="1"/>
    <col min="13064" max="13064" width="9.140625" style="1"/>
    <col min="13065" max="13065" width="13.5703125" style="1" customWidth="1"/>
    <col min="13066" max="13066" width="9.140625" style="1"/>
    <col min="13067" max="13067" width="22" style="1" customWidth="1"/>
    <col min="13068" max="13312" width="9.140625" style="1"/>
    <col min="13313" max="13313" width="8" style="1" customWidth="1"/>
    <col min="13314" max="13314" width="17.5703125" style="1" customWidth="1"/>
    <col min="13315" max="13315" width="10.140625" style="1" customWidth="1"/>
    <col min="13316" max="13316" width="13.5703125" style="1" customWidth="1"/>
    <col min="13317" max="13317" width="18.42578125" style="1" customWidth="1"/>
    <col min="13318" max="13318" width="12.140625" style="1" customWidth="1"/>
    <col min="13319" max="13319" width="11.85546875" style="1" customWidth="1"/>
    <col min="13320" max="13320" width="9.140625" style="1"/>
    <col min="13321" max="13321" width="13.5703125" style="1" customWidth="1"/>
    <col min="13322" max="13322" width="9.140625" style="1"/>
    <col min="13323" max="13323" width="22" style="1" customWidth="1"/>
    <col min="13324" max="13568" width="9.140625" style="1"/>
    <col min="13569" max="13569" width="8" style="1" customWidth="1"/>
    <col min="13570" max="13570" width="17.5703125" style="1" customWidth="1"/>
    <col min="13571" max="13571" width="10.140625" style="1" customWidth="1"/>
    <col min="13572" max="13572" width="13.5703125" style="1" customWidth="1"/>
    <col min="13573" max="13573" width="18.42578125" style="1" customWidth="1"/>
    <col min="13574" max="13574" width="12.140625" style="1" customWidth="1"/>
    <col min="13575" max="13575" width="11.85546875" style="1" customWidth="1"/>
    <col min="13576" max="13576" width="9.140625" style="1"/>
    <col min="13577" max="13577" width="13.5703125" style="1" customWidth="1"/>
    <col min="13578" max="13578" width="9.140625" style="1"/>
    <col min="13579" max="13579" width="22" style="1" customWidth="1"/>
    <col min="13580" max="13824" width="9.140625" style="1"/>
    <col min="13825" max="13825" width="8" style="1" customWidth="1"/>
    <col min="13826" max="13826" width="17.5703125" style="1" customWidth="1"/>
    <col min="13827" max="13827" width="10.140625" style="1" customWidth="1"/>
    <col min="13828" max="13828" width="13.5703125" style="1" customWidth="1"/>
    <col min="13829" max="13829" width="18.42578125" style="1" customWidth="1"/>
    <col min="13830" max="13830" width="12.140625" style="1" customWidth="1"/>
    <col min="13831" max="13831" width="11.85546875" style="1" customWidth="1"/>
    <col min="13832" max="13832" width="9.140625" style="1"/>
    <col min="13833" max="13833" width="13.5703125" style="1" customWidth="1"/>
    <col min="13834" max="13834" width="9.140625" style="1"/>
    <col min="13835" max="13835" width="22" style="1" customWidth="1"/>
    <col min="13836" max="14080" width="9.140625" style="1"/>
    <col min="14081" max="14081" width="8" style="1" customWidth="1"/>
    <col min="14082" max="14082" width="17.5703125" style="1" customWidth="1"/>
    <col min="14083" max="14083" width="10.140625" style="1" customWidth="1"/>
    <col min="14084" max="14084" width="13.5703125" style="1" customWidth="1"/>
    <col min="14085" max="14085" width="18.42578125" style="1" customWidth="1"/>
    <col min="14086" max="14086" width="12.140625" style="1" customWidth="1"/>
    <col min="14087" max="14087" width="11.85546875" style="1" customWidth="1"/>
    <col min="14088" max="14088" width="9.140625" style="1"/>
    <col min="14089" max="14089" width="13.5703125" style="1" customWidth="1"/>
    <col min="14090" max="14090" width="9.140625" style="1"/>
    <col min="14091" max="14091" width="22" style="1" customWidth="1"/>
    <col min="14092" max="14336" width="9.140625" style="1"/>
    <col min="14337" max="14337" width="8" style="1" customWidth="1"/>
    <col min="14338" max="14338" width="17.5703125" style="1" customWidth="1"/>
    <col min="14339" max="14339" width="10.140625" style="1" customWidth="1"/>
    <col min="14340" max="14340" width="13.5703125" style="1" customWidth="1"/>
    <col min="14341" max="14341" width="18.42578125" style="1" customWidth="1"/>
    <col min="14342" max="14342" width="12.140625" style="1" customWidth="1"/>
    <col min="14343" max="14343" width="11.85546875" style="1" customWidth="1"/>
    <col min="14344" max="14344" width="9.140625" style="1"/>
    <col min="14345" max="14345" width="13.5703125" style="1" customWidth="1"/>
    <col min="14346" max="14346" width="9.140625" style="1"/>
    <col min="14347" max="14347" width="22" style="1" customWidth="1"/>
    <col min="14348" max="14592" width="9.140625" style="1"/>
    <col min="14593" max="14593" width="8" style="1" customWidth="1"/>
    <col min="14594" max="14594" width="17.5703125" style="1" customWidth="1"/>
    <col min="14595" max="14595" width="10.140625" style="1" customWidth="1"/>
    <col min="14596" max="14596" width="13.5703125" style="1" customWidth="1"/>
    <col min="14597" max="14597" width="18.42578125" style="1" customWidth="1"/>
    <col min="14598" max="14598" width="12.140625" style="1" customWidth="1"/>
    <col min="14599" max="14599" width="11.85546875" style="1" customWidth="1"/>
    <col min="14600" max="14600" width="9.140625" style="1"/>
    <col min="14601" max="14601" width="13.5703125" style="1" customWidth="1"/>
    <col min="14602" max="14602" width="9.140625" style="1"/>
    <col min="14603" max="14603" width="22" style="1" customWidth="1"/>
    <col min="14604" max="14848" width="9.140625" style="1"/>
    <col min="14849" max="14849" width="8" style="1" customWidth="1"/>
    <col min="14850" max="14850" width="17.5703125" style="1" customWidth="1"/>
    <col min="14851" max="14851" width="10.140625" style="1" customWidth="1"/>
    <col min="14852" max="14852" width="13.5703125" style="1" customWidth="1"/>
    <col min="14853" max="14853" width="18.42578125" style="1" customWidth="1"/>
    <col min="14854" max="14854" width="12.140625" style="1" customWidth="1"/>
    <col min="14855" max="14855" width="11.85546875" style="1" customWidth="1"/>
    <col min="14856" max="14856" width="9.140625" style="1"/>
    <col min="14857" max="14857" width="13.5703125" style="1" customWidth="1"/>
    <col min="14858" max="14858" width="9.140625" style="1"/>
    <col min="14859" max="14859" width="22" style="1" customWidth="1"/>
    <col min="14860" max="15104" width="9.140625" style="1"/>
    <col min="15105" max="15105" width="8" style="1" customWidth="1"/>
    <col min="15106" max="15106" width="17.5703125" style="1" customWidth="1"/>
    <col min="15107" max="15107" width="10.140625" style="1" customWidth="1"/>
    <col min="15108" max="15108" width="13.5703125" style="1" customWidth="1"/>
    <col min="15109" max="15109" width="18.42578125" style="1" customWidth="1"/>
    <col min="15110" max="15110" width="12.140625" style="1" customWidth="1"/>
    <col min="15111" max="15111" width="11.85546875" style="1" customWidth="1"/>
    <col min="15112" max="15112" width="9.140625" style="1"/>
    <col min="15113" max="15113" width="13.5703125" style="1" customWidth="1"/>
    <col min="15114" max="15114" width="9.140625" style="1"/>
    <col min="15115" max="15115" width="22" style="1" customWidth="1"/>
    <col min="15116" max="15360" width="9.140625" style="1"/>
    <col min="15361" max="15361" width="8" style="1" customWidth="1"/>
    <col min="15362" max="15362" width="17.5703125" style="1" customWidth="1"/>
    <col min="15363" max="15363" width="10.140625" style="1" customWidth="1"/>
    <col min="15364" max="15364" width="13.5703125" style="1" customWidth="1"/>
    <col min="15365" max="15365" width="18.42578125" style="1" customWidth="1"/>
    <col min="15366" max="15366" width="12.140625" style="1" customWidth="1"/>
    <col min="15367" max="15367" width="11.85546875" style="1" customWidth="1"/>
    <col min="15368" max="15368" width="9.140625" style="1"/>
    <col min="15369" max="15369" width="13.5703125" style="1" customWidth="1"/>
    <col min="15370" max="15370" width="9.140625" style="1"/>
    <col min="15371" max="15371" width="22" style="1" customWidth="1"/>
    <col min="15372" max="15616" width="9.140625" style="1"/>
    <col min="15617" max="15617" width="8" style="1" customWidth="1"/>
    <col min="15618" max="15618" width="17.5703125" style="1" customWidth="1"/>
    <col min="15619" max="15619" width="10.140625" style="1" customWidth="1"/>
    <col min="15620" max="15620" width="13.5703125" style="1" customWidth="1"/>
    <col min="15621" max="15621" width="18.42578125" style="1" customWidth="1"/>
    <col min="15622" max="15622" width="12.140625" style="1" customWidth="1"/>
    <col min="15623" max="15623" width="11.85546875" style="1" customWidth="1"/>
    <col min="15624" max="15624" width="9.140625" style="1"/>
    <col min="15625" max="15625" width="13.5703125" style="1" customWidth="1"/>
    <col min="15626" max="15626" width="9.140625" style="1"/>
    <col min="15627" max="15627" width="22" style="1" customWidth="1"/>
    <col min="15628" max="15872" width="9.140625" style="1"/>
    <col min="15873" max="15873" width="8" style="1" customWidth="1"/>
    <col min="15874" max="15874" width="17.5703125" style="1" customWidth="1"/>
    <col min="15875" max="15875" width="10.140625" style="1" customWidth="1"/>
    <col min="15876" max="15876" width="13.5703125" style="1" customWidth="1"/>
    <col min="15877" max="15877" width="18.42578125" style="1" customWidth="1"/>
    <col min="15878" max="15878" width="12.140625" style="1" customWidth="1"/>
    <col min="15879" max="15879" width="11.85546875" style="1" customWidth="1"/>
    <col min="15880" max="15880" width="9.140625" style="1"/>
    <col min="15881" max="15881" width="13.5703125" style="1" customWidth="1"/>
    <col min="15882" max="15882" width="9.140625" style="1"/>
    <col min="15883" max="15883" width="22" style="1" customWidth="1"/>
    <col min="15884" max="16128" width="9.140625" style="1"/>
    <col min="16129" max="16129" width="8" style="1" customWidth="1"/>
    <col min="16130" max="16130" width="17.5703125" style="1" customWidth="1"/>
    <col min="16131" max="16131" width="10.140625" style="1" customWidth="1"/>
    <col min="16132" max="16132" width="13.5703125" style="1" customWidth="1"/>
    <col min="16133" max="16133" width="18.42578125" style="1" customWidth="1"/>
    <col min="16134" max="16134" width="12.140625" style="1" customWidth="1"/>
    <col min="16135" max="16135" width="11.85546875" style="1" customWidth="1"/>
    <col min="16136" max="16136" width="9.140625" style="1"/>
    <col min="16137" max="16137" width="13.5703125" style="1" customWidth="1"/>
    <col min="16138" max="16138" width="9.140625" style="1"/>
    <col min="16139" max="16139" width="22" style="1" customWidth="1"/>
    <col min="16140" max="16384" width="9.140625" style="1"/>
  </cols>
  <sheetData>
    <row r="1" spans="1:11" ht="15" x14ac:dyDescent="0.2">
      <c r="K1" s="2"/>
    </row>
    <row r="2" spans="1:11" x14ac:dyDescent="0.2">
      <c r="A2" s="3"/>
      <c r="B2" s="3"/>
      <c r="C2" s="3"/>
      <c r="D2" s="3"/>
      <c r="E2" s="3"/>
      <c r="F2" s="3"/>
      <c r="G2" s="3"/>
      <c r="H2" s="4"/>
      <c r="I2" s="4"/>
      <c r="K2" s="5"/>
    </row>
    <row r="3" spans="1:11" ht="18.75" x14ac:dyDescent="0.2">
      <c r="A3" s="3"/>
      <c r="B3" s="6" t="s">
        <v>0</v>
      </c>
      <c r="C3" s="7"/>
      <c r="D3" s="7"/>
      <c r="E3" s="7"/>
      <c r="F3" s="7"/>
      <c r="G3" s="7"/>
      <c r="H3" s="7"/>
      <c r="I3" s="7"/>
      <c r="J3" s="7"/>
      <c r="K3" s="3"/>
    </row>
    <row r="4" spans="1:11" x14ac:dyDescent="0.2">
      <c r="A4" s="8" t="s">
        <v>29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x14ac:dyDescent="0.2">
      <c r="A5" s="9" t="s">
        <v>2</v>
      </c>
      <c r="B5" s="9" t="s">
        <v>3</v>
      </c>
      <c r="C5" s="10" t="s">
        <v>4</v>
      </c>
      <c r="D5" s="10"/>
      <c r="E5" s="10"/>
      <c r="F5" s="10" t="s">
        <v>5</v>
      </c>
      <c r="G5" s="10" t="s">
        <v>6</v>
      </c>
      <c r="H5" s="10"/>
      <c r="I5" s="10"/>
      <c r="J5" s="10"/>
      <c r="K5" s="11" t="s">
        <v>7</v>
      </c>
    </row>
    <row r="6" spans="1:11" ht="145.5" customHeight="1" x14ac:dyDescent="0.2">
      <c r="A6" s="9"/>
      <c r="B6" s="9"/>
      <c r="C6" s="12" t="s">
        <v>8</v>
      </c>
      <c r="D6" s="12" t="s">
        <v>9</v>
      </c>
      <c r="E6" s="12" t="s">
        <v>10</v>
      </c>
      <c r="F6" s="10"/>
      <c r="G6" s="13" t="s">
        <v>11</v>
      </c>
      <c r="H6" s="12" t="s">
        <v>12</v>
      </c>
      <c r="I6" s="12" t="s">
        <v>13</v>
      </c>
      <c r="J6" s="12" t="s">
        <v>12</v>
      </c>
      <c r="K6" s="11"/>
    </row>
    <row r="7" spans="1:11" ht="63" x14ac:dyDescent="0.25">
      <c r="A7" s="14" t="s">
        <v>30</v>
      </c>
      <c r="B7" s="18" t="s">
        <v>31</v>
      </c>
      <c r="C7" s="16">
        <v>15.59</v>
      </c>
      <c r="D7" s="16"/>
      <c r="E7" s="15"/>
      <c r="F7" s="17">
        <v>15.59</v>
      </c>
      <c r="G7" s="18">
        <v>2282</v>
      </c>
      <c r="H7" s="16">
        <v>0.39</v>
      </c>
      <c r="I7" s="19" t="s">
        <v>32</v>
      </c>
      <c r="J7" s="16" t="s">
        <v>33</v>
      </c>
      <c r="K7" s="20">
        <v>15.2</v>
      </c>
    </row>
    <row r="8" spans="1:11" ht="33" customHeight="1" x14ac:dyDescent="0.25">
      <c r="A8" s="14"/>
      <c r="B8" s="15"/>
      <c r="C8" s="16"/>
      <c r="D8" s="16"/>
      <c r="E8" s="15"/>
      <c r="F8" s="17">
        <v>0</v>
      </c>
      <c r="G8" s="18"/>
      <c r="H8" s="16"/>
      <c r="I8" s="15"/>
      <c r="J8" s="16"/>
      <c r="K8" s="20"/>
    </row>
    <row r="9" spans="1:11" ht="15.75" x14ac:dyDescent="0.25">
      <c r="A9" s="14"/>
      <c r="B9" s="18"/>
      <c r="C9" s="16"/>
      <c r="D9" s="16"/>
      <c r="E9" s="15"/>
      <c r="F9" s="17">
        <v>0</v>
      </c>
      <c r="G9" s="18"/>
      <c r="H9" s="16"/>
      <c r="I9" s="19"/>
      <c r="J9" s="16"/>
      <c r="K9" s="20"/>
    </row>
    <row r="10" spans="1:11" ht="15.75" x14ac:dyDescent="0.25">
      <c r="A10" s="14"/>
      <c r="B10" s="18"/>
      <c r="C10" s="16"/>
      <c r="D10" s="16"/>
      <c r="E10" s="15"/>
      <c r="F10" s="17">
        <v>0</v>
      </c>
      <c r="G10" s="18"/>
      <c r="H10" s="16"/>
      <c r="I10" s="19"/>
      <c r="J10" s="16"/>
      <c r="K10" s="20"/>
    </row>
    <row r="11" spans="1:11" ht="15.75" x14ac:dyDescent="0.25">
      <c r="A11" s="14"/>
      <c r="B11" s="18"/>
      <c r="C11" s="16"/>
      <c r="D11" s="16"/>
      <c r="E11" s="15"/>
      <c r="F11" s="17">
        <v>0</v>
      </c>
      <c r="G11" s="18"/>
      <c r="H11" s="16"/>
      <c r="I11" s="19"/>
      <c r="J11" s="16"/>
      <c r="K11" s="20"/>
    </row>
    <row r="12" spans="1:11" ht="15.75" x14ac:dyDescent="0.25">
      <c r="A12" s="14"/>
      <c r="B12" s="18"/>
      <c r="C12" s="16"/>
      <c r="D12" s="16"/>
      <c r="E12" s="15"/>
      <c r="F12" s="17">
        <f t="shared" ref="F12:F50" si="0">SUM(C12,D12)</f>
        <v>0</v>
      </c>
      <c r="G12" s="21"/>
      <c r="H12" s="16"/>
      <c r="I12" s="15"/>
      <c r="J12" s="16"/>
      <c r="K12" s="20"/>
    </row>
    <row r="13" spans="1:11" ht="15.75" x14ac:dyDescent="0.25">
      <c r="A13" s="14"/>
      <c r="B13" s="18"/>
      <c r="C13" s="16"/>
      <c r="D13" s="16"/>
      <c r="E13" s="15"/>
      <c r="F13" s="17">
        <f t="shared" si="0"/>
        <v>0</v>
      </c>
      <c r="G13" s="21"/>
      <c r="H13" s="16"/>
      <c r="I13" s="15"/>
      <c r="J13" s="16"/>
      <c r="K13" s="20"/>
    </row>
    <row r="14" spans="1:11" ht="15.75" x14ac:dyDescent="0.25">
      <c r="A14" s="14"/>
      <c r="B14" s="18"/>
      <c r="C14" s="16"/>
      <c r="D14" s="16"/>
      <c r="E14" s="15"/>
      <c r="F14" s="17">
        <f t="shared" si="0"/>
        <v>0</v>
      </c>
      <c r="G14" s="18"/>
      <c r="H14" s="16"/>
      <c r="I14" s="15"/>
      <c r="J14" s="16"/>
      <c r="K14" s="20"/>
    </row>
    <row r="15" spans="1:11" ht="15.75" x14ac:dyDescent="0.25">
      <c r="A15" s="21"/>
      <c r="B15" s="18"/>
      <c r="C15" s="16"/>
      <c r="D15" s="16"/>
      <c r="E15" s="15"/>
      <c r="F15" s="17">
        <f t="shared" si="0"/>
        <v>0</v>
      </c>
      <c r="G15" s="18"/>
      <c r="H15" s="16"/>
      <c r="I15" s="15"/>
      <c r="J15" s="16"/>
      <c r="K15" s="20"/>
    </row>
    <row r="16" spans="1:11" ht="15.75" x14ac:dyDescent="0.25">
      <c r="A16" s="21"/>
      <c r="B16" s="18"/>
      <c r="C16" s="16"/>
      <c r="D16" s="16"/>
      <c r="E16" s="15"/>
      <c r="F16" s="17">
        <f t="shared" si="0"/>
        <v>0</v>
      </c>
      <c r="G16" s="18"/>
      <c r="H16" s="16"/>
      <c r="I16" s="15"/>
      <c r="J16" s="16"/>
      <c r="K16" s="20"/>
    </row>
    <row r="17" spans="1:11" ht="15.75" x14ac:dyDescent="0.25">
      <c r="A17" s="14"/>
      <c r="B17" s="18"/>
      <c r="C17" s="16"/>
      <c r="D17" s="16"/>
      <c r="E17" s="15"/>
      <c r="F17" s="17">
        <f t="shared" si="0"/>
        <v>0</v>
      </c>
      <c r="G17" s="18"/>
      <c r="H17" s="16"/>
      <c r="I17" s="15"/>
      <c r="J17" s="16"/>
      <c r="K17" s="20"/>
    </row>
    <row r="18" spans="1:11" ht="15.75" x14ac:dyDescent="0.25">
      <c r="A18" s="14"/>
      <c r="B18" s="18"/>
      <c r="C18" s="16"/>
      <c r="D18" s="16"/>
      <c r="E18" s="15"/>
      <c r="F18" s="17">
        <f t="shared" si="0"/>
        <v>0</v>
      </c>
      <c r="G18" s="18"/>
      <c r="H18" s="16"/>
      <c r="I18" s="15"/>
      <c r="J18" s="16"/>
      <c r="K18" s="20"/>
    </row>
    <row r="19" spans="1:11" ht="15.75" x14ac:dyDescent="0.25">
      <c r="A19" s="14"/>
      <c r="B19" s="18"/>
      <c r="C19" s="16"/>
      <c r="D19" s="16"/>
      <c r="E19" s="15"/>
      <c r="F19" s="17">
        <f t="shared" si="0"/>
        <v>0</v>
      </c>
      <c r="G19" s="18"/>
      <c r="H19" s="16"/>
      <c r="I19" s="15"/>
      <c r="J19" s="16"/>
      <c r="K19" s="20"/>
    </row>
    <row r="20" spans="1:11" ht="15.75" x14ac:dyDescent="0.25">
      <c r="A20" s="14"/>
      <c r="B20" s="18"/>
      <c r="C20" s="16"/>
      <c r="D20" s="16"/>
      <c r="E20" s="15"/>
      <c r="F20" s="17">
        <f t="shared" si="0"/>
        <v>0</v>
      </c>
      <c r="G20" s="18"/>
      <c r="H20" s="16"/>
      <c r="I20" s="15"/>
      <c r="J20" s="16"/>
      <c r="K20" s="20"/>
    </row>
    <row r="21" spans="1:11" ht="15.75" x14ac:dyDescent="0.25">
      <c r="A21" s="14"/>
      <c r="B21" s="18"/>
      <c r="C21" s="16"/>
      <c r="D21" s="16"/>
      <c r="E21" s="15"/>
      <c r="F21" s="17">
        <f t="shared" si="0"/>
        <v>0</v>
      </c>
      <c r="G21" s="18"/>
      <c r="H21" s="16"/>
      <c r="I21" s="15"/>
      <c r="J21" s="16"/>
      <c r="K21" s="20"/>
    </row>
    <row r="22" spans="1:11" ht="15.75" x14ac:dyDescent="0.25">
      <c r="A22" s="14"/>
      <c r="B22" s="18"/>
      <c r="C22" s="16"/>
      <c r="D22" s="16"/>
      <c r="E22" s="15"/>
      <c r="F22" s="17">
        <f t="shared" si="0"/>
        <v>0</v>
      </c>
      <c r="G22" s="18"/>
      <c r="H22" s="16"/>
      <c r="I22" s="15"/>
      <c r="J22" s="16"/>
      <c r="K22" s="20"/>
    </row>
    <row r="23" spans="1:11" ht="15.75" x14ac:dyDescent="0.25">
      <c r="A23" s="14"/>
      <c r="B23" s="18"/>
      <c r="C23" s="16"/>
      <c r="D23" s="16"/>
      <c r="E23" s="15"/>
      <c r="F23" s="17">
        <f t="shared" si="0"/>
        <v>0</v>
      </c>
      <c r="G23" s="18"/>
      <c r="H23" s="16"/>
      <c r="I23" s="15"/>
      <c r="J23" s="16"/>
      <c r="K23" s="20"/>
    </row>
    <row r="24" spans="1:11" ht="15.75" x14ac:dyDescent="0.25">
      <c r="A24" s="14"/>
      <c r="B24" s="18"/>
      <c r="C24" s="16"/>
      <c r="D24" s="16"/>
      <c r="E24" s="15"/>
      <c r="F24" s="17">
        <f t="shared" si="0"/>
        <v>0</v>
      </c>
      <c r="G24" s="18"/>
      <c r="H24" s="16"/>
      <c r="I24" s="15"/>
      <c r="J24" s="16"/>
      <c r="K24" s="20"/>
    </row>
    <row r="25" spans="1:11" ht="15.75" x14ac:dyDescent="0.25">
      <c r="A25" s="21"/>
      <c r="B25" s="18"/>
      <c r="C25" s="16"/>
      <c r="D25" s="16"/>
      <c r="E25" s="15"/>
      <c r="F25" s="17">
        <f t="shared" si="0"/>
        <v>0</v>
      </c>
      <c r="G25" s="18"/>
      <c r="H25" s="16"/>
      <c r="I25" s="15"/>
      <c r="J25" s="16"/>
      <c r="K25" s="20"/>
    </row>
    <row r="26" spans="1:11" ht="15.75" x14ac:dyDescent="0.25">
      <c r="A26" s="21"/>
      <c r="B26" s="18"/>
      <c r="C26" s="16"/>
      <c r="D26" s="16"/>
      <c r="E26" s="15"/>
      <c r="F26" s="17">
        <f t="shared" si="0"/>
        <v>0</v>
      </c>
      <c r="G26" s="18"/>
      <c r="H26" s="16"/>
      <c r="I26" s="15"/>
      <c r="J26" s="16"/>
      <c r="K26" s="20"/>
    </row>
    <row r="27" spans="1:11" ht="15.75" x14ac:dyDescent="0.25">
      <c r="A27" s="14"/>
      <c r="B27" s="18"/>
      <c r="C27" s="16"/>
      <c r="D27" s="16"/>
      <c r="E27" s="15"/>
      <c r="F27" s="17">
        <f t="shared" si="0"/>
        <v>0</v>
      </c>
      <c r="G27" s="18"/>
      <c r="H27" s="16"/>
      <c r="I27" s="15"/>
      <c r="J27" s="16"/>
      <c r="K27" s="20"/>
    </row>
    <row r="28" spans="1:11" ht="15.75" x14ac:dyDescent="0.25">
      <c r="A28" s="14"/>
      <c r="B28" s="18"/>
      <c r="C28" s="16"/>
      <c r="D28" s="16"/>
      <c r="E28" s="15"/>
      <c r="F28" s="17">
        <f t="shared" si="0"/>
        <v>0</v>
      </c>
      <c r="G28" s="18"/>
      <c r="H28" s="16"/>
      <c r="I28" s="15"/>
      <c r="J28" s="16"/>
      <c r="K28" s="20"/>
    </row>
    <row r="29" spans="1:11" ht="15.75" x14ac:dyDescent="0.25">
      <c r="A29" s="14"/>
      <c r="B29" s="18"/>
      <c r="C29" s="16"/>
      <c r="D29" s="16"/>
      <c r="E29" s="15"/>
      <c r="F29" s="17">
        <f t="shared" si="0"/>
        <v>0</v>
      </c>
      <c r="G29" s="18"/>
      <c r="H29" s="16"/>
      <c r="I29" s="15"/>
      <c r="J29" s="16"/>
      <c r="K29" s="20"/>
    </row>
    <row r="30" spans="1:11" ht="15.75" x14ac:dyDescent="0.25">
      <c r="A30" s="14"/>
      <c r="B30" s="18"/>
      <c r="C30" s="16"/>
      <c r="D30" s="16"/>
      <c r="E30" s="15"/>
      <c r="F30" s="17">
        <f t="shared" si="0"/>
        <v>0</v>
      </c>
      <c r="G30" s="18"/>
      <c r="H30" s="16"/>
      <c r="I30" s="15"/>
      <c r="J30" s="16"/>
      <c r="K30" s="20"/>
    </row>
    <row r="31" spans="1:11" ht="15.75" x14ac:dyDescent="0.25">
      <c r="A31" s="14"/>
      <c r="B31" s="18"/>
      <c r="C31" s="16"/>
      <c r="D31" s="16"/>
      <c r="E31" s="15"/>
      <c r="F31" s="17">
        <f t="shared" si="0"/>
        <v>0</v>
      </c>
      <c r="G31" s="18"/>
      <c r="H31" s="16"/>
      <c r="I31" s="15"/>
      <c r="J31" s="16"/>
      <c r="K31" s="20"/>
    </row>
    <row r="32" spans="1:11" ht="15.75" x14ac:dyDescent="0.25">
      <c r="A32" s="14"/>
      <c r="B32" s="18"/>
      <c r="C32" s="16"/>
      <c r="D32" s="16"/>
      <c r="E32" s="15"/>
      <c r="F32" s="17">
        <f t="shared" si="0"/>
        <v>0</v>
      </c>
      <c r="G32" s="18"/>
      <c r="H32" s="16"/>
      <c r="I32" s="15"/>
      <c r="J32" s="16"/>
      <c r="K32" s="20"/>
    </row>
    <row r="33" spans="1:11" ht="15.75" x14ac:dyDescent="0.25">
      <c r="A33" s="14"/>
      <c r="B33" s="18"/>
      <c r="C33" s="16"/>
      <c r="D33" s="16"/>
      <c r="E33" s="15"/>
      <c r="F33" s="17">
        <f t="shared" si="0"/>
        <v>0</v>
      </c>
      <c r="G33" s="18"/>
      <c r="H33" s="16"/>
      <c r="I33" s="15"/>
      <c r="J33" s="16"/>
      <c r="K33" s="20"/>
    </row>
    <row r="34" spans="1:11" ht="15.75" x14ac:dyDescent="0.25">
      <c r="A34" s="14"/>
      <c r="B34" s="18"/>
      <c r="C34" s="16"/>
      <c r="D34" s="16"/>
      <c r="E34" s="15"/>
      <c r="F34" s="17">
        <f t="shared" si="0"/>
        <v>0</v>
      </c>
      <c r="G34" s="18"/>
      <c r="H34" s="16"/>
      <c r="I34" s="15"/>
      <c r="J34" s="16"/>
      <c r="K34" s="20"/>
    </row>
    <row r="35" spans="1:11" ht="15.75" x14ac:dyDescent="0.25">
      <c r="A35" s="21"/>
      <c r="B35" s="18"/>
      <c r="C35" s="16"/>
      <c r="D35" s="16"/>
      <c r="E35" s="15"/>
      <c r="F35" s="17">
        <f t="shared" si="0"/>
        <v>0</v>
      </c>
      <c r="G35" s="18"/>
      <c r="H35" s="16"/>
      <c r="I35" s="15"/>
      <c r="J35" s="16"/>
      <c r="K35" s="20"/>
    </row>
    <row r="36" spans="1:11" ht="15.75" x14ac:dyDescent="0.25">
      <c r="A36" s="21"/>
      <c r="B36" s="18"/>
      <c r="C36" s="16"/>
      <c r="D36" s="16"/>
      <c r="E36" s="15"/>
      <c r="F36" s="17">
        <f t="shared" si="0"/>
        <v>0</v>
      </c>
      <c r="G36" s="18"/>
      <c r="H36" s="16"/>
      <c r="I36" s="15"/>
      <c r="J36" s="16"/>
      <c r="K36" s="20"/>
    </row>
    <row r="37" spans="1:11" ht="15.75" x14ac:dyDescent="0.25">
      <c r="A37" s="14"/>
      <c r="B37" s="18"/>
      <c r="C37" s="16"/>
      <c r="D37" s="16"/>
      <c r="E37" s="15"/>
      <c r="F37" s="17">
        <f t="shared" si="0"/>
        <v>0</v>
      </c>
      <c r="G37" s="18"/>
      <c r="H37" s="16"/>
      <c r="I37" s="15"/>
      <c r="J37" s="16"/>
      <c r="K37" s="20"/>
    </row>
    <row r="38" spans="1:11" ht="15.75" x14ac:dyDescent="0.25">
      <c r="A38" s="14"/>
      <c r="B38" s="18"/>
      <c r="C38" s="16"/>
      <c r="D38" s="16"/>
      <c r="E38" s="15"/>
      <c r="F38" s="17">
        <f t="shared" si="0"/>
        <v>0</v>
      </c>
      <c r="G38" s="18"/>
      <c r="H38" s="16"/>
      <c r="I38" s="15"/>
      <c r="J38" s="16"/>
      <c r="K38" s="20"/>
    </row>
    <row r="39" spans="1:11" ht="15.75" x14ac:dyDescent="0.25">
      <c r="A39" s="14"/>
      <c r="B39" s="18"/>
      <c r="C39" s="16"/>
      <c r="D39" s="16"/>
      <c r="E39" s="15"/>
      <c r="F39" s="17">
        <f t="shared" si="0"/>
        <v>0</v>
      </c>
      <c r="G39" s="18"/>
      <c r="H39" s="16"/>
      <c r="I39" s="15"/>
      <c r="J39" s="16"/>
      <c r="K39" s="20"/>
    </row>
    <row r="40" spans="1:11" ht="15.75" x14ac:dyDescent="0.25">
      <c r="A40" s="14"/>
      <c r="B40" s="18"/>
      <c r="C40" s="16"/>
      <c r="D40" s="16"/>
      <c r="E40" s="15"/>
      <c r="F40" s="17">
        <f t="shared" si="0"/>
        <v>0</v>
      </c>
      <c r="G40" s="18"/>
      <c r="H40" s="16"/>
      <c r="I40" s="15"/>
      <c r="J40" s="16"/>
      <c r="K40" s="20"/>
    </row>
    <row r="41" spans="1:11" ht="15.75" x14ac:dyDescent="0.25">
      <c r="A41" s="14"/>
      <c r="B41" s="18"/>
      <c r="C41" s="16"/>
      <c r="D41" s="16"/>
      <c r="E41" s="15"/>
      <c r="F41" s="17">
        <f t="shared" si="0"/>
        <v>0</v>
      </c>
      <c r="G41" s="18"/>
      <c r="H41" s="16"/>
      <c r="I41" s="15"/>
      <c r="J41" s="16"/>
      <c r="K41" s="20"/>
    </row>
    <row r="42" spans="1:11" ht="15.75" x14ac:dyDescent="0.25">
      <c r="A42" s="14"/>
      <c r="B42" s="18"/>
      <c r="C42" s="16"/>
      <c r="D42" s="16"/>
      <c r="E42" s="15"/>
      <c r="F42" s="17">
        <f t="shared" si="0"/>
        <v>0</v>
      </c>
      <c r="G42" s="18"/>
      <c r="H42" s="16"/>
      <c r="I42" s="15"/>
      <c r="J42" s="16"/>
      <c r="K42" s="20"/>
    </row>
    <row r="43" spans="1:11" ht="15.75" x14ac:dyDescent="0.25">
      <c r="A43" s="14"/>
      <c r="B43" s="18"/>
      <c r="C43" s="16"/>
      <c r="D43" s="16"/>
      <c r="E43" s="15"/>
      <c r="F43" s="17">
        <f t="shared" si="0"/>
        <v>0</v>
      </c>
      <c r="G43" s="18"/>
      <c r="H43" s="16"/>
      <c r="I43" s="15"/>
      <c r="J43" s="16"/>
      <c r="K43" s="20"/>
    </row>
    <row r="44" spans="1:11" ht="15.75" x14ac:dyDescent="0.25">
      <c r="A44" s="14"/>
      <c r="B44" s="18"/>
      <c r="C44" s="16"/>
      <c r="D44" s="16"/>
      <c r="E44" s="15"/>
      <c r="F44" s="17">
        <f t="shared" si="0"/>
        <v>0</v>
      </c>
      <c r="G44" s="18"/>
      <c r="H44" s="16"/>
      <c r="I44" s="15"/>
      <c r="J44" s="16"/>
      <c r="K44" s="20"/>
    </row>
    <row r="45" spans="1:11" ht="15.75" x14ac:dyDescent="0.25">
      <c r="A45" s="21"/>
      <c r="B45" s="18"/>
      <c r="C45" s="16"/>
      <c r="D45" s="16"/>
      <c r="E45" s="15"/>
      <c r="F45" s="17">
        <f t="shared" si="0"/>
        <v>0</v>
      </c>
      <c r="G45" s="18"/>
      <c r="H45" s="16"/>
      <c r="I45" s="15"/>
      <c r="J45" s="16"/>
      <c r="K45" s="20"/>
    </row>
    <row r="46" spans="1:11" ht="15.75" x14ac:dyDescent="0.25">
      <c r="A46" s="21"/>
      <c r="B46" s="18"/>
      <c r="C46" s="16"/>
      <c r="D46" s="16"/>
      <c r="E46" s="15"/>
      <c r="F46" s="17">
        <f t="shared" si="0"/>
        <v>0</v>
      </c>
      <c r="G46" s="18"/>
      <c r="H46" s="16"/>
      <c r="I46" s="15"/>
      <c r="J46" s="16"/>
      <c r="K46" s="20"/>
    </row>
    <row r="47" spans="1:11" ht="15.75" x14ac:dyDescent="0.25">
      <c r="A47" s="22"/>
      <c r="B47" s="23"/>
      <c r="C47" s="24"/>
      <c r="D47" s="24"/>
      <c r="E47" s="25"/>
      <c r="F47" s="17">
        <f t="shared" si="0"/>
        <v>0</v>
      </c>
      <c r="G47" s="23"/>
      <c r="H47" s="24"/>
      <c r="I47" s="25"/>
      <c r="J47" s="24"/>
      <c r="K47" s="20"/>
    </row>
    <row r="48" spans="1:11" ht="15.75" x14ac:dyDescent="0.25">
      <c r="A48" s="22"/>
      <c r="B48" s="23"/>
      <c r="C48" s="24"/>
      <c r="D48" s="24"/>
      <c r="E48" s="25"/>
      <c r="F48" s="17">
        <f t="shared" si="0"/>
        <v>0</v>
      </c>
      <c r="G48" s="23"/>
      <c r="H48" s="24"/>
      <c r="I48" s="25"/>
      <c r="J48" s="24"/>
      <c r="K48" s="20"/>
    </row>
    <row r="49" spans="1:11" ht="15.75" x14ac:dyDescent="0.25">
      <c r="A49" s="22"/>
      <c r="B49" s="23"/>
      <c r="C49" s="24"/>
      <c r="D49" s="24"/>
      <c r="E49" s="25"/>
      <c r="F49" s="17">
        <f t="shared" si="0"/>
        <v>0</v>
      </c>
      <c r="G49" s="23"/>
      <c r="H49" s="24"/>
      <c r="I49" s="25"/>
      <c r="J49" s="24"/>
      <c r="K49" s="20"/>
    </row>
    <row r="50" spans="1:11" ht="15.75" x14ac:dyDescent="0.25">
      <c r="A50" s="23"/>
      <c r="B50" s="26" t="s">
        <v>16</v>
      </c>
      <c r="C50" s="27">
        <f>SUM(C7:C49)</f>
        <v>15.59</v>
      </c>
      <c r="D50" s="27">
        <f>SUM(D7:D49)</f>
        <v>0</v>
      </c>
      <c r="E50" s="28"/>
      <c r="F50" s="29">
        <f t="shared" si="0"/>
        <v>15.59</v>
      </c>
      <c r="G50" s="30"/>
      <c r="H50" s="27">
        <f>SUM(H7:H49)</f>
        <v>0.39</v>
      </c>
      <c r="I50" s="28"/>
      <c r="J50" s="27">
        <f>SUM(J7:J49)</f>
        <v>0</v>
      </c>
      <c r="K50" s="31">
        <f>C50-H50</f>
        <v>15.2</v>
      </c>
    </row>
    <row r="53" spans="1:11" ht="15.75" x14ac:dyDescent="0.25">
      <c r="B53" s="32" t="s">
        <v>26</v>
      </c>
      <c r="F53" s="33"/>
      <c r="G53" s="34" t="s">
        <v>34</v>
      </c>
      <c r="H53" s="35"/>
    </row>
    <row r="54" spans="1:11" ht="15" x14ac:dyDescent="0.25">
      <c r="B54" s="32"/>
      <c r="F54" s="36" t="s">
        <v>19</v>
      </c>
      <c r="G54" s="37"/>
      <c r="H54" s="37"/>
    </row>
    <row r="55" spans="1:11" ht="15.75" x14ac:dyDescent="0.25">
      <c r="B55" s="32" t="s">
        <v>20</v>
      </c>
      <c r="F55" s="33"/>
      <c r="G55" s="34" t="s">
        <v>35</v>
      </c>
      <c r="H55" s="35"/>
    </row>
    <row r="56" spans="1:11" x14ac:dyDescent="0.2">
      <c r="F56" s="36" t="s">
        <v>19</v>
      </c>
      <c r="G56" s="37"/>
      <c r="H56" s="3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ageMargins left="0.7" right="0.7" top="0.75" bottom="0.75" header="0.3" footer="0.3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view="pageBreakPreview" topLeftCell="A8" zoomScale="90" zoomScaleNormal="100" zoomScaleSheetLayoutView="90" workbookViewId="0">
      <selection activeCell="E6" sqref="E6"/>
    </sheetView>
  </sheetViews>
  <sheetFormatPr defaultRowHeight="12.75" x14ac:dyDescent="0.2"/>
  <cols>
    <col min="1" max="1" width="9.140625" style="1"/>
    <col min="2" max="2" width="20.42578125" style="1" customWidth="1"/>
    <col min="3" max="3" width="11.28515625" style="1" customWidth="1"/>
    <col min="4" max="4" width="9.140625" style="1"/>
    <col min="5" max="5" width="12.85546875" style="1" customWidth="1"/>
    <col min="6" max="6" width="13.140625" style="1" customWidth="1"/>
    <col min="7" max="7" width="11.85546875" style="1" customWidth="1"/>
    <col min="8" max="8" width="14.42578125" style="1" customWidth="1"/>
    <col min="9" max="9" width="24.7109375" style="1" customWidth="1"/>
    <col min="10" max="10" width="13.28515625" style="1" customWidth="1"/>
    <col min="11" max="11" width="17" style="1" customWidth="1"/>
    <col min="12" max="257" width="9.140625" style="1"/>
    <col min="258" max="258" width="20.42578125" style="1" customWidth="1"/>
    <col min="259" max="259" width="11.28515625" style="1" customWidth="1"/>
    <col min="260" max="260" width="9.140625" style="1"/>
    <col min="261" max="261" width="12.85546875" style="1" customWidth="1"/>
    <col min="262" max="262" width="13.140625" style="1" customWidth="1"/>
    <col min="263" max="263" width="11.85546875" style="1" customWidth="1"/>
    <col min="264" max="264" width="14.42578125" style="1" customWidth="1"/>
    <col min="265" max="265" width="24.7109375" style="1" customWidth="1"/>
    <col min="266" max="266" width="13.28515625" style="1" customWidth="1"/>
    <col min="267" max="267" width="17" style="1" customWidth="1"/>
    <col min="268" max="513" width="9.140625" style="1"/>
    <col min="514" max="514" width="20.42578125" style="1" customWidth="1"/>
    <col min="515" max="515" width="11.28515625" style="1" customWidth="1"/>
    <col min="516" max="516" width="9.140625" style="1"/>
    <col min="517" max="517" width="12.85546875" style="1" customWidth="1"/>
    <col min="518" max="518" width="13.140625" style="1" customWidth="1"/>
    <col min="519" max="519" width="11.85546875" style="1" customWidth="1"/>
    <col min="520" max="520" width="14.42578125" style="1" customWidth="1"/>
    <col min="521" max="521" width="24.7109375" style="1" customWidth="1"/>
    <col min="522" max="522" width="13.28515625" style="1" customWidth="1"/>
    <col min="523" max="523" width="17" style="1" customWidth="1"/>
    <col min="524" max="769" width="9.140625" style="1"/>
    <col min="770" max="770" width="20.42578125" style="1" customWidth="1"/>
    <col min="771" max="771" width="11.28515625" style="1" customWidth="1"/>
    <col min="772" max="772" width="9.140625" style="1"/>
    <col min="773" max="773" width="12.85546875" style="1" customWidth="1"/>
    <col min="774" max="774" width="13.140625" style="1" customWidth="1"/>
    <col min="775" max="775" width="11.85546875" style="1" customWidth="1"/>
    <col min="776" max="776" width="14.42578125" style="1" customWidth="1"/>
    <col min="777" max="777" width="24.7109375" style="1" customWidth="1"/>
    <col min="778" max="778" width="13.28515625" style="1" customWidth="1"/>
    <col min="779" max="779" width="17" style="1" customWidth="1"/>
    <col min="780" max="1025" width="9.140625" style="1"/>
    <col min="1026" max="1026" width="20.42578125" style="1" customWidth="1"/>
    <col min="1027" max="1027" width="11.28515625" style="1" customWidth="1"/>
    <col min="1028" max="1028" width="9.140625" style="1"/>
    <col min="1029" max="1029" width="12.85546875" style="1" customWidth="1"/>
    <col min="1030" max="1030" width="13.140625" style="1" customWidth="1"/>
    <col min="1031" max="1031" width="11.85546875" style="1" customWidth="1"/>
    <col min="1032" max="1032" width="14.42578125" style="1" customWidth="1"/>
    <col min="1033" max="1033" width="24.7109375" style="1" customWidth="1"/>
    <col min="1034" max="1034" width="13.28515625" style="1" customWidth="1"/>
    <col min="1035" max="1035" width="17" style="1" customWidth="1"/>
    <col min="1036" max="1281" width="9.140625" style="1"/>
    <col min="1282" max="1282" width="20.42578125" style="1" customWidth="1"/>
    <col min="1283" max="1283" width="11.28515625" style="1" customWidth="1"/>
    <col min="1284" max="1284" width="9.140625" style="1"/>
    <col min="1285" max="1285" width="12.85546875" style="1" customWidth="1"/>
    <col min="1286" max="1286" width="13.140625" style="1" customWidth="1"/>
    <col min="1287" max="1287" width="11.85546875" style="1" customWidth="1"/>
    <col min="1288" max="1288" width="14.42578125" style="1" customWidth="1"/>
    <col min="1289" max="1289" width="24.7109375" style="1" customWidth="1"/>
    <col min="1290" max="1290" width="13.28515625" style="1" customWidth="1"/>
    <col min="1291" max="1291" width="17" style="1" customWidth="1"/>
    <col min="1292" max="1537" width="9.140625" style="1"/>
    <col min="1538" max="1538" width="20.42578125" style="1" customWidth="1"/>
    <col min="1539" max="1539" width="11.28515625" style="1" customWidth="1"/>
    <col min="1540" max="1540" width="9.140625" style="1"/>
    <col min="1541" max="1541" width="12.85546875" style="1" customWidth="1"/>
    <col min="1542" max="1542" width="13.140625" style="1" customWidth="1"/>
    <col min="1543" max="1543" width="11.85546875" style="1" customWidth="1"/>
    <col min="1544" max="1544" width="14.42578125" style="1" customWidth="1"/>
    <col min="1545" max="1545" width="24.7109375" style="1" customWidth="1"/>
    <col min="1546" max="1546" width="13.28515625" style="1" customWidth="1"/>
    <col min="1547" max="1547" width="17" style="1" customWidth="1"/>
    <col min="1548" max="1793" width="9.140625" style="1"/>
    <col min="1794" max="1794" width="20.42578125" style="1" customWidth="1"/>
    <col min="1795" max="1795" width="11.28515625" style="1" customWidth="1"/>
    <col min="1796" max="1796" width="9.140625" style="1"/>
    <col min="1797" max="1797" width="12.85546875" style="1" customWidth="1"/>
    <col min="1798" max="1798" width="13.140625" style="1" customWidth="1"/>
    <col min="1799" max="1799" width="11.85546875" style="1" customWidth="1"/>
    <col min="1800" max="1800" width="14.42578125" style="1" customWidth="1"/>
    <col min="1801" max="1801" width="24.7109375" style="1" customWidth="1"/>
    <col min="1802" max="1802" width="13.28515625" style="1" customWidth="1"/>
    <col min="1803" max="1803" width="17" style="1" customWidth="1"/>
    <col min="1804" max="2049" width="9.140625" style="1"/>
    <col min="2050" max="2050" width="20.42578125" style="1" customWidth="1"/>
    <col min="2051" max="2051" width="11.28515625" style="1" customWidth="1"/>
    <col min="2052" max="2052" width="9.140625" style="1"/>
    <col min="2053" max="2053" width="12.85546875" style="1" customWidth="1"/>
    <col min="2054" max="2054" width="13.140625" style="1" customWidth="1"/>
    <col min="2055" max="2055" width="11.85546875" style="1" customWidth="1"/>
    <col min="2056" max="2056" width="14.42578125" style="1" customWidth="1"/>
    <col min="2057" max="2057" width="24.7109375" style="1" customWidth="1"/>
    <col min="2058" max="2058" width="13.28515625" style="1" customWidth="1"/>
    <col min="2059" max="2059" width="17" style="1" customWidth="1"/>
    <col min="2060" max="2305" width="9.140625" style="1"/>
    <col min="2306" max="2306" width="20.42578125" style="1" customWidth="1"/>
    <col min="2307" max="2307" width="11.28515625" style="1" customWidth="1"/>
    <col min="2308" max="2308" width="9.140625" style="1"/>
    <col min="2309" max="2309" width="12.85546875" style="1" customWidth="1"/>
    <col min="2310" max="2310" width="13.140625" style="1" customWidth="1"/>
    <col min="2311" max="2311" width="11.85546875" style="1" customWidth="1"/>
    <col min="2312" max="2312" width="14.42578125" style="1" customWidth="1"/>
    <col min="2313" max="2313" width="24.7109375" style="1" customWidth="1"/>
    <col min="2314" max="2314" width="13.28515625" style="1" customWidth="1"/>
    <col min="2315" max="2315" width="17" style="1" customWidth="1"/>
    <col min="2316" max="2561" width="9.140625" style="1"/>
    <col min="2562" max="2562" width="20.42578125" style="1" customWidth="1"/>
    <col min="2563" max="2563" width="11.28515625" style="1" customWidth="1"/>
    <col min="2564" max="2564" width="9.140625" style="1"/>
    <col min="2565" max="2565" width="12.85546875" style="1" customWidth="1"/>
    <col min="2566" max="2566" width="13.140625" style="1" customWidth="1"/>
    <col min="2567" max="2567" width="11.85546875" style="1" customWidth="1"/>
    <col min="2568" max="2568" width="14.42578125" style="1" customWidth="1"/>
    <col min="2569" max="2569" width="24.7109375" style="1" customWidth="1"/>
    <col min="2570" max="2570" width="13.28515625" style="1" customWidth="1"/>
    <col min="2571" max="2571" width="17" style="1" customWidth="1"/>
    <col min="2572" max="2817" width="9.140625" style="1"/>
    <col min="2818" max="2818" width="20.42578125" style="1" customWidth="1"/>
    <col min="2819" max="2819" width="11.28515625" style="1" customWidth="1"/>
    <col min="2820" max="2820" width="9.140625" style="1"/>
    <col min="2821" max="2821" width="12.85546875" style="1" customWidth="1"/>
    <col min="2822" max="2822" width="13.140625" style="1" customWidth="1"/>
    <col min="2823" max="2823" width="11.85546875" style="1" customWidth="1"/>
    <col min="2824" max="2824" width="14.42578125" style="1" customWidth="1"/>
    <col min="2825" max="2825" width="24.7109375" style="1" customWidth="1"/>
    <col min="2826" max="2826" width="13.28515625" style="1" customWidth="1"/>
    <col min="2827" max="2827" width="17" style="1" customWidth="1"/>
    <col min="2828" max="3073" width="9.140625" style="1"/>
    <col min="3074" max="3074" width="20.42578125" style="1" customWidth="1"/>
    <col min="3075" max="3075" width="11.28515625" style="1" customWidth="1"/>
    <col min="3076" max="3076" width="9.140625" style="1"/>
    <col min="3077" max="3077" width="12.85546875" style="1" customWidth="1"/>
    <col min="3078" max="3078" width="13.140625" style="1" customWidth="1"/>
    <col min="3079" max="3079" width="11.85546875" style="1" customWidth="1"/>
    <col min="3080" max="3080" width="14.42578125" style="1" customWidth="1"/>
    <col min="3081" max="3081" width="24.7109375" style="1" customWidth="1"/>
    <col min="3082" max="3082" width="13.28515625" style="1" customWidth="1"/>
    <col min="3083" max="3083" width="17" style="1" customWidth="1"/>
    <col min="3084" max="3329" width="9.140625" style="1"/>
    <col min="3330" max="3330" width="20.42578125" style="1" customWidth="1"/>
    <col min="3331" max="3331" width="11.28515625" style="1" customWidth="1"/>
    <col min="3332" max="3332" width="9.140625" style="1"/>
    <col min="3333" max="3333" width="12.85546875" style="1" customWidth="1"/>
    <col min="3334" max="3334" width="13.140625" style="1" customWidth="1"/>
    <col min="3335" max="3335" width="11.85546875" style="1" customWidth="1"/>
    <col min="3336" max="3336" width="14.42578125" style="1" customWidth="1"/>
    <col min="3337" max="3337" width="24.7109375" style="1" customWidth="1"/>
    <col min="3338" max="3338" width="13.28515625" style="1" customWidth="1"/>
    <col min="3339" max="3339" width="17" style="1" customWidth="1"/>
    <col min="3340" max="3585" width="9.140625" style="1"/>
    <col min="3586" max="3586" width="20.42578125" style="1" customWidth="1"/>
    <col min="3587" max="3587" width="11.28515625" style="1" customWidth="1"/>
    <col min="3588" max="3588" width="9.140625" style="1"/>
    <col min="3589" max="3589" width="12.85546875" style="1" customWidth="1"/>
    <col min="3590" max="3590" width="13.140625" style="1" customWidth="1"/>
    <col min="3591" max="3591" width="11.85546875" style="1" customWidth="1"/>
    <col min="3592" max="3592" width="14.42578125" style="1" customWidth="1"/>
    <col min="3593" max="3593" width="24.7109375" style="1" customWidth="1"/>
    <col min="3594" max="3594" width="13.28515625" style="1" customWidth="1"/>
    <col min="3595" max="3595" width="17" style="1" customWidth="1"/>
    <col min="3596" max="3841" width="9.140625" style="1"/>
    <col min="3842" max="3842" width="20.42578125" style="1" customWidth="1"/>
    <col min="3843" max="3843" width="11.28515625" style="1" customWidth="1"/>
    <col min="3844" max="3844" width="9.140625" style="1"/>
    <col min="3845" max="3845" width="12.85546875" style="1" customWidth="1"/>
    <col min="3846" max="3846" width="13.140625" style="1" customWidth="1"/>
    <col min="3847" max="3847" width="11.85546875" style="1" customWidth="1"/>
    <col min="3848" max="3848" width="14.42578125" style="1" customWidth="1"/>
    <col min="3849" max="3849" width="24.7109375" style="1" customWidth="1"/>
    <col min="3850" max="3850" width="13.28515625" style="1" customWidth="1"/>
    <col min="3851" max="3851" width="17" style="1" customWidth="1"/>
    <col min="3852" max="4097" width="9.140625" style="1"/>
    <col min="4098" max="4098" width="20.42578125" style="1" customWidth="1"/>
    <col min="4099" max="4099" width="11.28515625" style="1" customWidth="1"/>
    <col min="4100" max="4100" width="9.140625" style="1"/>
    <col min="4101" max="4101" width="12.85546875" style="1" customWidth="1"/>
    <col min="4102" max="4102" width="13.140625" style="1" customWidth="1"/>
    <col min="4103" max="4103" width="11.85546875" style="1" customWidth="1"/>
    <col min="4104" max="4104" width="14.42578125" style="1" customWidth="1"/>
    <col min="4105" max="4105" width="24.7109375" style="1" customWidth="1"/>
    <col min="4106" max="4106" width="13.28515625" style="1" customWidth="1"/>
    <col min="4107" max="4107" width="17" style="1" customWidth="1"/>
    <col min="4108" max="4353" width="9.140625" style="1"/>
    <col min="4354" max="4354" width="20.42578125" style="1" customWidth="1"/>
    <col min="4355" max="4355" width="11.28515625" style="1" customWidth="1"/>
    <col min="4356" max="4356" width="9.140625" style="1"/>
    <col min="4357" max="4357" width="12.85546875" style="1" customWidth="1"/>
    <col min="4358" max="4358" width="13.140625" style="1" customWidth="1"/>
    <col min="4359" max="4359" width="11.85546875" style="1" customWidth="1"/>
    <col min="4360" max="4360" width="14.42578125" style="1" customWidth="1"/>
    <col min="4361" max="4361" width="24.7109375" style="1" customWidth="1"/>
    <col min="4362" max="4362" width="13.28515625" style="1" customWidth="1"/>
    <col min="4363" max="4363" width="17" style="1" customWidth="1"/>
    <col min="4364" max="4609" width="9.140625" style="1"/>
    <col min="4610" max="4610" width="20.42578125" style="1" customWidth="1"/>
    <col min="4611" max="4611" width="11.28515625" style="1" customWidth="1"/>
    <col min="4612" max="4612" width="9.140625" style="1"/>
    <col min="4613" max="4613" width="12.85546875" style="1" customWidth="1"/>
    <col min="4614" max="4614" width="13.140625" style="1" customWidth="1"/>
    <col min="4615" max="4615" width="11.85546875" style="1" customWidth="1"/>
    <col min="4616" max="4616" width="14.42578125" style="1" customWidth="1"/>
    <col min="4617" max="4617" width="24.7109375" style="1" customWidth="1"/>
    <col min="4618" max="4618" width="13.28515625" style="1" customWidth="1"/>
    <col min="4619" max="4619" width="17" style="1" customWidth="1"/>
    <col min="4620" max="4865" width="9.140625" style="1"/>
    <col min="4866" max="4866" width="20.42578125" style="1" customWidth="1"/>
    <col min="4867" max="4867" width="11.28515625" style="1" customWidth="1"/>
    <col min="4868" max="4868" width="9.140625" style="1"/>
    <col min="4869" max="4869" width="12.85546875" style="1" customWidth="1"/>
    <col min="4870" max="4870" width="13.140625" style="1" customWidth="1"/>
    <col min="4871" max="4871" width="11.85546875" style="1" customWidth="1"/>
    <col min="4872" max="4872" width="14.42578125" style="1" customWidth="1"/>
    <col min="4873" max="4873" width="24.7109375" style="1" customWidth="1"/>
    <col min="4874" max="4874" width="13.28515625" style="1" customWidth="1"/>
    <col min="4875" max="4875" width="17" style="1" customWidth="1"/>
    <col min="4876" max="5121" width="9.140625" style="1"/>
    <col min="5122" max="5122" width="20.42578125" style="1" customWidth="1"/>
    <col min="5123" max="5123" width="11.28515625" style="1" customWidth="1"/>
    <col min="5124" max="5124" width="9.140625" style="1"/>
    <col min="5125" max="5125" width="12.85546875" style="1" customWidth="1"/>
    <col min="5126" max="5126" width="13.140625" style="1" customWidth="1"/>
    <col min="5127" max="5127" width="11.85546875" style="1" customWidth="1"/>
    <col min="5128" max="5128" width="14.42578125" style="1" customWidth="1"/>
    <col min="5129" max="5129" width="24.7109375" style="1" customWidth="1"/>
    <col min="5130" max="5130" width="13.28515625" style="1" customWidth="1"/>
    <col min="5131" max="5131" width="17" style="1" customWidth="1"/>
    <col min="5132" max="5377" width="9.140625" style="1"/>
    <col min="5378" max="5378" width="20.42578125" style="1" customWidth="1"/>
    <col min="5379" max="5379" width="11.28515625" style="1" customWidth="1"/>
    <col min="5380" max="5380" width="9.140625" style="1"/>
    <col min="5381" max="5381" width="12.85546875" style="1" customWidth="1"/>
    <col min="5382" max="5382" width="13.140625" style="1" customWidth="1"/>
    <col min="5383" max="5383" width="11.85546875" style="1" customWidth="1"/>
    <col min="5384" max="5384" width="14.42578125" style="1" customWidth="1"/>
    <col min="5385" max="5385" width="24.7109375" style="1" customWidth="1"/>
    <col min="5386" max="5386" width="13.28515625" style="1" customWidth="1"/>
    <col min="5387" max="5387" width="17" style="1" customWidth="1"/>
    <col min="5388" max="5633" width="9.140625" style="1"/>
    <col min="5634" max="5634" width="20.42578125" style="1" customWidth="1"/>
    <col min="5635" max="5635" width="11.28515625" style="1" customWidth="1"/>
    <col min="5636" max="5636" width="9.140625" style="1"/>
    <col min="5637" max="5637" width="12.85546875" style="1" customWidth="1"/>
    <col min="5638" max="5638" width="13.140625" style="1" customWidth="1"/>
    <col min="5639" max="5639" width="11.85546875" style="1" customWidth="1"/>
    <col min="5640" max="5640" width="14.42578125" style="1" customWidth="1"/>
    <col min="5641" max="5641" width="24.7109375" style="1" customWidth="1"/>
    <col min="5642" max="5642" width="13.28515625" style="1" customWidth="1"/>
    <col min="5643" max="5643" width="17" style="1" customWidth="1"/>
    <col min="5644" max="5889" width="9.140625" style="1"/>
    <col min="5890" max="5890" width="20.42578125" style="1" customWidth="1"/>
    <col min="5891" max="5891" width="11.28515625" style="1" customWidth="1"/>
    <col min="5892" max="5892" width="9.140625" style="1"/>
    <col min="5893" max="5893" width="12.85546875" style="1" customWidth="1"/>
    <col min="5894" max="5894" width="13.140625" style="1" customWidth="1"/>
    <col min="5895" max="5895" width="11.85546875" style="1" customWidth="1"/>
    <col min="5896" max="5896" width="14.42578125" style="1" customWidth="1"/>
    <col min="5897" max="5897" width="24.7109375" style="1" customWidth="1"/>
    <col min="5898" max="5898" width="13.28515625" style="1" customWidth="1"/>
    <col min="5899" max="5899" width="17" style="1" customWidth="1"/>
    <col min="5900" max="6145" width="9.140625" style="1"/>
    <col min="6146" max="6146" width="20.42578125" style="1" customWidth="1"/>
    <col min="6147" max="6147" width="11.28515625" style="1" customWidth="1"/>
    <col min="6148" max="6148" width="9.140625" style="1"/>
    <col min="6149" max="6149" width="12.85546875" style="1" customWidth="1"/>
    <col min="6150" max="6150" width="13.140625" style="1" customWidth="1"/>
    <col min="6151" max="6151" width="11.85546875" style="1" customWidth="1"/>
    <col min="6152" max="6152" width="14.42578125" style="1" customWidth="1"/>
    <col min="6153" max="6153" width="24.7109375" style="1" customWidth="1"/>
    <col min="6154" max="6154" width="13.28515625" style="1" customWidth="1"/>
    <col min="6155" max="6155" width="17" style="1" customWidth="1"/>
    <col min="6156" max="6401" width="9.140625" style="1"/>
    <col min="6402" max="6402" width="20.42578125" style="1" customWidth="1"/>
    <col min="6403" max="6403" width="11.28515625" style="1" customWidth="1"/>
    <col min="6404" max="6404" width="9.140625" style="1"/>
    <col min="6405" max="6405" width="12.85546875" style="1" customWidth="1"/>
    <col min="6406" max="6406" width="13.140625" style="1" customWidth="1"/>
    <col min="6407" max="6407" width="11.85546875" style="1" customWidth="1"/>
    <col min="6408" max="6408" width="14.42578125" style="1" customWidth="1"/>
    <col min="6409" max="6409" width="24.7109375" style="1" customWidth="1"/>
    <col min="6410" max="6410" width="13.28515625" style="1" customWidth="1"/>
    <col min="6411" max="6411" width="17" style="1" customWidth="1"/>
    <col min="6412" max="6657" width="9.140625" style="1"/>
    <col min="6658" max="6658" width="20.42578125" style="1" customWidth="1"/>
    <col min="6659" max="6659" width="11.28515625" style="1" customWidth="1"/>
    <col min="6660" max="6660" width="9.140625" style="1"/>
    <col min="6661" max="6661" width="12.85546875" style="1" customWidth="1"/>
    <col min="6662" max="6662" width="13.140625" style="1" customWidth="1"/>
    <col min="6663" max="6663" width="11.85546875" style="1" customWidth="1"/>
    <col min="6664" max="6664" width="14.42578125" style="1" customWidth="1"/>
    <col min="6665" max="6665" width="24.7109375" style="1" customWidth="1"/>
    <col min="6666" max="6666" width="13.28515625" style="1" customWidth="1"/>
    <col min="6667" max="6667" width="17" style="1" customWidth="1"/>
    <col min="6668" max="6913" width="9.140625" style="1"/>
    <col min="6914" max="6914" width="20.42578125" style="1" customWidth="1"/>
    <col min="6915" max="6915" width="11.28515625" style="1" customWidth="1"/>
    <col min="6916" max="6916" width="9.140625" style="1"/>
    <col min="6917" max="6917" width="12.85546875" style="1" customWidth="1"/>
    <col min="6918" max="6918" width="13.140625" style="1" customWidth="1"/>
    <col min="6919" max="6919" width="11.85546875" style="1" customWidth="1"/>
    <col min="6920" max="6920" width="14.42578125" style="1" customWidth="1"/>
    <col min="6921" max="6921" width="24.7109375" style="1" customWidth="1"/>
    <col min="6922" max="6922" width="13.28515625" style="1" customWidth="1"/>
    <col min="6923" max="6923" width="17" style="1" customWidth="1"/>
    <col min="6924" max="7169" width="9.140625" style="1"/>
    <col min="7170" max="7170" width="20.42578125" style="1" customWidth="1"/>
    <col min="7171" max="7171" width="11.28515625" style="1" customWidth="1"/>
    <col min="7172" max="7172" width="9.140625" style="1"/>
    <col min="7173" max="7173" width="12.85546875" style="1" customWidth="1"/>
    <col min="7174" max="7174" width="13.140625" style="1" customWidth="1"/>
    <col min="7175" max="7175" width="11.85546875" style="1" customWidth="1"/>
    <col min="7176" max="7176" width="14.42578125" style="1" customWidth="1"/>
    <col min="7177" max="7177" width="24.7109375" style="1" customWidth="1"/>
    <col min="7178" max="7178" width="13.28515625" style="1" customWidth="1"/>
    <col min="7179" max="7179" width="17" style="1" customWidth="1"/>
    <col min="7180" max="7425" width="9.140625" style="1"/>
    <col min="7426" max="7426" width="20.42578125" style="1" customWidth="1"/>
    <col min="7427" max="7427" width="11.28515625" style="1" customWidth="1"/>
    <col min="7428" max="7428" width="9.140625" style="1"/>
    <col min="7429" max="7429" width="12.85546875" style="1" customWidth="1"/>
    <col min="7430" max="7430" width="13.140625" style="1" customWidth="1"/>
    <col min="7431" max="7431" width="11.85546875" style="1" customWidth="1"/>
    <col min="7432" max="7432" width="14.42578125" style="1" customWidth="1"/>
    <col min="7433" max="7433" width="24.7109375" style="1" customWidth="1"/>
    <col min="7434" max="7434" width="13.28515625" style="1" customWidth="1"/>
    <col min="7435" max="7435" width="17" style="1" customWidth="1"/>
    <col min="7436" max="7681" width="9.140625" style="1"/>
    <col min="7682" max="7682" width="20.42578125" style="1" customWidth="1"/>
    <col min="7683" max="7683" width="11.28515625" style="1" customWidth="1"/>
    <col min="7684" max="7684" width="9.140625" style="1"/>
    <col min="7685" max="7685" width="12.85546875" style="1" customWidth="1"/>
    <col min="7686" max="7686" width="13.140625" style="1" customWidth="1"/>
    <col min="7687" max="7687" width="11.85546875" style="1" customWidth="1"/>
    <col min="7688" max="7688" width="14.42578125" style="1" customWidth="1"/>
    <col min="7689" max="7689" width="24.7109375" style="1" customWidth="1"/>
    <col min="7690" max="7690" width="13.28515625" style="1" customWidth="1"/>
    <col min="7691" max="7691" width="17" style="1" customWidth="1"/>
    <col min="7692" max="7937" width="9.140625" style="1"/>
    <col min="7938" max="7938" width="20.42578125" style="1" customWidth="1"/>
    <col min="7939" max="7939" width="11.28515625" style="1" customWidth="1"/>
    <col min="7940" max="7940" width="9.140625" style="1"/>
    <col min="7941" max="7941" width="12.85546875" style="1" customWidth="1"/>
    <col min="7942" max="7942" width="13.140625" style="1" customWidth="1"/>
    <col min="7943" max="7943" width="11.85546875" style="1" customWidth="1"/>
    <col min="7944" max="7944" width="14.42578125" style="1" customWidth="1"/>
    <col min="7945" max="7945" width="24.7109375" style="1" customWidth="1"/>
    <col min="7946" max="7946" width="13.28515625" style="1" customWidth="1"/>
    <col min="7947" max="7947" width="17" style="1" customWidth="1"/>
    <col min="7948" max="8193" width="9.140625" style="1"/>
    <col min="8194" max="8194" width="20.42578125" style="1" customWidth="1"/>
    <col min="8195" max="8195" width="11.28515625" style="1" customWidth="1"/>
    <col min="8196" max="8196" width="9.140625" style="1"/>
    <col min="8197" max="8197" width="12.85546875" style="1" customWidth="1"/>
    <col min="8198" max="8198" width="13.140625" style="1" customWidth="1"/>
    <col min="8199" max="8199" width="11.85546875" style="1" customWidth="1"/>
    <col min="8200" max="8200" width="14.42578125" style="1" customWidth="1"/>
    <col min="8201" max="8201" width="24.7109375" style="1" customWidth="1"/>
    <col min="8202" max="8202" width="13.28515625" style="1" customWidth="1"/>
    <col min="8203" max="8203" width="17" style="1" customWidth="1"/>
    <col min="8204" max="8449" width="9.140625" style="1"/>
    <col min="8450" max="8450" width="20.42578125" style="1" customWidth="1"/>
    <col min="8451" max="8451" width="11.28515625" style="1" customWidth="1"/>
    <col min="8452" max="8452" width="9.140625" style="1"/>
    <col min="8453" max="8453" width="12.85546875" style="1" customWidth="1"/>
    <col min="8454" max="8454" width="13.140625" style="1" customWidth="1"/>
    <col min="8455" max="8455" width="11.85546875" style="1" customWidth="1"/>
    <col min="8456" max="8456" width="14.42578125" style="1" customWidth="1"/>
    <col min="8457" max="8457" width="24.7109375" style="1" customWidth="1"/>
    <col min="8458" max="8458" width="13.28515625" style="1" customWidth="1"/>
    <col min="8459" max="8459" width="17" style="1" customWidth="1"/>
    <col min="8460" max="8705" width="9.140625" style="1"/>
    <col min="8706" max="8706" width="20.42578125" style="1" customWidth="1"/>
    <col min="8707" max="8707" width="11.28515625" style="1" customWidth="1"/>
    <col min="8708" max="8708" width="9.140625" style="1"/>
    <col min="8709" max="8709" width="12.85546875" style="1" customWidth="1"/>
    <col min="8710" max="8710" width="13.140625" style="1" customWidth="1"/>
    <col min="8711" max="8711" width="11.85546875" style="1" customWidth="1"/>
    <col min="8712" max="8712" width="14.42578125" style="1" customWidth="1"/>
    <col min="8713" max="8713" width="24.7109375" style="1" customWidth="1"/>
    <col min="8714" max="8714" width="13.28515625" style="1" customWidth="1"/>
    <col min="8715" max="8715" width="17" style="1" customWidth="1"/>
    <col min="8716" max="8961" width="9.140625" style="1"/>
    <col min="8962" max="8962" width="20.42578125" style="1" customWidth="1"/>
    <col min="8963" max="8963" width="11.28515625" style="1" customWidth="1"/>
    <col min="8964" max="8964" width="9.140625" style="1"/>
    <col min="8965" max="8965" width="12.85546875" style="1" customWidth="1"/>
    <col min="8966" max="8966" width="13.140625" style="1" customWidth="1"/>
    <col min="8967" max="8967" width="11.85546875" style="1" customWidth="1"/>
    <col min="8968" max="8968" width="14.42578125" style="1" customWidth="1"/>
    <col min="8969" max="8969" width="24.7109375" style="1" customWidth="1"/>
    <col min="8970" max="8970" width="13.28515625" style="1" customWidth="1"/>
    <col min="8971" max="8971" width="17" style="1" customWidth="1"/>
    <col min="8972" max="9217" width="9.140625" style="1"/>
    <col min="9218" max="9218" width="20.42578125" style="1" customWidth="1"/>
    <col min="9219" max="9219" width="11.28515625" style="1" customWidth="1"/>
    <col min="9220" max="9220" width="9.140625" style="1"/>
    <col min="9221" max="9221" width="12.85546875" style="1" customWidth="1"/>
    <col min="9222" max="9222" width="13.140625" style="1" customWidth="1"/>
    <col min="9223" max="9223" width="11.85546875" style="1" customWidth="1"/>
    <col min="9224" max="9224" width="14.42578125" style="1" customWidth="1"/>
    <col min="9225" max="9225" width="24.7109375" style="1" customWidth="1"/>
    <col min="9226" max="9226" width="13.28515625" style="1" customWidth="1"/>
    <col min="9227" max="9227" width="17" style="1" customWidth="1"/>
    <col min="9228" max="9473" width="9.140625" style="1"/>
    <col min="9474" max="9474" width="20.42578125" style="1" customWidth="1"/>
    <col min="9475" max="9475" width="11.28515625" style="1" customWidth="1"/>
    <col min="9476" max="9476" width="9.140625" style="1"/>
    <col min="9477" max="9477" width="12.85546875" style="1" customWidth="1"/>
    <col min="9478" max="9478" width="13.140625" style="1" customWidth="1"/>
    <col min="9479" max="9479" width="11.85546875" style="1" customWidth="1"/>
    <col min="9480" max="9480" width="14.42578125" style="1" customWidth="1"/>
    <col min="9481" max="9481" width="24.7109375" style="1" customWidth="1"/>
    <col min="9482" max="9482" width="13.28515625" style="1" customWidth="1"/>
    <col min="9483" max="9483" width="17" style="1" customWidth="1"/>
    <col min="9484" max="9729" width="9.140625" style="1"/>
    <col min="9730" max="9730" width="20.42578125" style="1" customWidth="1"/>
    <col min="9731" max="9731" width="11.28515625" style="1" customWidth="1"/>
    <col min="9732" max="9732" width="9.140625" style="1"/>
    <col min="9733" max="9733" width="12.85546875" style="1" customWidth="1"/>
    <col min="9734" max="9734" width="13.140625" style="1" customWidth="1"/>
    <col min="9735" max="9735" width="11.85546875" style="1" customWidth="1"/>
    <col min="9736" max="9736" width="14.42578125" style="1" customWidth="1"/>
    <col min="9737" max="9737" width="24.7109375" style="1" customWidth="1"/>
    <col min="9738" max="9738" width="13.28515625" style="1" customWidth="1"/>
    <col min="9739" max="9739" width="17" style="1" customWidth="1"/>
    <col min="9740" max="9985" width="9.140625" style="1"/>
    <col min="9986" max="9986" width="20.42578125" style="1" customWidth="1"/>
    <col min="9987" max="9987" width="11.28515625" style="1" customWidth="1"/>
    <col min="9988" max="9988" width="9.140625" style="1"/>
    <col min="9989" max="9989" width="12.85546875" style="1" customWidth="1"/>
    <col min="9990" max="9990" width="13.140625" style="1" customWidth="1"/>
    <col min="9991" max="9991" width="11.85546875" style="1" customWidth="1"/>
    <col min="9992" max="9992" width="14.42578125" style="1" customWidth="1"/>
    <col min="9993" max="9993" width="24.7109375" style="1" customWidth="1"/>
    <col min="9994" max="9994" width="13.28515625" style="1" customWidth="1"/>
    <col min="9995" max="9995" width="17" style="1" customWidth="1"/>
    <col min="9996" max="10241" width="9.140625" style="1"/>
    <col min="10242" max="10242" width="20.42578125" style="1" customWidth="1"/>
    <col min="10243" max="10243" width="11.28515625" style="1" customWidth="1"/>
    <col min="10244" max="10244" width="9.140625" style="1"/>
    <col min="10245" max="10245" width="12.85546875" style="1" customWidth="1"/>
    <col min="10246" max="10246" width="13.140625" style="1" customWidth="1"/>
    <col min="10247" max="10247" width="11.85546875" style="1" customWidth="1"/>
    <col min="10248" max="10248" width="14.42578125" style="1" customWidth="1"/>
    <col min="10249" max="10249" width="24.7109375" style="1" customWidth="1"/>
    <col min="10250" max="10250" width="13.28515625" style="1" customWidth="1"/>
    <col min="10251" max="10251" width="17" style="1" customWidth="1"/>
    <col min="10252" max="10497" width="9.140625" style="1"/>
    <col min="10498" max="10498" width="20.42578125" style="1" customWidth="1"/>
    <col min="10499" max="10499" width="11.28515625" style="1" customWidth="1"/>
    <col min="10500" max="10500" width="9.140625" style="1"/>
    <col min="10501" max="10501" width="12.85546875" style="1" customWidth="1"/>
    <col min="10502" max="10502" width="13.140625" style="1" customWidth="1"/>
    <col min="10503" max="10503" width="11.85546875" style="1" customWidth="1"/>
    <col min="10504" max="10504" width="14.42578125" style="1" customWidth="1"/>
    <col min="10505" max="10505" width="24.7109375" style="1" customWidth="1"/>
    <col min="10506" max="10506" width="13.28515625" style="1" customWidth="1"/>
    <col min="10507" max="10507" width="17" style="1" customWidth="1"/>
    <col min="10508" max="10753" width="9.140625" style="1"/>
    <col min="10754" max="10754" width="20.42578125" style="1" customWidth="1"/>
    <col min="10755" max="10755" width="11.28515625" style="1" customWidth="1"/>
    <col min="10756" max="10756" width="9.140625" style="1"/>
    <col min="10757" max="10757" width="12.85546875" style="1" customWidth="1"/>
    <col min="10758" max="10758" width="13.140625" style="1" customWidth="1"/>
    <col min="10759" max="10759" width="11.85546875" style="1" customWidth="1"/>
    <col min="10760" max="10760" width="14.42578125" style="1" customWidth="1"/>
    <col min="10761" max="10761" width="24.7109375" style="1" customWidth="1"/>
    <col min="10762" max="10762" width="13.28515625" style="1" customWidth="1"/>
    <col min="10763" max="10763" width="17" style="1" customWidth="1"/>
    <col min="10764" max="11009" width="9.140625" style="1"/>
    <col min="11010" max="11010" width="20.42578125" style="1" customWidth="1"/>
    <col min="11011" max="11011" width="11.28515625" style="1" customWidth="1"/>
    <col min="11012" max="11012" width="9.140625" style="1"/>
    <col min="11013" max="11013" width="12.85546875" style="1" customWidth="1"/>
    <col min="11014" max="11014" width="13.140625" style="1" customWidth="1"/>
    <col min="11015" max="11015" width="11.85546875" style="1" customWidth="1"/>
    <col min="11016" max="11016" width="14.42578125" style="1" customWidth="1"/>
    <col min="11017" max="11017" width="24.7109375" style="1" customWidth="1"/>
    <col min="11018" max="11018" width="13.28515625" style="1" customWidth="1"/>
    <col min="11019" max="11019" width="17" style="1" customWidth="1"/>
    <col min="11020" max="11265" width="9.140625" style="1"/>
    <col min="11266" max="11266" width="20.42578125" style="1" customWidth="1"/>
    <col min="11267" max="11267" width="11.28515625" style="1" customWidth="1"/>
    <col min="11268" max="11268" width="9.140625" style="1"/>
    <col min="11269" max="11269" width="12.85546875" style="1" customWidth="1"/>
    <col min="11270" max="11270" width="13.140625" style="1" customWidth="1"/>
    <col min="11271" max="11271" width="11.85546875" style="1" customWidth="1"/>
    <col min="11272" max="11272" width="14.42578125" style="1" customWidth="1"/>
    <col min="11273" max="11273" width="24.7109375" style="1" customWidth="1"/>
    <col min="11274" max="11274" width="13.28515625" style="1" customWidth="1"/>
    <col min="11275" max="11275" width="17" style="1" customWidth="1"/>
    <col min="11276" max="11521" width="9.140625" style="1"/>
    <col min="11522" max="11522" width="20.42578125" style="1" customWidth="1"/>
    <col min="11523" max="11523" width="11.28515625" style="1" customWidth="1"/>
    <col min="11524" max="11524" width="9.140625" style="1"/>
    <col min="11525" max="11525" width="12.85546875" style="1" customWidth="1"/>
    <col min="11526" max="11526" width="13.140625" style="1" customWidth="1"/>
    <col min="11527" max="11527" width="11.85546875" style="1" customWidth="1"/>
    <col min="11528" max="11528" width="14.42578125" style="1" customWidth="1"/>
    <col min="11529" max="11529" width="24.7109375" style="1" customWidth="1"/>
    <col min="11530" max="11530" width="13.28515625" style="1" customWidth="1"/>
    <col min="11531" max="11531" width="17" style="1" customWidth="1"/>
    <col min="11532" max="11777" width="9.140625" style="1"/>
    <col min="11778" max="11778" width="20.42578125" style="1" customWidth="1"/>
    <col min="11779" max="11779" width="11.28515625" style="1" customWidth="1"/>
    <col min="11780" max="11780" width="9.140625" style="1"/>
    <col min="11781" max="11781" width="12.85546875" style="1" customWidth="1"/>
    <col min="11782" max="11782" width="13.140625" style="1" customWidth="1"/>
    <col min="11783" max="11783" width="11.85546875" style="1" customWidth="1"/>
    <col min="11784" max="11784" width="14.42578125" style="1" customWidth="1"/>
    <col min="11785" max="11785" width="24.7109375" style="1" customWidth="1"/>
    <col min="11786" max="11786" width="13.28515625" style="1" customWidth="1"/>
    <col min="11787" max="11787" width="17" style="1" customWidth="1"/>
    <col min="11788" max="12033" width="9.140625" style="1"/>
    <col min="12034" max="12034" width="20.42578125" style="1" customWidth="1"/>
    <col min="12035" max="12035" width="11.28515625" style="1" customWidth="1"/>
    <col min="12036" max="12036" width="9.140625" style="1"/>
    <col min="12037" max="12037" width="12.85546875" style="1" customWidth="1"/>
    <col min="12038" max="12038" width="13.140625" style="1" customWidth="1"/>
    <col min="12039" max="12039" width="11.85546875" style="1" customWidth="1"/>
    <col min="12040" max="12040" width="14.42578125" style="1" customWidth="1"/>
    <col min="12041" max="12041" width="24.7109375" style="1" customWidth="1"/>
    <col min="12042" max="12042" width="13.28515625" style="1" customWidth="1"/>
    <col min="12043" max="12043" width="17" style="1" customWidth="1"/>
    <col min="12044" max="12289" width="9.140625" style="1"/>
    <col min="12290" max="12290" width="20.42578125" style="1" customWidth="1"/>
    <col min="12291" max="12291" width="11.28515625" style="1" customWidth="1"/>
    <col min="12292" max="12292" width="9.140625" style="1"/>
    <col min="12293" max="12293" width="12.85546875" style="1" customWidth="1"/>
    <col min="12294" max="12294" width="13.140625" style="1" customWidth="1"/>
    <col min="12295" max="12295" width="11.85546875" style="1" customWidth="1"/>
    <col min="12296" max="12296" width="14.42578125" style="1" customWidth="1"/>
    <col min="12297" max="12297" width="24.7109375" style="1" customWidth="1"/>
    <col min="12298" max="12298" width="13.28515625" style="1" customWidth="1"/>
    <col min="12299" max="12299" width="17" style="1" customWidth="1"/>
    <col min="12300" max="12545" width="9.140625" style="1"/>
    <col min="12546" max="12546" width="20.42578125" style="1" customWidth="1"/>
    <col min="12547" max="12547" width="11.28515625" style="1" customWidth="1"/>
    <col min="12548" max="12548" width="9.140625" style="1"/>
    <col min="12549" max="12549" width="12.85546875" style="1" customWidth="1"/>
    <col min="12550" max="12550" width="13.140625" style="1" customWidth="1"/>
    <col min="12551" max="12551" width="11.85546875" style="1" customWidth="1"/>
    <col min="12552" max="12552" width="14.42578125" style="1" customWidth="1"/>
    <col min="12553" max="12553" width="24.7109375" style="1" customWidth="1"/>
    <col min="12554" max="12554" width="13.28515625" style="1" customWidth="1"/>
    <col min="12555" max="12555" width="17" style="1" customWidth="1"/>
    <col min="12556" max="12801" width="9.140625" style="1"/>
    <col min="12802" max="12802" width="20.42578125" style="1" customWidth="1"/>
    <col min="12803" max="12803" width="11.28515625" style="1" customWidth="1"/>
    <col min="12804" max="12804" width="9.140625" style="1"/>
    <col min="12805" max="12805" width="12.85546875" style="1" customWidth="1"/>
    <col min="12806" max="12806" width="13.140625" style="1" customWidth="1"/>
    <col min="12807" max="12807" width="11.85546875" style="1" customWidth="1"/>
    <col min="12808" max="12808" width="14.42578125" style="1" customWidth="1"/>
    <col min="12809" max="12809" width="24.7109375" style="1" customWidth="1"/>
    <col min="12810" max="12810" width="13.28515625" style="1" customWidth="1"/>
    <col min="12811" max="12811" width="17" style="1" customWidth="1"/>
    <col min="12812" max="13057" width="9.140625" style="1"/>
    <col min="13058" max="13058" width="20.42578125" style="1" customWidth="1"/>
    <col min="13059" max="13059" width="11.28515625" style="1" customWidth="1"/>
    <col min="13060" max="13060" width="9.140625" style="1"/>
    <col min="13061" max="13061" width="12.85546875" style="1" customWidth="1"/>
    <col min="13062" max="13062" width="13.140625" style="1" customWidth="1"/>
    <col min="13063" max="13063" width="11.85546875" style="1" customWidth="1"/>
    <col min="13064" max="13064" width="14.42578125" style="1" customWidth="1"/>
    <col min="13065" max="13065" width="24.7109375" style="1" customWidth="1"/>
    <col min="13066" max="13066" width="13.28515625" style="1" customWidth="1"/>
    <col min="13067" max="13067" width="17" style="1" customWidth="1"/>
    <col min="13068" max="13313" width="9.140625" style="1"/>
    <col min="13314" max="13314" width="20.42578125" style="1" customWidth="1"/>
    <col min="13315" max="13315" width="11.28515625" style="1" customWidth="1"/>
    <col min="13316" max="13316" width="9.140625" style="1"/>
    <col min="13317" max="13317" width="12.85546875" style="1" customWidth="1"/>
    <col min="13318" max="13318" width="13.140625" style="1" customWidth="1"/>
    <col min="13319" max="13319" width="11.85546875" style="1" customWidth="1"/>
    <col min="13320" max="13320" width="14.42578125" style="1" customWidth="1"/>
    <col min="13321" max="13321" width="24.7109375" style="1" customWidth="1"/>
    <col min="13322" max="13322" width="13.28515625" style="1" customWidth="1"/>
    <col min="13323" max="13323" width="17" style="1" customWidth="1"/>
    <col min="13324" max="13569" width="9.140625" style="1"/>
    <col min="13570" max="13570" width="20.42578125" style="1" customWidth="1"/>
    <col min="13571" max="13571" width="11.28515625" style="1" customWidth="1"/>
    <col min="13572" max="13572" width="9.140625" style="1"/>
    <col min="13573" max="13573" width="12.85546875" style="1" customWidth="1"/>
    <col min="13574" max="13574" width="13.140625" style="1" customWidth="1"/>
    <col min="13575" max="13575" width="11.85546875" style="1" customWidth="1"/>
    <col min="13576" max="13576" width="14.42578125" style="1" customWidth="1"/>
    <col min="13577" max="13577" width="24.7109375" style="1" customWidth="1"/>
    <col min="13578" max="13578" width="13.28515625" style="1" customWidth="1"/>
    <col min="13579" max="13579" width="17" style="1" customWidth="1"/>
    <col min="13580" max="13825" width="9.140625" style="1"/>
    <col min="13826" max="13826" width="20.42578125" style="1" customWidth="1"/>
    <col min="13827" max="13827" width="11.28515625" style="1" customWidth="1"/>
    <col min="13828" max="13828" width="9.140625" style="1"/>
    <col min="13829" max="13829" width="12.85546875" style="1" customWidth="1"/>
    <col min="13830" max="13830" width="13.140625" style="1" customWidth="1"/>
    <col min="13831" max="13831" width="11.85546875" style="1" customWidth="1"/>
    <col min="13832" max="13832" width="14.42578125" style="1" customWidth="1"/>
    <col min="13833" max="13833" width="24.7109375" style="1" customWidth="1"/>
    <col min="13834" max="13834" width="13.28515625" style="1" customWidth="1"/>
    <col min="13835" max="13835" width="17" style="1" customWidth="1"/>
    <col min="13836" max="14081" width="9.140625" style="1"/>
    <col min="14082" max="14082" width="20.42578125" style="1" customWidth="1"/>
    <col min="14083" max="14083" width="11.28515625" style="1" customWidth="1"/>
    <col min="14084" max="14084" width="9.140625" style="1"/>
    <col min="14085" max="14085" width="12.85546875" style="1" customWidth="1"/>
    <col min="14086" max="14086" width="13.140625" style="1" customWidth="1"/>
    <col min="14087" max="14087" width="11.85546875" style="1" customWidth="1"/>
    <col min="14088" max="14088" width="14.42578125" style="1" customWidth="1"/>
    <col min="14089" max="14089" width="24.7109375" style="1" customWidth="1"/>
    <col min="14090" max="14090" width="13.28515625" style="1" customWidth="1"/>
    <col min="14091" max="14091" width="17" style="1" customWidth="1"/>
    <col min="14092" max="14337" width="9.140625" style="1"/>
    <col min="14338" max="14338" width="20.42578125" style="1" customWidth="1"/>
    <col min="14339" max="14339" width="11.28515625" style="1" customWidth="1"/>
    <col min="14340" max="14340" width="9.140625" style="1"/>
    <col min="14341" max="14341" width="12.85546875" style="1" customWidth="1"/>
    <col min="14342" max="14342" width="13.140625" style="1" customWidth="1"/>
    <col min="14343" max="14343" width="11.85546875" style="1" customWidth="1"/>
    <col min="14344" max="14344" width="14.42578125" style="1" customWidth="1"/>
    <col min="14345" max="14345" width="24.7109375" style="1" customWidth="1"/>
    <col min="14346" max="14346" width="13.28515625" style="1" customWidth="1"/>
    <col min="14347" max="14347" width="17" style="1" customWidth="1"/>
    <col min="14348" max="14593" width="9.140625" style="1"/>
    <col min="14594" max="14594" width="20.42578125" style="1" customWidth="1"/>
    <col min="14595" max="14595" width="11.28515625" style="1" customWidth="1"/>
    <col min="14596" max="14596" width="9.140625" style="1"/>
    <col min="14597" max="14597" width="12.85546875" style="1" customWidth="1"/>
    <col min="14598" max="14598" width="13.140625" style="1" customWidth="1"/>
    <col min="14599" max="14599" width="11.85546875" style="1" customWidth="1"/>
    <col min="14600" max="14600" width="14.42578125" style="1" customWidth="1"/>
    <col min="14601" max="14601" width="24.7109375" style="1" customWidth="1"/>
    <col min="14602" max="14602" width="13.28515625" style="1" customWidth="1"/>
    <col min="14603" max="14603" width="17" style="1" customWidth="1"/>
    <col min="14604" max="14849" width="9.140625" style="1"/>
    <col min="14850" max="14850" width="20.42578125" style="1" customWidth="1"/>
    <col min="14851" max="14851" width="11.28515625" style="1" customWidth="1"/>
    <col min="14852" max="14852" width="9.140625" style="1"/>
    <col min="14853" max="14853" width="12.85546875" style="1" customWidth="1"/>
    <col min="14854" max="14854" width="13.140625" style="1" customWidth="1"/>
    <col min="14855" max="14855" width="11.85546875" style="1" customWidth="1"/>
    <col min="14856" max="14856" width="14.42578125" style="1" customWidth="1"/>
    <col min="14857" max="14857" width="24.7109375" style="1" customWidth="1"/>
    <col min="14858" max="14858" width="13.28515625" style="1" customWidth="1"/>
    <col min="14859" max="14859" width="17" style="1" customWidth="1"/>
    <col min="14860" max="15105" width="9.140625" style="1"/>
    <col min="15106" max="15106" width="20.42578125" style="1" customWidth="1"/>
    <col min="15107" max="15107" width="11.28515625" style="1" customWidth="1"/>
    <col min="15108" max="15108" width="9.140625" style="1"/>
    <col min="15109" max="15109" width="12.85546875" style="1" customWidth="1"/>
    <col min="15110" max="15110" width="13.140625" style="1" customWidth="1"/>
    <col min="15111" max="15111" width="11.85546875" style="1" customWidth="1"/>
    <col min="15112" max="15112" width="14.42578125" style="1" customWidth="1"/>
    <col min="15113" max="15113" width="24.7109375" style="1" customWidth="1"/>
    <col min="15114" max="15114" width="13.28515625" style="1" customWidth="1"/>
    <col min="15115" max="15115" width="17" style="1" customWidth="1"/>
    <col min="15116" max="15361" width="9.140625" style="1"/>
    <col min="15362" max="15362" width="20.42578125" style="1" customWidth="1"/>
    <col min="15363" max="15363" width="11.28515625" style="1" customWidth="1"/>
    <col min="15364" max="15364" width="9.140625" style="1"/>
    <col min="15365" max="15365" width="12.85546875" style="1" customWidth="1"/>
    <col min="15366" max="15366" width="13.140625" style="1" customWidth="1"/>
    <col min="15367" max="15367" width="11.85546875" style="1" customWidth="1"/>
    <col min="15368" max="15368" width="14.42578125" style="1" customWidth="1"/>
    <col min="15369" max="15369" width="24.7109375" style="1" customWidth="1"/>
    <col min="15370" max="15370" width="13.28515625" style="1" customWidth="1"/>
    <col min="15371" max="15371" width="17" style="1" customWidth="1"/>
    <col min="15372" max="15617" width="9.140625" style="1"/>
    <col min="15618" max="15618" width="20.42578125" style="1" customWidth="1"/>
    <col min="15619" max="15619" width="11.28515625" style="1" customWidth="1"/>
    <col min="15620" max="15620" width="9.140625" style="1"/>
    <col min="15621" max="15621" width="12.85546875" style="1" customWidth="1"/>
    <col min="15622" max="15622" width="13.140625" style="1" customWidth="1"/>
    <col min="15623" max="15623" width="11.85546875" style="1" customWidth="1"/>
    <col min="15624" max="15624" width="14.42578125" style="1" customWidth="1"/>
    <col min="15625" max="15625" width="24.7109375" style="1" customWidth="1"/>
    <col min="15626" max="15626" width="13.28515625" style="1" customWidth="1"/>
    <col min="15627" max="15627" width="17" style="1" customWidth="1"/>
    <col min="15628" max="15873" width="9.140625" style="1"/>
    <col min="15874" max="15874" width="20.42578125" style="1" customWidth="1"/>
    <col min="15875" max="15875" width="11.28515625" style="1" customWidth="1"/>
    <col min="15876" max="15876" width="9.140625" style="1"/>
    <col min="15877" max="15877" width="12.85546875" style="1" customWidth="1"/>
    <col min="15878" max="15878" width="13.140625" style="1" customWidth="1"/>
    <col min="15879" max="15879" width="11.85546875" style="1" customWidth="1"/>
    <col min="15880" max="15880" width="14.42578125" style="1" customWidth="1"/>
    <col min="15881" max="15881" width="24.7109375" style="1" customWidth="1"/>
    <col min="15882" max="15882" width="13.28515625" style="1" customWidth="1"/>
    <col min="15883" max="15883" width="17" style="1" customWidth="1"/>
    <col min="15884" max="16129" width="9.140625" style="1"/>
    <col min="16130" max="16130" width="20.42578125" style="1" customWidth="1"/>
    <col min="16131" max="16131" width="11.28515625" style="1" customWidth="1"/>
    <col min="16132" max="16132" width="9.140625" style="1"/>
    <col min="16133" max="16133" width="12.85546875" style="1" customWidth="1"/>
    <col min="16134" max="16134" width="13.140625" style="1" customWidth="1"/>
    <col min="16135" max="16135" width="11.85546875" style="1" customWidth="1"/>
    <col min="16136" max="16136" width="14.42578125" style="1" customWidth="1"/>
    <col min="16137" max="16137" width="24.7109375" style="1" customWidth="1"/>
    <col min="16138" max="16138" width="13.28515625" style="1" customWidth="1"/>
    <col min="16139" max="16139" width="17" style="1" customWidth="1"/>
    <col min="16140" max="16384" width="9.140625" style="1"/>
  </cols>
  <sheetData>
    <row r="1" spans="1:12" ht="15" x14ac:dyDescent="0.2">
      <c r="K1" s="2"/>
      <c r="L1" s="2"/>
    </row>
    <row r="2" spans="1:12" x14ac:dyDescent="0.2">
      <c r="A2" s="3"/>
      <c r="B2" s="3"/>
      <c r="C2" s="3"/>
      <c r="D2" s="3"/>
      <c r="E2" s="3"/>
      <c r="F2" s="3"/>
      <c r="G2" s="3"/>
      <c r="H2" s="4"/>
      <c r="I2" s="4"/>
      <c r="K2" s="5"/>
      <c r="L2" s="5"/>
    </row>
    <row r="3" spans="1:12" ht="18.75" x14ac:dyDescent="0.2">
      <c r="A3" s="3"/>
      <c r="B3" s="6" t="s">
        <v>0</v>
      </c>
      <c r="C3" s="7"/>
      <c r="D3" s="7"/>
      <c r="E3" s="7"/>
      <c r="F3" s="7"/>
      <c r="G3" s="7"/>
      <c r="H3" s="7"/>
      <c r="I3" s="7"/>
      <c r="J3" s="7"/>
      <c r="K3" s="3"/>
    </row>
    <row r="4" spans="1:12" x14ac:dyDescent="0.2">
      <c r="A4" s="8" t="s">
        <v>36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2" x14ac:dyDescent="0.2">
      <c r="A5" s="9" t="s">
        <v>2</v>
      </c>
      <c r="B5" s="9" t="s">
        <v>3</v>
      </c>
      <c r="C5" s="10" t="s">
        <v>4</v>
      </c>
      <c r="D5" s="10"/>
      <c r="E5" s="10"/>
      <c r="F5" s="10" t="s">
        <v>5</v>
      </c>
      <c r="G5" s="10" t="s">
        <v>6</v>
      </c>
      <c r="H5" s="10"/>
      <c r="I5" s="10"/>
      <c r="J5" s="10"/>
      <c r="K5" s="11" t="s">
        <v>7</v>
      </c>
    </row>
    <row r="6" spans="1:12" ht="177.75" customHeight="1" x14ac:dyDescent="0.2">
      <c r="A6" s="9"/>
      <c r="B6" s="9"/>
      <c r="C6" s="12" t="s">
        <v>8</v>
      </c>
      <c r="D6" s="12" t="s">
        <v>9</v>
      </c>
      <c r="E6" s="12" t="s">
        <v>10</v>
      </c>
      <c r="F6" s="10"/>
      <c r="G6" s="13" t="s">
        <v>11</v>
      </c>
      <c r="H6" s="12" t="s">
        <v>12</v>
      </c>
      <c r="I6" s="12" t="s">
        <v>13</v>
      </c>
      <c r="J6" s="12" t="s">
        <v>12</v>
      </c>
      <c r="K6" s="11"/>
    </row>
    <row r="7" spans="1:12" ht="99" customHeight="1" x14ac:dyDescent="0.25">
      <c r="A7" s="14">
        <v>1</v>
      </c>
      <c r="B7" s="15" t="s">
        <v>37</v>
      </c>
      <c r="C7" s="16"/>
      <c r="D7" s="16">
        <v>23.1</v>
      </c>
      <c r="E7" s="15" t="s">
        <v>38</v>
      </c>
      <c r="F7" s="17">
        <v>23.1</v>
      </c>
      <c r="G7" s="18">
        <v>2220</v>
      </c>
      <c r="H7" s="16">
        <v>23.1</v>
      </c>
      <c r="I7" s="19" t="s">
        <v>38</v>
      </c>
      <c r="J7" s="16">
        <v>23.1</v>
      </c>
      <c r="K7" s="20"/>
    </row>
    <row r="8" spans="1:12" ht="15.75" x14ac:dyDescent="0.25">
      <c r="A8" s="14"/>
      <c r="B8" s="18"/>
      <c r="C8" s="16"/>
      <c r="D8" s="16"/>
      <c r="E8" s="15"/>
      <c r="F8" s="17">
        <f t="shared" ref="F8:F50" si="0">SUM(C8,D8)</f>
        <v>0</v>
      </c>
      <c r="G8" s="18"/>
      <c r="H8" s="16"/>
      <c r="I8" s="19"/>
      <c r="J8" s="16"/>
      <c r="K8" s="20"/>
    </row>
    <row r="9" spans="1:12" ht="15.75" x14ac:dyDescent="0.25">
      <c r="A9" s="14"/>
      <c r="B9" s="18"/>
      <c r="C9" s="16"/>
      <c r="D9" s="16"/>
      <c r="E9" s="15"/>
      <c r="F9" s="17">
        <f t="shared" si="0"/>
        <v>0</v>
      </c>
      <c r="G9" s="18"/>
      <c r="H9" s="16"/>
      <c r="I9" s="19"/>
      <c r="J9" s="16"/>
      <c r="K9" s="20"/>
    </row>
    <row r="10" spans="1:12" ht="15.75" x14ac:dyDescent="0.25">
      <c r="A10" s="14"/>
      <c r="B10" s="18"/>
      <c r="C10" s="16"/>
      <c r="D10" s="16"/>
      <c r="E10" s="15"/>
      <c r="F10" s="17">
        <f t="shared" si="0"/>
        <v>0</v>
      </c>
      <c r="G10" s="18"/>
      <c r="H10" s="16"/>
      <c r="I10" s="19"/>
      <c r="J10" s="16"/>
      <c r="K10" s="20"/>
    </row>
    <row r="11" spans="1:12" ht="15.75" x14ac:dyDescent="0.25">
      <c r="A11" s="14"/>
      <c r="B11" s="18"/>
      <c r="C11" s="16"/>
      <c r="D11" s="16"/>
      <c r="E11" s="15"/>
      <c r="F11" s="17">
        <f t="shared" si="0"/>
        <v>0</v>
      </c>
      <c r="G11" s="18"/>
      <c r="H11" s="16"/>
      <c r="I11" s="19"/>
      <c r="J11" s="16"/>
      <c r="K11" s="20"/>
    </row>
    <row r="12" spans="1:12" ht="15.75" x14ac:dyDescent="0.25">
      <c r="A12" s="14"/>
      <c r="B12" s="18"/>
      <c r="C12" s="16"/>
      <c r="D12" s="16"/>
      <c r="E12" s="15"/>
      <c r="F12" s="17">
        <f t="shared" si="0"/>
        <v>0</v>
      </c>
      <c r="G12" s="21"/>
      <c r="H12" s="16"/>
      <c r="I12" s="15"/>
      <c r="J12" s="16"/>
      <c r="K12" s="20"/>
    </row>
    <row r="13" spans="1:12" ht="15.75" x14ac:dyDescent="0.25">
      <c r="A13" s="14"/>
      <c r="B13" s="18"/>
      <c r="C13" s="16"/>
      <c r="D13" s="16"/>
      <c r="E13" s="15"/>
      <c r="F13" s="17">
        <f t="shared" si="0"/>
        <v>0</v>
      </c>
      <c r="G13" s="21"/>
      <c r="H13" s="16"/>
      <c r="I13" s="15"/>
      <c r="J13" s="16"/>
      <c r="K13" s="20"/>
    </row>
    <row r="14" spans="1:12" ht="15.75" x14ac:dyDescent="0.25">
      <c r="A14" s="14"/>
      <c r="B14" s="18"/>
      <c r="C14" s="16"/>
      <c r="D14" s="16"/>
      <c r="E14" s="15"/>
      <c r="F14" s="17">
        <f t="shared" si="0"/>
        <v>0</v>
      </c>
      <c r="G14" s="18"/>
      <c r="H14" s="16"/>
      <c r="I14" s="15"/>
      <c r="J14" s="16"/>
      <c r="K14" s="20"/>
    </row>
    <row r="15" spans="1:12" ht="15.75" x14ac:dyDescent="0.25">
      <c r="A15" s="21"/>
      <c r="B15" s="18"/>
      <c r="C15" s="16"/>
      <c r="D15" s="16"/>
      <c r="E15" s="15"/>
      <c r="F15" s="17">
        <f t="shared" si="0"/>
        <v>0</v>
      </c>
      <c r="G15" s="18"/>
      <c r="H15" s="16"/>
      <c r="I15" s="15"/>
      <c r="J15" s="16"/>
      <c r="K15" s="20"/>
    </row>
    <row r="16" spans="1:12" ht="15.75" x14ac:dyDescent="0.25">
      <c r="A16" s="21"/>
      <c r="B16" s="18"/>
      <c r="C16" s="16"/>
      <c r="D16" s="16"/>
      <c r="E16" s="15"/>
      <c r="F16" s="17">
        <f t="shared" si="0"/>
        <v>0</v>
      </c>
      <c r="G16" s="18"/>
      <c r="H16" s="16"/>
      <c r="I16" s="15"/>
      <c r="J16" s="16"/>
      <c r="K16" s="20"/>
    </row>
    <row r="17" spans="1:11" ht="15.75" x14ac:dyDescent="0.25">
      <c r="A17" s="14"/>
      <c r="B17" s="18"/>
      <c r="C17" s="16"/>
      <c r="D17" s="16"/>
      <c r="E17" s="15"/>
      <c r="F17" s="17">
        <f t="shared" si="0"/>
        <v>0</v>
      </c>
      <c r="G17" s="18"/>
      <c r="H17" s="16"/>
      <c r="I17" s="15"/>
      <c r="J17" s="16"/>
      <c r="K17" s="20"/>
    </row>
    <row r="18" spans="1:11" ht="15.75" x14ac:dyDescent="0.25">
      <c r="A18" s="14"/>
      <c r="B18" s="18"/>
      <c r="C18" s="16"/>
      <c r="D18" s="16"/>
      <c r="E18" s="15"/>
      <c r="F18" s="17">
        <f t="shared" si="0"/>
        <v>0</v>
      </c>
      <c r="G18" s="18"/>
      <c r="H18" s="16"/>
      <c r="I18" s="15"/>
      <c r="J18" s="16"/>
      <c r="K18" s="20"/>
    </row>
    <row r="19" spans="1:11" ht="15.75" x14ac:dyDescent="0.25">
      <c r="A19" s="14"/>
      <c r="B19" s="18"/>
      <c r="C19" s="16"/>
      <c r="D19" s="16"/>
      <c r="E19" s="15"/>
      <c r="F19" s="17">
        <f t="shared" si="0"/>
        <v>0</v>
      </c>
      <c r="G19" s="18"/>
      <c r="H19" s="16"/>
      <c r="I19" s="15"/>
      <c r="J19" s="16"/>
      <c r="K19" s="20"/>
    </row>
    <row r="20" spans="1:11" ht="15.75" x14ac:dyDescent="0.25">
      <c r="A20" s="14"/>
      <c r="B20" s="18"/>
      <c r="C20" s="16"/>
      <c r="D20" s="16"/>
      <c r="E20" s="15"/>
      <c r="F20" s="17">
        <f t="shared" si="0"/>
        <v>0</v>
      </c>
      <c r="G20" s="18"/>
      <c r="H20" s="16"/>
      <c r="I20" s="15"/>
      <c r="J20" s="16"/>
      <c r="K20" s="20"/>
    </row>
    <row r="21" spans="1:11" ht="15.75" x14ac:dyDescent="0.25">
      <c r="A21" s="14"/>
      <c r="B21" s="18"/>
      <c r="C21" s="16"/>
      <c r="D21" s="16"/>
      <c r="E21" s="15"/>
      <c r="F21" s="17">
        <f t="shared" si="0"/>
        <v>0</v>
      </c>
      <c r="G21" s="18"/>
      <c r="H21" s="16"/>
      <c r="I21" s="15"/>
      <c r="J21" s="16"/>
      <c r="K21" s="20"/>
    </row>
    <row r="22" spans="1:11" ht="15.75" x14ac:dyDescent="0.25">
      <c r="A22" s="14"/>
      <c r="B22" s="18"/>
      <c r="C22" s="16"/>
      <c r="D22" s="16"/>
      <c r="E22" s="15"/>
      <c r="F22" s="17">
        <f t="shared" si="0"/>
        <v>0</v>
      </c>
      <c r="G22" s="18"/>
      <c r="H22" s="16"/>
      <c r="I22" s="15"/>
      <c r="J22" s="16"/>
      <c r="K22" s="20"/>
    </row>
    <row r="23" spans="1:11" ht="15.75" x14ac:dyDescent="0.25">
      <c r="A23" s="14"/>
      <c r="B23" s="18"/>
      <c r="C23" s="16"/>
      <c r="D23" s="16"/>
      <c r="E23" s="15"/>
      <c r="F23" s="17">
        <f t="shared" si="0"/>
        <v>0</v>
      </c>
      <c r="G23" s="18"/>
      <c r="H23" s="16"/>
      <c r="I23" s="15"/>
      <c r="J23" s="16"/>
      <c r="K23" s="20"/>
    </row>
    <row r="24" spans="1:11" ht="15.75" x14ac:dyDescent="0.25">
      <c r="A24" s="14"/>
      <c r="B24" s="18"/>
      <c r="C24" s="16"/>
      <c r="D24" s="16"/>
      <c r="E24" s="15"/>
      <c r="F24" s="17">
        <f t="shared" si="0"/>
        <v>0</v>
      </c>
      <c r="G24" s="18"/>
      <c r="H24" s="16"/>
      <c r="I24" s="15"/>
      <c r="J24" s="16"/>
      <c r="K24" s="20"/>
    </row>
    <row r="25" spans="1:11" ht="15.75" x14ac:dyDescent="0.25">
      <c r="A25" s="21"/>
      <c r="B25" s="18"/>
      <c r="C25" s="16"/>
      <c r="D25" s="16"/>
      <c r="E25" s="15"/>
      <c r="F25" s="17">
        <f t="shared" si="0"/>
        <v>0</v>
      </c>
      <c r="G25" s="18"/>
      <c r="H25" s="16"/>
      <c r="I25" s="15"/>
      <c r="J25" s="16"/>
      <c r="K25" s="20"/>
    </row>
    <row r="26" spans="1:11" ht="15.75" x14ac:dyDescent="0.25">
      <c r="A26" s="21"/>
      <c r="B26" s="18"/>
      <c r="C26" s="16"/>
      <c r="D26" s="16"/>
      <c r="E26" s="15"/>
      <c r="F26" s="17">
        <f t="shared" si="0"/>
        <v>0</v>
      </c>
      <c r="G26" s="18"/>
      <c r="H26" s="16"/>
      <c r="I26" s="15"/>
      <c r="J26" s="16"/>
      <c r="K26" s="20"/>
    </row>
    <row r="27" spans="1:11" ht="15.75" x14ac:dyDescent="0.25">
      <c r="A27" s="14"/>
      <c r="B27" s="18"/>
      <c r="C27" s="16"/>
      <c r="D27" s="16"/>
      <c r="E27" s="15"/>
      <c r="F27" s="17">
        <f t="shared" si="0"/>
        <v>0</v>
      </c>
      <c r="G27" s="18"/>
      <c r="H27" s="16"/>
      <c r="I27" s="15"/>
      <c r="J27" s="16"/>
      <c r="K27" s="20"/>
    </row>
    <row r="28" spans="1:11" ht="15.75" x14ac:dyDescent="0.25">
      <c r="A28" s="14"/>
      <c r="B28" s="18"/>
      <c r="C28" s="16"/>
      <c r="D28" s="16"/>
      <c r="E28" s="15"/>
      <c r="F28" s="17">
        <f t="shared" si="0"/>
        <v>0</v>
      </c>
      <c r="G28" s="18"/>
      <c r="H28" s="16"/>
      <c r="I28" s="15"/>
      <c r="J28" s="16"/>
      <c r="K28" s="20"/>
    </row>
    <row r="29" spans="1:11" ht="15.75" x14ac:dyDescent="0.25">
      <c r="A29" s="14"/>
      <c r="B29" s="18"/>
      <c r="C29" s="16"/>
      <c r="D29" s="16"/>
      <c r="E29" s="15"/>
      <c r="F29" s="17">
        <f t="shared" si="0"/>
        <v>0</v>
      </c>
      <c r="G29" s="18"/>
      <c r="H29" s="16"/>
      <c r="I29" s="15"/>
      <c r="J29" s="16"/>
      <c r="K29" s="20"/>
    </row>
    <row r="30" spans="1:11" ht="15.75" x14ac:dyDescent="0.25">
      <c r="A30" s="14"/>
      <c r="B30" s="18"/>
      <c r="C30" s="16"/>
      <c r="D30" s="16"/>
      <c r="E30" s="15"/>
      <c r="F30" s="17">
        <f t="shared" si="0"/>
        <v>0</v>
      </c>
      <c r="G30" s="18"/>
      <c r="H30" s="16"/>
      <c r="I30" s="15"/>
      <c r="J30" s="16"/>
      <c r="K30" s="20"/>
    </row>
    <row r="31" spans="1:11" ht="15.75" x14ac:dyDescent="0.25">
      <c r="A31" s="14"/>
      <c r="B31" s="18"/>
      <c r="C31" s="16"/>
      <c r="D31" s="16"/>
      <c r="E31" s="15"/>
      <c r="F31" s="17">
        <f t="shared" si="0"/>
        <v>0</v>
      </c>
      <c r="G31" s="18"/>
      <c r="H31" s="16"/>
      <c r="I31" s="15"/>
      <c r="J31" s="16"/>
      <c r="K31" s="20"/>
    </row>
    <row r="32" spans="1:11" ht="15.75" x14ac:dyDescent="0.25">
      <c r="A32" s="14"/>
      <c r="B32" s="18"/>
      <c r="C32" s="16"/>
      <c r="D32" s="16"/>
      <c r="E32" s="15"/>
      <c r="F32" s="17">
        <f t="shared" si="0"/>
        <v>0</v>
      </c>
      <c r="G32" s="18"/>
      <c r="H32" s="16"/>
      <c r="I32" s="15"/>
      <c r="J32" s="16"/>
      <c r="K32" s="20"/>
    </row>
    <row r="33" spans="1:11" ht="15.75" x14ac:dyDescent="0.25">
      <c r="A33" s="14"/>
      <c r="B33" s="18"/>
      <c r="C33" s="16"/>
      <c r="D33" s="16"/>
      <c r="E33" s="15"/>
      <c r="F33" s="17">
        <f t="shared" si="0"/>
        <v>0</v>
      </c>
      <c r="G33" s="18"/>
      <c r="H33" s="16"/>
      <c r="I33" s="15"/>
      <c r="J33" s="16"/>
      <c r="K33" s="20"/>
    </row>
    <row r="34" spans="1:11" ht="15.75" x14ac:dyDescent="0.25">
      <c r="A34" s="14"/>
      <c r="B34" s="18"/>
      <c r="C34" s="16"/>
      <c r="D34" s="16"/>
      <c r="E34" s="15"/>
      <c r="F34" s="17">
        <f t="shared" si="0"/>
        <v>0</v>
      </c>
      <c r="G34" s="18"/>
      <c r="H34" s="16"/>
      <c r="I34" s="15"/>
      <c r="J34" s="16"/>
      <c r="K34" s="20"/>
    </row>
    <row r="35" spans="1:11" ht="15.75" x14ac:dyDescent="0.25">
      <c r="A35" s="21"/>
      <c r="B35" s="18"/>
      <c r="C35" s="16"/>
      <c r="D35" s="16"/>
      <c r="E35" s="15"/>
      <c r="F35" s="17">
        <f t="shared" si="0"/>
        <v>0</v>
      </c>
      <c r="G35" s="18"/>
      <c r="H35" s="16"/>
      <c r="I35" s="15"/>
      <c r="J35" s="16"/>
      <c r="K35" s="20"/>
    </row>
    <row r="36" spans="1:11" ht="15.75" x14ac:dyDescent="0.25">
      <c r="A36" s="21"/>
      <c r="B36" s="18"/>
      <c r="C36" s="16"/>
      <c r="D36" s="16"/>
      <c r="E36" s="15"/>
      <c r="F36" s="17">
        <f t="shared" si="0"/>
        <v>0</v>
      </c>
      <c r="G36" s="18"/>
      <c r="H36" s="16"/>
      <c r="I36" s="15"/>
      <c r="J36" s="16"/>
      <c r="K36" s="20"/>
    </row>
    <row r="37" spans="1:11" ht="15.75" x14ac:dyDescent="0.25">
      <c r="A37" s="14"/>
      <c r="B37" s="18"/>
      <c r="C37" s="16"/>
      <c r="D37" s="16"/>
      <c r="E37" s="15"/>
      <c r="F37" s="17">
        <f t="shared" si="0"/>
        <v>0</v>
      </c>
      <c r="G37" s="18"/>
      <c r="H37" s="16"/>
      <c r="I37" s="15"/>
      <c r="J37" s="16"/>
      <c r="K37" s="20"/>
    </row>
    <row r="38" spans="1:11" ht="15.75" x14ac:dyDescent="0.25">
      <c r="A38" s="14"/>
      <c r="B38" s="18"/>
      <c r="C38" s="16"/>
      <c r="D38" s="16"/>
      <c r="E38" s="15"/>
      <c r="F38" s="17">
        <f t="shared" si="0"/>
        <v>0</v>
      </c>
      <c r="G38" s="18"/>
      <c r="H38" s="16"/>
      <c r="I38" s="15"/>
      <c r="J38" s="16"/>
      <c r="K38" s="20"/>
    </row>
    <row r="39" spans="1:11" ht="15.75" x14ac:dyDescent="0.25">
      <c r="A39" s="14"/>
      <c r="B39" s="18"/>
      <c r="C39" s="16"/>
      <c r="D39" s="16"/>
      <c r="E39" s="15"/>
      <c r="F39" s="17">
        <f t="shared" si="0"/>
        <v>0</v>
      </c>
      <c r="G39" s="18"/>
      <c r="H39" s="16"/>
      <c r="I39" s="15"/>
      <c r="J39" s="16"/>
      <c r="K39" s="20"/>
    </row>
    <row r="40" spans="1:11" ht="15.75" x14ac:dyDescent="0.25">
      <c r="A40" s="14"/>
      <c r="B40" s="18"/>
      <c r="C40" s="16"/>
      <c r="D40" s="16"/>
      <c r="E40" s="15"/>
      <c r="F40" s="17">
        <f t="shared" si="0"/>
        <v>0</v>
      </c>
      <c r="G40" s="18"/>
      <c r="H40" s="16"/>
      <c r="I40" s="15"/>
      <c r="J40" s="16"/>
      <c r="K40" s="20"/>
    </row>
    <row r="41" spans="1:11" ht="15.75" x14ac:dyDescent="0.25">
      <c r="A41" s="14"/>
      <c r="B41" s="18"/>
      <c r="C41" s="16"/>
      <c r="D41" s="16"/>
      <c r="E41" s="15"/>
      <c r="F41" s="17">
        <f t="shared" si="0"/>
        <v>0</v>
      </c>
      <c r="G41" s="18"/>
      <c r="H41" s="16"/>
      <c r="I41" s="15"/>
      <c r="J41" s="16"/>
      <c r="K41" s="20"/>
    </row>
    <row r="42" spans="1:11" ht="15.75" x14ac:dyDescent="0.25">
      <c r="A42" s="14"/>
      <c r="B42" s="18"/>
      <c r="C42" s="16"/>
      <c r="D42" s="16"/>
      <c r="E42" s="15"/>
      <c r="F42" s="17">
        <f t="shared" si="0"/>
        <v>0</v>
      </c>
      <c r="G42" s="18"/>
      <c r="H42" s="16"/>
      <c r="I42" s="15"/>
      <c r="J42" s="16"/>
      <c r="K42" s="20"/>
    </row>
    <row r="43" spans="1:11" ht="15.75" x14ac:dyDescent="0.25">
      <c r="A43" s="14"/>
      <c r="B43" s="18"/>
      <c r="C43" s="16"/>
      <c r="D43" s="16"/>
      <c r="E43" s="15"/>
      <c r="F43" s="17">
        <f t="shared" si="0"/>
        <v>0</v>
      </c>
      <c r="G43" s="18"/>
      <c r="H43" s="16"/>
      <c r="I43" s="15"/>
      <c r="J43" s="16"/>
      <c r="K43" s="20"/>
    </row>
    <row r="44" spans="1:11" ht="15.75" x14ac:dyDescent="0.25">
      <c r="A44" s="14"/>
      <c r="B44" s="18"/>
      <c r="C44" s="16"/>
      <c r="D44" s="16"/>
      <c r="E44" s="15"/>
      <c r="F44" s="17">
        <f t="shared" si="0"/>
        <v>0</v>
      </c>
      <c r="G44" s="18"/>
      <c r="H44" s="16"/>
      <c r="I44" s="15"/>
      <c r="J44" s="16"/>
      <c r="K44" s="20"/>
    </row>
    <row r="45" spans="1:11" ht="15.75" x14ac:dyDescent="0.25">
      <c r="A45" s="21"/>
      <c r="B45" s="18"/>
      <c r="C45" s="16"/>
      <c r="D45" s="16"/>
      <c r="E45" s="15"/>
      <c r="F45" s="17">
        <f t="shared" si="0"/>
        <v>0</v>
      </c>
      <c r="G45" s="18"/>
      <c r="H45" s="16"/>
      <c r="I45" s="15"/>
      <c r="J45" s="16"/>
      <c r="K45" s="20"/>
    </row>
    <row r="46" spans="1:11" ht="15.75" x14ac:dyDescent="0.25">
      <c r="A46" s="21"/>
      <c r="B46" s="18"/>
      <c r="C46" s="16"/>
      <c r="D46" s="16"/>
      <c r="E46" s="15"/>
      <c r="F46" s="17">
        <f t="shared" si="0"/>
        <v>0</v>
      </c>
      <c r="G46" s="18"/>
      <c r="H46" s="16"/>
      <c r="I46" s="15"/>
      <c r="J46" s="16"/>
      <c r="K46" s="20"/>
    </row>
    <row r="47" spans="1:11" ht="15.75" x14ac:dyDescent="0.25">
      <c r="A47" s="22"/>
      <c r="B47" s="23"/>
      <c r="C47" s="24"/>
      <c r="D47" s="24"/>
      <c r="E47" s="25"/>
      <c r="F47" s="17">
        <f t="shared" si="0"/>
        <v>0</v>
      </c>
      <c r="G47" s="23"/>
      <c r="H47" s="24"/>
      <c r="I47" s="25"/>
      <c r="J47" s="24"/>
      <c r="K47" s="20"/>
    </row>
    <row r="48" spans="1:11" ht="15.75" x14ac:dyDescent="0.25">
      <c r="A48" s="22"/>
      <c r="B48" s="23"/>
      <c r="C48" s="24"/>
      <c r="D48" s="24"/>
      <c r="E48" s="25"/>
      <c r="F48" s="17">
        <f t="shared" si="0"/>
        <v>0</v>
      </c>
      <c r="G48" s="23"/>
      <c r="H48" s="24"/>
      <c r="I48" s="25"/>
      <c r="J48" s="24"/>
      <c r="K48" s="20"/>
    </row>
    <row r="49" spans="1:11" ht="15.75" x14ac:dyDescent="0.25">
      <c r="A49" s="22"/>
      <c r="B49" s="23"/>
      <c r="C49" s="24"/>
      <c r="D49" s="24"/>
      <c r="E49" s="25"/>
      <c r="F49" s="17">
        <f t="shared" si="0"/>
        <v>0</v>
      </c>
      <c r="G49" s="23"/>
      <c r="H49" s="24"/>
      <c r="I49" s="25"/>
      <c r="J49" s="24"/>
      <c r="K49" s="20"/>
    </row>
    <row r="50" spans="1:11" ht="15.75" x14ac:dyDescent="0.25">
      <c r="A50" s="23"/>
      <c r="B50" s="26" t="s">
        <v>16</v>
      </c>
      <c r="C50" s="27">
        <f>SUM(C7:C49)</f>
        <v>0</v>
      </c>
      <c r="D50" s="27">
        <f>SUM(D7:D49)</f>
        <v>23.1</v>
      </c>
      <c r="E50" s="28"/>
      <c r="F50" s="29">
        <f t="shared" si="0"/>
        <v>23.1</v>
      </c>
      <c r="G50" s="30"/>
      <c r="H50" s="27">
        <f>SUM(H7:H49)</f>
        <v>23.1</v>
      </c>
      <c r="I50" s="28"/>
      <c r="J50" s="27">
        <f>SUM(J7:J49)</f>
        <v>23.1</v>
      </c>
      <c r="K50" s="31">
        <f>C50-H50</f>
        <v>-23.1</v>
      </c>
    </row>
    <row r="53" spans="1:11" ht="15.75" x14ac:dyDescent="0.25">
      <c r="B53" s="32" t="s">
        <v>39</v>
      </c>
      <c r="F53" s="33"/>
      <c r="G53" s="34" t="s">
        <v>40</v>
      </c>
      <c r="H53" s="35"/>
    </row>
    <row r="54" spans="1:11" ht="15" x14ac:dyDescent="0.25">
      <c r="B54" s="32"/>
      <c r="F54" s="36" t="s">
        <v>19</v>
      </c>
      <c r="G54" s="37"/>
      <c r="H54" s="37"/>
    </row>
    <row r="55" spans="1:11" ht="15.75" x14ac:dyDescent="0.25">
      <c r="B55" s="32" t="s">
        <v>20</v>
      </c>
      <c r="F55" s="33"/>
      <c r="G55" s="34" t="s">
        <v>41</v>
      </c>
      <c r="H55" s="35"/>
    </row>
    <row r="56" spans="1:11" x14ac:dyDescent="0.2">
      <c r="F56" s="36" t="s">
        <v>19</v>
      </c>
      <c r="G56" s="37"/>
      <c r="H56" s="3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ageMargins left="0.7" right="0.7" top="0.75" bottom="0.75" header="0.3" footer="0.3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view="pageBreakPreview" zoomScale="90" zoomScaleNormal="100" zoomScaleSheetLayoutView="90" workbookViewId="0">
      <selection activeCell="E6" sqref="E6"/>
    </sheetView>
  </sheetViews>
  <sheetFormatPr defaultRowHeight="12.75" x14ac:dyDescent="0.2"/>
  <cols>
    <col min="1" max="1" width="9.140625" style="1"/>
    <col min="2" max="2" width="18.28515625" style="1" customWidth="1"/>
    <col min="3" max="3" width="11.42578125" style="1" customWidth="1"/>
    <col min="4" max="4" width="12.28515625" style="1" customWidth="1"/>
    <col min="5" max="6" width="9.140625" style="1"/>
    <col min="7" max="7" width="11.5703125" style="1" customWidth="1"/>
    <col min="8" max="8" width="12.140625" style="1" customWidth="1"/>
    <col min="9" max="9" width="17.7109375" style="1" customWidth="1"/>
    <col min="10" max="257" width="9.140625" style="1"/>
    <col min="258" max="258" width="18.28515625" style="1" customWidth="1"/>
    <col min="259" max="259" width="11.42578125" style="1" customWidth="1"/>
    <col min="260" max="260" width="12.28515625" style="1" customWidth="1"/>
    <col min="261" max="262" width="9.140625" style="1"/>
    <col min="263" max="263" width="11.5703125" style="1" customWidth="1"/>
    <col min="264" max="264" width="12.140625" style="1" customWidth="1"/>
    <col min="265" max="265" width="17.7109375" style="1" customWidth="1"/>
    <col min="266" max="513" width="9.140625" style="1"/>
    <col min="514" max="514" width="18.28515625" style="1" customWidth="1"/>
    <col min="515" max="515" width="11.42578125" style="1" customWidth="1"/>
    <col min="516" max="516" width="12.28515625" style="1" customWidth="1"/>
    <col min="517" max="518" width="9.140625" style="1"/>
    <col min="519" max="519" width="11.5703125" style="1" customWidth="1"/>
    <col min="520" max="520" width="12.140625" style="1" customWidth="1"/>
    <col min="521" max="521" width="17.7109375" style="1" customWidth="1"/>
    <col min="522" max="769" width="9.140625" style="1"/>
    <col min="770" max="770" width="18.28515625" style="1" customWidth="1"/>
    <col min="771" max="771" width="11.42578125" style="1" customWidth="1"/>
    <col min="772" max="772" width="12.28515625" style="1" customWidth="1"/>
    <col min="773" max="774" width="9.140625" style="1"/>
    <col min="775" max="775" width="11.5703125" style="1" customWidth="1"/>
    <col min="776" max="776" width="12.140625" style="1" customWidth="1"/>
    <col min="777" max="777" width="17.7109375" style="1" customWidth="1"/>
    <col min="778" max="1025" width="9.140625" style="1"/>
    <col min="1026" max="1026" width="18.28515625" style="1" customWidth="1"/>
    <col min="1027" max="1027" width="11.42578125" style="1" customWidth="1"/>
    <col min="1028" max="1028" width="12.28515625" style="1" customWidth="1"/>
    <col min="1029" max="1030" width="9.140625" style="1"/>
    <col min="1031" max="1031" width="11.5703125" style="1" customWidth="1"/>
    <col min="1032" max="1032" width="12.140625" style="1" customWidth="1"/>
    <col min="1033" max="1033" width="17.7109375" style="1" customWidth="1"/>
    <col min="1034" max="1281" width="9.140625" style="1"/>
    <col min="1282" max="1282" width="18.28515625" style="1" customWidth="1"/>
    <col min="1283" max="1283" width="11.42578125" style="1" customWidth="1"/>
    <col min="1284" max="1284" width="12.28515625" style="1" customWidth="1"/>
    <col min="1285" max="1286" width="9.140625" style="1"/>
    <col min="1287" max="1287" width="11.5703125" style="1" customWidth="1"/>
    <col min="1288" max="1288" width="12.140625" style="1" customWidth="1"/>
    <col min="1289" max="1289" width="17.7109375" style="1" customWidth="1"/>
    <col min="1290" max="1537" width="9.140625" style="1"/>
    <col min="1538" max="1538" width="18.28515625" style="1" customWidth="1"/>
    <col min="1539" max="1539" width="11.42578125" style="1" customWidth="1"/>
    <col min="1540" max="1540" width="12.28515625" style="1" customWidth="1"/>
    <col min="1541" max="1542" width="9.140625" style="1"/>
    <col min="1543" max="1543" width="11.5703125" style="1" customWidth="1"/>
    <col min="1544" max="1544" width="12.140625" style="1" customWidth="1"/>
    <col min="1545" max="1545" width="17.7109375" style="1" customWidth="1"/>
    <col min="1546" max="1793" width="9.140625" style="1"/>
    <col min="1794" max="1794" width="18.28515625" style="1" customWidth="1"/>
    <col min="1795" max="1795" width="11.42578125" style="1" customWidth="1"/>
    <col min="1796" max="1796" width="12.28515625" style="1" customWidth="1"/>
    <col min="1797" max="1798" width="9.140625" style="1"/>
    <col min="1799" max="1799" width="11.5703125" style="1" customWidth="1"/>
    <col min="1800" max="1800" width="12.140625" style="1" customWidth="1"/>
    <col min="1801" max="1801" width="17.7109375" style="1" customWidth="1"/>
    <col min="1802" max="2049" width="9.140625" style="1"/>
    <col min="2050" max="2050" width="18.28515625" style="1" customWidth="1"/>
    <col min="2051" max="2051" width="11.42578125" style="1" customWidth="1"/>
    <col min="2052" max="2052" width="12.28515625" style="1" customWidth="1"/>
    <col min="2053" max="2054" width="9.140625" style="1"/>
    <col min="2055" max="2055" width="11.5703125" style="1" customWidth="1"/>
    <col min="2056" max="2056" width="12.140625" style="1" customWidth="1"/>
    <col min="2057" max="2057" width="17.7109375" style="1" customWidth="1"/>
    <col min="2058" max="2305" width="9.140625" style="1"/>
    <col min="2306" max="2306" width="18.28515625" style="1" customWidth="1"/>
    <col min="2307" max="2307" width="11.42578125" style="1" customWidth="1"/>
    <col min="2308" max="2308" width="12.28515625" style="1" customWidth="1"/>
    <col min="2309" max="2310" width="9.140625" style="1"/>
    <col min="2311" max="2311" width="11.5703125" style="1" customWidth="1"/>
    <col min="2312" max="2312" width="12.140625" style="1" customWidth="1"/>
    <col min="2313" max="2313" width="17.7109375" style="1" customWidth="1"/>
    <col min="2314" max="2561" width="9.140625" style="1"/>
    <col min="2562" max="2562" width="18.28515625" style="1" customWidth="1"/>
    <col min="2563" max="2563" width="11.42578125" style="1" customWidth="1"/>
    <col min="2564" max="2564" width="12.28515625" style="1" customWidth="1"/>
    <col min="2565" max="2566" width="9.140625" style="1"/>
    <col min="2567" max="2567" width="11.5703125" style="1" customWidth="1"/>
    <col min="2568" max="2568" width="12.140625" style="1" customWidth="1"/>
    <col min="2569" max="2569" width="17.7109375" style="1" customWidth="1"/>
    <col min="2570" max="2817" width="9.140625" style="1"/>
    <col min="2818" max="2818" width="18.28515625" style="1" customWidth="1"/>
    <col min="2819" max="2819" width="11.42578125" style="1" customWidth="1"/>
    <col min="2820" max="2820" width="12.28515625" style="1" customWidth="1"/>
    <col min="2821" max="2822" width="9.140625" style="1"/>
    <col min="2823" max="2823" width="11.5703125" style="1" customWidth="1"/>
    <col min="2824" max="2824" width="12.140625" style="1" customWidth="1"/>
    <col min="2825" max="2825" width="17.7109375" style="1" customWidth="1"/>
    <col min="2826" max="3073" width="9.140625" style="1"/>
    <col min="3074" max="3074" width="18.28515625" style="1" customWidth="1"/>
    <col min="3075" max="3075" width="11.42578125" style="1" customWidth="1"/>
    <col min="3076" max="3076" width="12.28515625" style="1" customWidth="1"/>
    <col min="3077" max="3078" width="9.140625" style="1"/>
    <col min="3079" max="3079" width="11.5703125" style="1" customWidth="1"/>
    <col min="3080" max="3080" width="12.140625" style="1" customWidth="1"/>
    <col min="3081" max="3081" width="17.7109375" style="1" customWidth="1"/>
    <col min="3082" max="3329" width="9.140625" style="1"/>
    <col min="3330" max="3330" width="18.28515625" style="1" customWidth="1"/>
    <col min="3331" max="3331" width="11.42578125" style="1" customWidth="1"/>
    <col min="3332" max="3332" width="12.28515625" style="1" customWidth="1"/>
    <col min="3333" max="3334" width="9.140625" style="1"/>
    <col min="3335" max="3335" width="11.5703125" style="1" customWidth="1"/>
    <col min="3336" max="3336" width="12.140625" style="1" customWidth="1"/>
    <col min="3337" max="3337" width="17.7109375" style="1" customWidth="1"/>
    <col min="3338" max="3585" width="9.140625" style="1"/>
    <col min="3586" max="3586" width="18.28515625" style="1" customWidth="1"/>
    <col min="3587" max="3587" width="11.42578125" style="1" customWidth="1"/>
    <col min="3588" max="3588" width="12.28515625" style="1" customWidth="1"/>
    <col min="3589" max="3590" width="9.140625" style="1"/>
    <col min="3591" max="3591" width="11.5703125" style="1" customWidth="1"/>
    <col min="3592" max="3592" width="12.140625" style="1" customWidth="1"/>
    <col min="3593" max="3593" width="17.7109375" style="1" customWidth="1"/>
    <col min="3594" max="3841" width="9.140625" style="1"/>
    <col min="3842" max="3842" width="18.28515625" style="1" customWidth="1"/>
    <col min="3843" max="3843" width="11.42578125" style="1" customWidth="1"/>
    <col min="3844" max="3844" width="12.28515625" style="1" customWidth="1"/>
    <col min="3845" max="3846" width="9.140625" style="1"/>
    <col min="3847" max="3847" width="11.5703125" style="1" customWidth="1"/>
    <col min="3848" max="3848" width="12.140625" style="1" customWidth="1"/>
    <col min="3849" max="3849" width="17.7109375" style="1" customWidth="1"/>
    <col min="3850" max="4097" width="9.140625" style="1"/>
    <col min="4098" max="4098" width="18.28515625" style="1" customWidth="1"/>
    <col min="4099" max="4099" width="11.42578125" style="1" customWidth="1"/>
    <col min="4100" max="4100" width="12.28515625" style="1" customWidth="1"/>
    <col min="4101" max="4102" width="9.140625" style="1"/>
    <col min="4103" max="4103" width="11.5703125" style="1" customWidth="1"/>
    <col min="4104" max="4104" width="12.140625" style="1" customWidth="1"/>
    <col min="4105" max="4105" width="17.7109375" style="1" customWidth="1"/>
    <col min="4106" max="4353" width="9.140625" style="1"/>
    <col min="4354" max="4354" width="18.28515625" style="1" customWidth="1"/>
    <col min="4355" max="4355" width="11.42578125" style="1" customWidth="1"/>
    <col min="4356" max="4356" width="12.28515625" style="1" customWidth="1"/>
    <col min="4357" max="4358" width="9.140625" style="1"/>
    <col min="4359" max="4359" width="11.5703125" style="1" customWidth="1"/>
    <col min="4360" max="4360" width="12.140625" style="1" customWidth="1"/>
    <col min="4361" max="4361" width="17.7109375" style="1" customWidth="1"/>
    <col min="4362" max="4609" width="9.140625" style="1"/>
    <col min="4610" max="4610" width="18.28515625" style="1" customWidth="1"/>
    <col min="4611" max="4611" width="11.42578125" style="1" customWidth="1"/>
    <col min="4612" max="4612" width="12.28515625" style="1" customWidth="1"/>
    <col min="4613" max="4614" width="9.140625" style="1"/>
    <col min="4615" max="4615" width="11.5703125" style="1" customWidth="1"/>
    <col min="4616" max="4616" width="12.140625" style="1" customWidth="1"/>
    <col min="4617" max="4617" width="17.7109375" style="1" customWidth="1"/>
    <col min="4618" max="4865" width="9.140625" style="1"/>
    <col min="4866" max="4866" width="18.28515625" style="1" customWidth="1"/>
    <col min="4867" max="4867" width="11.42578125" style="1" customWidth="1"/>
    <col min="4868" max="4868" width="12.28515625" style="1" customWidth="1"/>
    <col min="4869" max="4870" width="9.140625" style="1"/>
    <col min="4871" max="4871" width="11.5703125" style="1" customWidth="1"/>
    <col min="4872" max="4872" width="12.140625" style="1" customWidth="1"/>
    <col min="4873" max="4873" width="17.7109375" style="1" customWidth="1"/>
    <col min="4874" max="5121" width="9.140625" style="1"/>
    <col min="5122" max="5122" width="18.28515625" style="1" customWidth="1"/>
    <col min="5123" max="5123" width="11.42578125" style="1" customWidth="1"/>
    <col min="5124" max="5124" width="12.28515625" style="1" customWidth="1"/>
    <col min="5125" max="5126" width="9.140625" style="1"/>
    <col min="5127" max="5127" width="11.5703125" style="1" customWidth="1"/>
    <col min="5128" max="5128" width="12.140625" style="1" customWidth="1"/>
    <col min="5129" max="5129" width="17.7109375" style="1" customWidth="1"/>
    <col min="5130" max="5377" width="9.140625" style="1"/>
    <col min="5378" max="5378" width="18.28515625" style="1" customWidth="1"/>
    <col min="5379" max="5379" width="11.42578125" style="1" customWidth="1"/>
    <col min="5380" max="5380" width="12.28515625" style="1" customWidth="1"/>
    <col min="5381" max="5382" width="9.140625" style="1"/>
    <col min="5383" max="5383" width="11.5703125" style="1" customWidth="1"/>
    <col min="5384" max="5384" width="12.140625" style="1" customWidth="1"/>
    <col min="5385" max="5385" width="17.7109375" style="1" customWidth="1"/>
    <col min="5386" max="5633" width="9.140625" style="1"/>
    <col min="5634" max="5634" width="18.28515625" style="1" customWidth="1"/>
    <col min="5635" max="5635" width="11.42578125" style="1" customWidth="1"/>
    <col min="5636" max="5636" width="12.28515625" style="1" customWidth="1"/>
    <col min="5637" max="5638" width="9.140625" style="1"/>
    <col min="5639" max="5639" width="11.5703125" style="1" customWidth="1"/>
    <col min="5640" max="5640" width="12.140625" style="1" customWidth="1"/>
    <col min="5641" max="5641" width="17.7109375" style="1" customWidth="1"/>
    <col min="5642" max="5889" width="9.140625" style="1"/>
    <col min="5890" max="5890" width="18.28515625" style="1" customWidth="1"/>
    <col min="5891" max="5891" width="11.42578125" style="1" customWidth="1"/>
    <col min="5892" max="5892" width="12.28515625" style="1" customWidth="1"/>
    <col min="5893" max="5894" width="9.140625" style="1"/>
    <col min="5895" max="5895" width="11.5703125" style="1" customWidth="1"/>
    <col min="5896" max="5896" width="12.140625" style="1" customWidth="1"/>
    <col min="5897" max="5897" width="17.7109375" style="1" customWidth="1"/>
    <col min="5898" max="6145" width="9.140625" style="1"/>
    <col min="6146" max="6146" width="18.28515625" style="1" customWidth="1"/>
    <col min="6147" max="6147" width="11.42578125" style="1" customWidth="1"/>
    <col min="6148" max="6148" width="12.28515625" style="1" customWidth="1"/>
    <col min="6149" max="6150" width="9.140625" style="1"/>
    <col min="6151" max="6151" width="11.5703125" style="1" customWidth="1"/>
    <col min="6152" max="6152" width="12.140625" style="1" customWidth="1"/>
    <col min="6153" max="6153" width="17.7109375" style="1" customWidth="1"/>
    <col min="6154" max="6401" width="9.140625" style="1"/>
    <col min="6402" max="6402" width="18.28515625" style="1" customWidth="1"/>
    <col min="6403" max="6403" width="11.42578125" style="1" customWidth="1"/>
    <col min="6404" max="6404" width="12.28515625" style="1" customWidth="1"/>
    <col min="6405" max="6406" width="9.140625" style="1"/>
    <col min="6407" max="6407" width="11.5703125" style="1" customWidth="1"/>
    <col min="6408" max="6408" width="12.140625" style="1" customWidth="1"/>
    <col min="6409" max="6409" width="17.7109375" style="1" customWidth="1"/>
    <col min="6410" max="6657" width="9.140625" style="1"/>
    <col min="6658" max="6658" width="18.28515625" style="1" customWidth="1"/>
    <col min="6659" max="6659" width="11.42578125" style="1" customWidth="1"/>
    <col min="6660" max="6660" width="12.28515625" style="1" customWidth="1"/>
    <col min="6661" max="6662" width="9.140625" style="1"/>
    <col min="6663" max="6663" width="11.5703125" style="1" customWidth="1"/>
    <col min="6664" max="6664" width="12.140625" style="1" customWidth="1"/>
    <col min="6665" max="6665" width="17.7109375" style="1" customWidth="1"/>
    <col min="6666" max="6913" width="9.140625" style="1"/>
    <col min="6914" max="6914" width="18.28515625" style="1" customWidth="1"/>
    <col min="6915" max="6915" width="11.42578125" style="1" customWidth="1"/>
    <col min="6916" max="6916" width="12.28515625" style="1" customWidth="1"/>
    <col min="6917" max="6918" width="9.140625" style="1"/>
    <col min="6919" max="6919" width="11.5703125" style="1" customWidth="1"/>
    <col min="6920" max="6920" width="12.140625" style="1" customWidth="1"/>
    <col min="6921" max="6921" width="17.7109375" style="1" customWidth="1"/>
    <col min="6922" max="7169" width="9.140625" style="1"/>
    <col min="7170" max="7170" width="18.28515625" style="1" customWidth="1"/>
    <col min="7171" max="7171" width="11.42578125" style="1" customWidth="1"/>
    <col min="7172" max="7172" width="12.28515625" style="1" customWidth="1"/>
    <col min="7173" max="7174" width="9.140625" style="1"/>
    <col min="7175" max="7175" width="11.5703125" style="1" customWidth="1"/>
    <col min="7176" max="7176" width="12.140625" style="1" customWidth="1"/>
    <col min="7177" max="7177" width="17.7109375" style="1" customWidth="1"/>
    <col min="7178" max="7425" width="9.140625" style="1"/>
    <col min="7426" max="7426" width="18.28515625" style="1" customWidth="1"/>
    <col min="7427" max="7427" width="11.42578125" style="1" customWidth="1"/>
    <col min="7428" max="7428" width="12.28515625" style="1" customWidth="1"/>
    <col min="7429" max="7430" width="9.140625" style="1"/>
    <col min="7431" max="7431" width="11.5703125" style="1" customWidth="1"/>
    <col min="7432" max="7432" width="12.140625" style="1" customWidth="1"/>
    <col min="7433" max="7433" width="17.7109375" style="1" customWidth="1"/>
    <col min="7434" max="7681" width="9.140625" style="1"/>
    <col min="7682" max="7682" width="18.28515625" style="1" customWidth="1"/>
    <col min="7683" max="7683" width="11.42578125" style="1" customWidth="1"/>
    <col min="7684" max="7684" width="12.28515625" style="1" customWidth="1"/>
    <col min="7685" max="7686" width="9.140625" style="1"/>
    <col min="7687" max="7687" width="11.5703125" style="1" customWidth="1"/>
    <col min="7688" max="7688" width="12.140625" style="1" customWidth="1"/>
    <col min="7689" max="7689" width="17.7109375" style="1" customWidth="1"/>
    <col min="7690" max="7937" width="9.140625" style="1"/>
    <col min="7938" max="7938" width="18.28515625" style="1" customWidth="1"/>
    <col min="7939" max="7939" width="11.42578125" style="1" customWidth="1"/>
    <col min="7940" max="7940" width="12.28515625" style="1" customWidth="1"/>
    <col min="7941" max="7942" width="9.140625" style="1"/>
    <col min="7943" max="7943" width="11.5703125" style="1" customWidth="1"/>
    <col min="7944" max="7944" width="12.140625" style="1" customWidth="1"/>
    <col min="7945" max="7945" width="17.7109375" style="1" customWidth="1"/>
    <col min="7946" max="8193" width="9.140625" style="1"/>
    <col min="8194" max="8194" width="18.28515625" style="1" customWidth="1"/>
    <col min="8195" max="8195" width="11.42578125" style="1" customWidth="1"/>
    <col min="8196" max="8196" width="12.28515625" style="1" customWidth="1"/>
    <col min="8197" max="8198" width="9.140625" style="1"/>
    <col min="8199" max="8199" width="11.5703125" style="1" customWidth="1"/>
    <col min="8200" max="8200" width="12.140625" style="1" customWidth="1"/>
    <col min="8201" max="8201" width="17.7109375" style="1" customWidth="1"/>
    <col min="8202" max="8449" width="9.140625" style="1"/>
    <col min="8450" max="8450" width="18.28515625" style="1" customWidth="1"/>
    <col min="8451" max="8451" width="11.42578125" style="1" customWidth="1"/>
    <col min="8452" max="8452" width="12.28515625" style="1" customWidth="1"/>
    <col min="8453" max="8454" width="9.140625" style="1"/>
    <col min="8455" max="8455" width="11.5703125" style="1" customWidth="1"/>
    <col min="8456" max="8456" width="12.140625" style="1" customWidth="1"/>
    <col min="8457" max="8457" width="17.7109375" style="1" customWidth="1"/>
    <col min="8458" max="8705" width="9.140625" style="1"/>
    <col min="8706" max="8706" width="18.28515625" style="1" customWidth="1"/>
    <col min="8707" max="8707" width="11.42578125" style="1" customWidth="1"/>
    <col min="8708" max="8708" width="12.28515625" style="1" customWidth="1"/>
    <col min="8709" max="8710" width="9.140625" style="1"/>
    <col min="8711" max="8711" width="11.5703125" style="1" customWidth="1"/>
    <col min="8712" max="8712" width="12.140625" style="1" customWidth="1"/>
    <col min="8713" max="8713" width="17.7109375" style="1" customWidth="1"/>
    <col min="8714" max="8961" width="9.140625" style="1"/>
    <col min="8962" max="8962" width="18.28515625" style="1" customWidth="1"/>
    <col min="8963" max="8963" width="11.42578125" style="1" customWidth="1"/>
    <col min="8964" max="8964" width="12.28515625" style="1" customWidth="1"/>
    <col min="8965" max="8966" width="9.140625" style="1"/>
    <col min="8967" max="8967" width="11.5703125" style="1" customWidth="1"/>
    <col min="8968" max="8968" width="12.140625" style="1" customWidth="1"/>
    <col min="8969" max="8969" width="17.7109375" style="1" customWidth="1"/>
    <col min="8970" max="9217" width="9.140625" style="1"/>
    <col min="9218" max="9218" width="18.28515625" style="1" customWidth="1"/>
    <col min="9219" max="9219" width="11.42578125" style="1" customWidth="1"/>
    <col min="9220" max="9220" width="12.28515625" style="1" customWidth="1"/>
    <col min="9221" max="9222" width="9.140625" style="1"/>
    <col min="9223" max="9223" width="11.5703125" style="1" customWidth="1"/>
    <col min="9224" max="9224" width="12.140625" style="1" customWidth="1"/>
    <col min="9225" max="9225" width="17.7109375" style="1" customWidth="1"/>
    <col min="9226" max="9473" width="9.140625" style="1"/>
    <col min="9474" max="9474" width="18.28515625" style="1" customWidth="1"/>
    <col min="9475" max="9475" width="11.42578125" style="1" customWidth="1"/>
    <col min="9476" max="9476" width="12.28515625" style="1" customWidth="1"/>
    <col min="9477" max="9478" width="9.140625" style="1"/>
    <col min="9479" max="9479" width="11.5703125" style="1" customWidth="1"/>
    <col min="9480" max="9480" width="12.140625" style="1" customWidth="1"/>
    <col min="9481" max="9481" width="17.7109375" style="1" customWidth="1"/>
    <col min="9482" max="9729" width="9.140625" style="1"/>
    <col min="9730" max="9730" width="18.28515625" style="1" customWidth="1"/>
    <col min="9731" max="9731" width="11.42578125" style="1" customWidth="1"/>
    <col min="9732" max="9732" width="12.28515625" style="1" customWidth="1"/>
    <col min="9733" max="9734" width="9.140625" style="1"/>
    <col min="9735" max="9735" width="11.5703125" style="1" customWidth="1"/>
    <col min="9736" max="9736" width="12.140625" style="1" customWidth="1"/>
    <col min="9737" max="9737" width="17.7109375" style="1" customWidth="1"/>
    <col min="9738" max="9985" width="9.140625" style="1"/>
    <col min="9986" max="9986" width="18.28515625" style="1" customWidth="1"/>
    <col min="9987" max="9987" width="11.42578125" style="1" customWidth="1"/>
    <col min="9988" max="9988" width="12.28515625" style="1" customWidth="1"/>
    <col min="9989" max="9990" width="9.140625" style="1"/>
    <col min="9991" max="9991" width="11.5703125" style="1" customWidth="1"/>
    <col min="9992" max="9992" width="12.140625" style="1" customWidth="1"/>
    <col min="9993" max="9993" width="17.7109375" style="1" customWidth="1"/>
    <col min="9994" max="10241" width="9.140625" style="1"/>
    <col min="10242" max="10242" width="18.28515625" style="1" customWidth="1"/>
    <col min="10243" max="10243" width="11.42578125" style="1" customWidth="1"/>
    <col min="10244" max="10244" width="12.28515625" style="1" customWidth="1"/>
    <col min="10245" max="10246" width="9.140625" style="1"/>
    <col min="10247" max="10247" width="11.5703125" style="1" customWidth="1"/>
    <col min="10248" max="10248" width="12.140625" style="1" customWidth="1"/>
    <col min="10249" max="10249" width="17.7109375" style="1" customWidth="1"/>
    <col min="10250" max="10497" width="9.140625" style="1"/>
    <col min="10498" max="10498" width="18.28515625" style="1" customWidth="1"/>
    <col min="10499" max="10499" width="11.42578125" style="1" customWidth="1"/>
    <col min="10500" max="10500" width="12.28515625" style="1" customWidth="1"/>
    <col min="10501" max="10502" width="9.140625" style="1"/>
    <col min="10503" max="10503" width="11.5703125" style="1" customWidth="1"/>
    <col min="10504" max="10504" width="12.140625" style="1" customWidth="1"/>
    <col min="10505" max="10505" width="17.7109375" style="1" customWidth="1"/>
    <col min="10506" max="10753" width="9.140625" style="1"/>
    <col min="10754" max="10754" width="18.28515625" style="1" customWidth="1"/>
    <col min="10755" max="10755" width="11.42578125" style="1" customWidth="1"/>
    <col min="10756" max="10756" width="12.28515625" style="1" customWidth="1"/>
    <col min="10757" max="10758" width="9.140625" style="1"/>
    <col min="10759" max="10759" width="11.5703125" style="1" customWidth="1"/>
    <col min="10760" max="10760" width="12.140625" style="1" customWidth="1"/>
    <col min="10761" max="10761" width="17.7109375" style="1" customWidth="1"/>
    <col min="10762" max="11009" width="9.140625" style="1"/>
    <col min="11010" max="11010" width="18.28515625" style="1" customWidth="1"/>
    <col min="11011" max="11011" width="11.42578125" style="1" customWidth="1"/>
    <col min="11012" max="11012" width="12.28515625" style="1" customWidth="1"/>
    <col min="11013" max="11014" width="9.140625" style="1"/>
    <col min="11015" max="11015" width="11.5703125" style="1" customWidth="1"/>
    <col min="11016" max="11016" width="12.140625" style="1" customWidth="1"/>
    <col min="11017" max="11017" width="17.7109375" style="1" customWidth="1"/>
    <col min="11018" max="11265" width="9.140625" style="1"/>
    <col min="11266" max="11266" width="18.28515625" style="1" customWidth="1"/>
    <col min="11267" max="11267" width="11.42578125" style="1" customWidth="1"/>
    <col min="11268" max="11268" width="12.28515625" style="1" customWidth="1"/>
    <col min="11269" max="11270" width="9.140625" style="1"/>
    <col min="11271" max="11271" width="11.5703125" style="1" customWidth="1"/>
    <col min="11272" max="11272" width="12.140625" style="1" customWidth="1"/>
    <col min="11273" max="11273" width="17.7109375" style="1" customWidth="1"/>
    <col min="11274" max="11521" width="9.140625" style="1"/>
    <col min="11522" max="11522" width="18.28515625" style="1" customWidth="1"/>
    <col min="11523" max="11523" width="11.42578125" style="1" customWidth="1"/>
    <col min="11524" max="11524" width="12.28515625" style="1" customWidth="1"/>
    <col min="11525" max="11526" width="9.140625" style="1"/>
    <col min="11527" max="11527" width="11.5703125" style="1" customWidth="1"/>
    <col min="11528" max="11528" width="12.140625" style="1" customWidth="1"/>
    <col min="11529" max="11529" width="17.7109375" style="1" customWidth="1"/>
    <col min="11530" max="11777" width="9.140625" style="1"/>
    <col min="11778" max="11778" width="18.28515625" style="1" customWidth="1"/>
    <col min="11779" max="11779" width="11.42578125" style="1" customWidth="1"/>
    <col min="11780" max="11780" width="12.28515625" style="1" customWidth="1"/>
    <col min="11781" max="11782" width="9.140625" style="1"/>
    <col min="11783" max="11783" width="11.5703125" style="1" customWidth="1"/>
    <col min="11784" max="11784" width="12.140625" style="1" customWidth="1"/>
    <col min="11785" max="11785" width="17.7109375" style="1" customWidth="1"/>
    <col min="11786" max="12033" width="9.140625" style="1"/>
    <col min="12034" max="12034" width="18.28515625" style="1" customWidth="1"/>
    <col min="12035" max="12035" width="11.42578125" style="1" customWidth="1"/>
    <col min="12036" max="12036" width="12.28515625" style="1" customWidth="1"/>
    <col min="12037" max="12038" width="9.140625" style="1"/>
    <col min="12039" max="12039" width="11.5703125" style="1" customWidth="1"/>
    <col min="12040" max="12040" width="12.140625" style="1" customWidth="1"/>
    <col min="12041" max="12041" width="17.7109375" style="1" customWidth="1"/>
    <col min="12042" max="12289" width="9.140625" style="1"/>
    <col min="12290" max="12290" width="18.28515625" style="1" customWidth="1"/>
    <col min="12291" max="12291" width="11.42578125" style="1" customWidth="1"/>
    <col min="12292" max="12292" width="12.28515625" style="1" customWidth="1"/>
    <col min="12293" max="12294" width="9.140625" style="1"/>
    <col min="12295" max="12295" width="11.5703125" style="1" customWidth="1"/>
    <col min="12296" max="12296" width="12.140625" style="1" customWidth="1"/>
    <col min="12297" max="12297" width="17.7109375" style="1" customWidth="1"/>
    <col min="12298" max="12545" width="9.140625" style="1"/>
    <col min="12546" max="12546" width="18.28515625" style="1" customWidth="1"/>
    <col min="12547" max="12547" width="11.42578125" style="1" customWidth="1"/>
    <col min="12548" max="12548" width="12.28515625" style="1" customWidth="1"/>
    <col min="12549" max="12550" width="9.140625" style="1"/>
    <col min="12551" max="12551" width="11.5703125" style="1" customWidth="1"/>
    <col min="12552" max="12552" width="12.140625" style="1" customWidth="1"/>
    <col min="12553" max="12553" width="17.7109375" style="1" customWidth="1"/>
    <col min="12554" max="12801" width="9.140625" style="1"/>
    <col min="12802" max="12802" width="18.28515625" style="1" customWidth="1"/>
    <col min="12803" max="12803" width="11.42578125" style="1" customWidth="1"/>
    <col min="12804" max="12804" width="12.28515625" style="1" customWidth="1"/>
    <col min="12805" max="12806" width="9.140625" style="1"/>
    <col min="12807" max="12807" width="11.5703125" style="1" customWidth="1"/>
    <col min="12808" max="12808" width="12.140625" style="1" customWidth="1"/>
    <col min="12809" max="12809" width="17.7109375" style="1" customWidth="1"/>
    <col min="12810" max="13057" width="9.140625" style="1"/>
    <col min="13058" max="13058" width="18.28515625" style="1" customWidth="1"/>
    <col min="13059" max="13059" width="11.42578125" style="1" customWidth="1"/>
    <col min="13060" max="13060" width="12.28515625" style="1" customWidth="1"/>
    <col min="13061" max="13062" width="9.140625" style="1"/>
    <col min="13063" max="13063" width="11.5703125" style="1" customWidth="1"/>
    <col min="13064" max="13064" width="12.140625" style="1" customWidth="1"/>
    <col min="13065" max="13065" width="17.7109375" style="1" customWidth="1"/>
    <col min="13066" max="13313" width="9.140625" style="1"/>
    <col min="13314" max="13314" width="18.28515625" style="1" customWidth="1"/>
    <col min="13315" max="13315" width="11.42578125" style="1" customWidth="1"/>
    <col min="13316" max="13316" width="12.28515625" style="1" customWidth="1"/>
    <col min="13317" max="13318" width="9.140625" style="1"/>
    <col min="13319" max="13319" width="11.5703125" style="1" customWidth="1"/>
    <col min="13320" max="13320" width="12.140625" style="1" customWidth="1"/>
    <col min="13321" max="13321" width="17.7109375" style="1" customWidth="1"/>
    <col min="13322" max="13569" width="9.140625" style="1"/>
    <col min="13570" max="13570" width="18.28515625" style="1" customWidth="1"/>
    <col min="13571" max="13571" width="11.42578125" style="1" customWidth="1"/>
    <col min="13572" max="13572" width="12.28515625" style="1" customWidth="1"/>
    <col min="13573" max="13574" width="9.140625" style="1"/>
    <col min="13575" max="13575" width="11.5703125" style="1" customWidth="1"/>
    <col min="13576" max="13576" width="12.140625" style="1" customWidth="1"/>
    <col min="13577" max="13577" width="17.7109375" style="1" customWidth="1"/>
    <col min="13578" max="13825" width="9.140625" style="1"/>
    <col min="13826" max="13826" width="18.28515625" style="1" customWidth="1"/>
    <col min="13827" max="13827" width="11.42578125" style="1" customWidth="1"/>
    <col min="13828" max="13828" width="12.28515625" style="1" customWidth="1"/>
    <col min="13829" max="13830" width="9.140625" style="1"/>
    <col min="13831" max="13831" width="11.5703125" style="1" customWidth="1"/>
    <col min="13832" max="13832" width="12.140625" style="1" customWidth="1"/>
    <col min="13833" max="13833" width="17.7109375" style="1" customWidth="1"/>
    <col min="13834" max="14081" width="9.140625" style="1"/>
    <col min="14082" max="14082" width="18.28515625" style="1" customWidth="1"/>
    <col min="14083" max="14083" width="11.42578125" style="1" customWidth="1"/>
    <col min="14084" max="14084" width="12.28515625" style="1" customWidth="1"/>
    <col min="14085" max="14086" width="9.140625" style="1"/>
    <col min="14087" max="14087" width="11.5703125" style="1" customWidth="1"/>
    <col min="14088" max="14088" width="12.140625" style="1" customWidth="1"/>
    <col min="14089" max="14089" width="17.7109375" style="1" customWidth="1"/>
    <col min="14090" max="14337" width="9.140625" style="1"/>
    <col min="14338" max="14338" width="18.28515625" style="1" customWidth="1"/>
    <col min="14339" max="14339" width="11.42578125" style="1" customWidth="1"/>
    <col min="14340" max="14340" width="12.28515625" style="1" customWidth="1"/>
    <col min="14341" max="14342" width="9.140625" style="1"/>
    <col min="14343" max="14343" width="11.5703125" style="1" customWidth="1"/>
    <col min="14344" max="14344" width="12.140625" style="1" customWidth="1"/>
    <col min="14345" max="14345" width="17.7109375" style="1" customWidth="1"/>
    <col min="14346" max="14593" width="9.140625" style="1"/>
    <col min="14594" max="14594" width="18.28515625" style="1" customWidth="1"/>
    <col min="14595" max="14595" width="11.42578125" style="1" customWidth="1"/>
    <col min="14596" max="14596" width="12.28515625" style="1" customWidth="1"/>
    <col min="14597" max="14598" width="9.140625" style="1"/>
    <col min="14599" max="14599" width="11.5703125" style="1" customWidth="1"/>
    <col min="14600" max="14600" width="12.140625" style="1" customWidth="1"/>
    <col min="14601" max="14601" width="17.7109375" style="1" customWidth="1"/>
    <col min="14602" max="14849" width="9.140625" style="1"/>
    <col min="14850" max="14850" width="18.28515625" style="1" customWidth="1"/>
    <col min="14851" max="14851" width="11.42578125" style="1" customWidth="1"/>
    <col min="14852" max="14852" width="12.28515625" style="1" customWidth="1"/>
    <col min="14853" max="14854" width="9.140625" style="1"/>
    <col min="14855" max="14855" width="11.5703125" style="1" customWidth="1"/>
    <col min="14856" max="14856" width="12.140625" style="1" customWidth="1"/>
    <col min="14857" max="14857" width="17.7109375" style="1" customWidth="1"/>
    <col min="14858" max="15105" width="9.140625" style="1"/>
    <col min="15106" max="15106" width="18.28515625" style="1" customWidth="1"/>
    <col min="15107" max="15107" width="11.42578125" style="1" customWidth="1"/>
    <col min="15108" max="15108" width="12.28515625" style="1" customWidth="1"/>
    <col min="15109" max="15110" width="9.140625" style="1"/>
    <col min="15111" max="15111" width="11.5703125" style="1" customWidth="1"/>
    <col min="15112" max="15112" width="12.140625" style="1" customWidth="1"/>
    <col min="15113" max="15113" width="17.7109375" style="1" customWidth="1"/>
    <col min="15114" max="15361" width="9.140625" style="1"/>
    <col min="15362" max="15362" width="18.28515625" style="1" customWidth="1"/>
    <col min="15363" max="15363" width="11.42578125" style="1" customWidth="1"/>
    <col min="15364" max="15364" width="12.28515625" style="1" customWidth="1"/>
    <col min="15365" max="15366" width="9.140625" style="1"/>
    <col min="15367" max="15367" width="11.5703125" style="1" customWidth="1"/>
    <col min="15368" max="15368" width="12.140625" style="1" customWidth="1"/>
    <col min="15369" max="15369" width="17.7109375" style="1" customWidth="1"/>
    <col min="15370" max="15617" width="9.140625" style="1"/>
    <col min="15618" max="15618" width="18.28515625" style="1" customWidth="1"/>
    <col min="15619" max="15619" width="11.42578125" style="1" customWidth="1"/>
    <col min="15620" max="15620" width="12.28515625" style="1" customWidth="1"/>
    <col min="15621" max="15622" width="9.140625" style="1"/>
    <col min="15623" max="15623" width="11.5703125" style="1" customWidth="1"/>
    <col min="15624" max="15624" width="12.140625" style="1" customWidth="1"/>
    <col min="15625" max="15625" width="17.7109375" style="1" customWidth="1"/>
    <col min="15626" max="15873" width="9.140625" style="1"/>
    <col min="15874" max="15874" width="18.28515625" style="1" customWidth="1"/>
    <col min="15875" max="15875" width="11.42578125" style="1" customWidth="1"/>
    <col min="15876" max="15876" width="12.28515625" style="1" customWidth="1"/>
    <col min="15877" max="15878" width="9.140625" style="1"/>
    <col min="15879" max="15879" width="11.5703125" style="1" customWidth="1"/>
    <col min="15880" max="15880" width="12.140625" style="1" customWidth="1"/>
    <col min="15881" max="15881" width="17.7109375" style="1" customWidth="1"/>
    <col min="15882" max="16129" width="9.140625" style="1"/>
    <col min="16130" max="16130" width="18.28515625" style="1" customWidth="1"/>
    <col min="16131" max="16131" width="11.42578125" style="1" customWidth="1"/>
    <col min="16132" max="16132" width="12.28515625" style="1" customWidth="1"/>
    <col min="16133" max="16134" width="9.140625" style="1"/>
    <col min="16135" max="16135" width="11.5703125" style="1" customWidth="1"/>
    <col min="16136" max="16136" width="12.140625" style="1" customWidth="1"/>
    <col min="16137" max="16137" width="17.7109375" style="1" customWidth="1"/>
    <col min="16138" max="16384" width="9.140625" style="1"/>
  </cols>
  <sheetData>
    <row r="1" spans="1:13" ht="15" x14ac:dyDescent="0.2">
      <c r="K1" s="2"/>
      <c r="L1" s="2"/>
      <c r="M1" s="2" t="s">
        <v>42</v>
      </c>
    </row>
    <row r="2" spans="1:13" x14ac:dyDescent="0.2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43</v>
      </c>
    </row>
    <row r="3" spans="1:13" ht="18.75" x14ac:dyDescent="0.2">
      <c r="A3" s="3"/>
      <c r="B3" s="6" t="s">
        <v>0</v>
      </c>
      <c r="C3" s="7"/>
      <c r="D3" s="7"/>
      <c r="E3" s="7"/>
      <c r="F3" s="7"/>
      <c r="G3" s="7"/>
      <c r="H3" s="7"/>
      <c r="I3" s="7"/>
      <c r="J3" s="7"/>
      <c r="K3" s="3"/>
    </row>
    <row r="4" spans="1:13" x14ac:dyDescent="0.2">
      <c r="A4" s="8" t="s">
        <v>44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3" x14ac:dyDescent="0.2">
      <c r="A5" s="9" t="s">
        <v>2</v>
      </c>
      <c r="B5" s="9"/>
      <c r="C5" s="10" t="s">
        <v>4</v>
      </c>
      <c r="D5" s="10"/>
      <c r="E5" s="10"/>
      <c r="F5" s="10" t="s">
        <v>5</v>
      </c>
      <c r="G5" s="10" t="s">
        <v>6</v>
      </c>
      <c r="H5" s="10"/>
      <c r="I5" s="10"/>
      <c r="J5" s="10"/>
      <c r="K5" s="11" t="s">
        <v>7</v>
      </c>
    </row>
    <row r="6" spans="1:13" ht="331.5" x14ac:dyDescent="0.2">
      <c r="A6" s="9"/>
      <c r="B6" s="9"/>
      <c r="C6" s="12" t="s">
        <v>8</v>
      </c>
      <c r="D6" s="12" t="s">
        <v>9</v>
      </c>
      <c r="E6" s="12" t="s">
        <v>10</v>
      </c>
      <c r="F6" s="10"/>
      <c r="G6" s="13" t="s">
        <v>11</v>
      </c>
      <c r="H6" s="12" t="s">
        <v>12</v>
      </c>
      <c r="I6" s="12" t="s">
        <v>13</v>
      </c>
      <c r="J6" s="12" t="s">
        <v>12</v>
      </c>
      <c r="K6" s="11"/>
    </row>
    <row r="7" spans="1:13" ht="15.75" x14ac:dyDescent="0.25">
      <c r="A7" s="14">
        <v>1</v>
      </c>
      <c r="B7" s="18" t="s">
        <v>31</v>
      </c>
      <c r="C7" s="16">
        <v>15.15</v>
      </c>
      <c r="D7" s="16"/>
      <c r="E7" s="15"/>
      <c r="F7" s="17">
        <v>15.15</v>
      </c>
      <c r="G7" s="18">
        <v>2210</v>
      </c>
      <c r="H7" s="16">
        <v>4</v>
      </c>
      <c r="I7" s="19" t="s">
        <v>45</v>
      </c>
      <c r="J7" s="16">
        <v>4</v>
      </c>
      <c r="K7" s="20"/>
    </row>
    <row r="8" spans="1:13" ht="15.75" x14ac:dyDescent="0.25">
      <c r="A8" s="14"/>
      <c r="B8" s="18"/>
      <c r="C8" s="16"/>
      <c r="D8" s="16"/>
      <c r="E8" s="15"/>
      <c r="F8" s="17"/>
      <c r="G8" s="18">
        <v>2282</v>
      </c>
      <c r="H8" s="16">
        <v>3.5</v>
      </c>
      <c r="I8" s="28" t="s">
        <v>46</v>
      </c>
      <c r="J8" s="27">
        <v>3.5</v>
      </c>
      <c r="K8" s="31"/>
    </row>
    <row r="9" spans="1:13" ht="15.75" x14ac:dyDescent="0.25">
      <c r="A9" s="23"/>
      <c r="B9" s="1" t="s">
        <v>16</v>
      </c>
      <c r="C9" s="27">
        <v>15.15</v>
      </c>
      <c r="D9" s="27"/>
      <c r="E9" s="28"/>
      <c r="F9" s="29">
        <v>15.15</v>
      </c>
      <c r="G9" s="30"/>
      <c r="H9" s="27">
        <v>7.5</v>
      </c>
      <c r="I9" s="28"/>
      <c r="J9" s="27">
        <v>7.5</v>
      </c>
      <c r="K9" s="31">
        <v>7.65</v>
      </c>
    </row>
    <row r="12" spans="1:13" ht="15.75" x14ac:dyDescent="0.25">
      <c r="B12" s="32" t="s">
        <v>39</v>
      </c>
      <c r="F12" s="33"/>
      <c r="G12" s="34" t="s">
        <v>47</v>
      </c>
      <c r="H12" s="35"/>
    </row>
    <row r="13" spans="1:13" ht="15" x14ac:dyDescent="0.25">
      <c r="B13" s="32"/>
      <c r="F13" s="36" t="s">
        <v>19</v>
      </c>
      <c r="G13" s="37"/>
      <c r="H13" s="37"/>
    </row>
    <row r="14" spans="1:13" ht="15.75" x14ac:dyDescent="0.25">
      <c r="B14" s="32" t="s">
        <v>20</v>
      </c>
      <c r="F14" s="33"/>
      <c r="G14" s="34" t="s">
        <v>48</v>
      </c>
      <c r="H14" s="35"/>
    </row>
    <row r="15" spans="1:13" x14ac:dyDescent="0.2">
      <c r="F15" s="36" t="s">
        <v>19</v>
      </c>
      <c r="G15" s="37"/>
      <c r="H15" s="37"/>
    </row>
    <row r="16" spans="1:13" x14ac:dyDescent="0.2">
      <c r="B16" s="1" t="s">
        <v>49</v>
      </c>
    </row>
  </sheetData>
  <mergeCells count="10">
    <mergeCell ref="G12:H12"/>
    <mergeCell ref="G14:H14"/>
    <mergeCell ref="B3:J3"/>
    <mergeCell ref="A4:K4"/>
    <mergeCell ref="A5:A6"/>
    <mergeCell ref="B5:B6"/>
    <mergeCell ref="C5:E5"/>
    <mergeCell ref="F5:F6"/>
    <mergeCell ref="G5:J5"/>
    <mergeCell ref="K5:K6"/>
  </mergeCells>
  <pageMargins left="0.7" right="0.7" top="0.75" bottom="0.75" header="0.3" footer="0.3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view="pageBreakPreview" zoomScale="90" zoomScaleNormal="80" zoomScaleSheetLayoutView="90" workbookViewId="0">
      <selection activeCell="E6" sqref="E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38"/>
      <c r="L1" s="38"/>
      <c r="M1" s="39" t="s">
        <v>42</v>
      </c>
      <c r="N1" s="39"/>
      <c r="O1" s="39"/>
    </row>
    <row r="2" spans="1:16" ht="20.25" customHeight="1" x14ac:dyDescent="0.25">
      <c r="A2" s="40"/>
      <c r="B2" s="40"/>
      <c r="C2" s="40"/>
      <c r="D2" s="40"/>
      <c r="E2" s="40"/>
      <c r="F2" s="40"/>
      <c r="G2" s="40"/>
      <c r="H2" s="41"/>
      <c r="I2" s="41"/>
      <c r="K2" s="42"/>
      <c r="L2" s="42"/>
      <c r="M2" s="43" t="s">
        <v>50</v>
      </c>
      <c r="N2" s="43"/>
      <c r="O2" s="43"/>
      <c r="P2" s="43"/>
    </row>
    <row r="3" spans="1:16" ht="61.5" customHeight="1" x14ac:dyDescent="0.25">
      <c r="A3" s="40"/>
      <c r="B3" s="44" t="s">
        <v>58</v>
      </c>
      <c r="C3" s="45"/>
      <c r="D3" s="45"/>
      <c r="E3" s="45"/>
      <c r="F3" s="45"/>
      <c r="G3" s="45"/>
      <c r="H3" s="45"/>
      <c r="I3" s="45"/>
      <c r="J3" s="45"/>
      <c r="K3" s="40"/>
      <c r="M3" t="s">
        <v>42</v>
      </c>
    </row>
    <row r="4" spans="1:16" ht="31.5" customHeight="1" x14ac:dyDescent="0.25">
      <c r="A4" s="46" t="s">
        <v>51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6" ht="33" customHeight="1" x14ac:dyDescent="0.25">
      <c r="A5" s="47" t="s">
        <v>2</v>
      </c>
      <c r="B5" s="47" t="s">
        <v>3</v>
      </c>
      <c r="C5" s="48" t="s">
        <v>4</v>
      </c>
      <c r="D5" s="48"/>
      <c r="E5" s="48"/>
      <c r="F5" s="48" t="s">
        <v>5</v>
      </c>
      <c r="G5" s="48" t="s">
        <v>6</v>
      </c>
      <c r="H5" s="48"/>
      <c r="I5" s="48"/>
      <c r="J5" s="48"/>
      <c r="K5" s="49" t="s">
        <v>7</v>
      </c>
    </row>
    <row r="6" spans="1:16" ht="158.25" customHeight="1" x14ac:dyDescent="0.25">
      <c r="A6" s="47"/>
      <c r="B6" s="47"/>
      <c r="C6" s="50" t="s">
        <v>8</v>
      </c>
      <c r="D6" s="50" t="s">
        <v>9</v>
      </c>
      <c r="E6" s="50" t="s">
        <v>10</v>
      </c>
      <c r="F6" s="48"/>
      <c r="G6" s="51" t="s">
        <v>11</v>
      </c>
      <c r="H6" s="50" t="s">
        <v>12</v>
      </c>
      <c r="I6" s="50" t="s">
        <v>13</v>
      </c>
      <c r="J6" s="50" t="s">
        <v>12</v>
      </c>
      <c r="K6" s="49"/>
    </row>
    <row r="7" spans="1:16" ht="31.5" x14ac:dyDescent="0.25">
      <c r="A7" s="52">
        <v>1</v>
      </c>
      <c r="B7" s="53" t="s">
        <v>31</v>
      </c>
      <c r="C7" s="74">
        <v>88.7</v>
      </c>
      <c r="D7" s="54"/>
      <c r="E7" s="55"/>
      <c r="F7" s="56">
        <f>SUM(C7,D7)</f>
        <v>88.7</v>
      </c>
      <c r="G7" s="55" t="s">
        <v>59</v>
      </c>
      <c r="H7" s="74">
        <v>40.9</v>
      </c>
      <c r="I7" s="75"/>
      <c r="J7" s="74"/>
      <c r="K7" s="76">
        <f>C7-H7</f>
        <v>47.800000000000004</v>
      </c>
    </row>
    <row r="8" spans="1:16" ht="15.75" x14ac:dyDescent="0.25">
      <c r="A8" s="52"/>
      <c r="B8" s="53"/>
      <c r="C8" s="54"/>
      <c r="D8" s="54"/>
      <c r="E8" s="55"/>
      <c r="F8" s="56">
        <f t="shared" ref="F8:F15" si="0">SUM(C8,D8)</f>
        <v>0</v>
      </c>
      <c r="G8" s="53"/>
      <c r="H8" s="54"/>
      <c r="I8" s="57"/>
      <c r="J8" s="54"/>
      <c r="K8" s="58"/>
    </row>
    <row r="9" spans="1:16" ht="15.75" x14ac:dyDescent="0.25">
      <c r="A9" s="52"/>
      <c r="B9" s="53"/>
      <c r="C9" s="54"/>
      <c r="D9" s="54"/>
      <c r="E9" s="55"/>
      <c r="F9" s="56">
        <f t="shared" si="0"/>
        <v>0</v>
      </c>
      <c r="G9" s="53"/>
      <c r="H9" s="54"/>
      <c r="I9" s="57"/>
      <c r="J9" s="54"/>
      <c r="K9" s="58"/>
    </row>
    <row r="10" spans="1:16" ht="15.75" x14ac:dyDescent="0.25">
      <c r="A10" s="52"/>
      <c r="B10" s="53"/>
      <c r="C10" s="54"/>
      <c r="D10" s="54"/>
      <c r="E10" s="55"/>
      <c r="F10" s="56">
        <f t="shared" si="0"/>
        <v>0</v>
      </c>
      <c r="G10" s="53"/>
      <c r="H10" s="54"/>
      <c r="I10" s="57"/>
      <c r="J10" s="54"/>
      <c r="K10" s="58"/>
    </row>
    <row r="11" spans="1:16" ht="15.75" x14ac:dyDescent="0.25">
      <c r="A11" s="52"/>
      <c r="B11" s="53"/>
      <c r="C11" s="54"/>
      <c r="D11" s="54"/>
      <c r="E11" s="55"/>
      <c r="F11" s="56">
        <f t="shared" si="0"/>
        <v>0</v>
      </c>
      <c r="G11" s="53"/>
      <c r="H11" s="54"/>
      <c r="I11" s="57"/>
      <c r="J11" s="54"/>
      <c r="K11" s="58"/>
    </row>
    <row r="12" spans="1:16" ht="15.75" x14ac:dyDescent="0.25">
      <c r="A12" s="52"/>
      <c r="B12" s="53"/>
      <c r="C12" s="54"/>
      <c r="D12" s="54"/>
      <c r="E12" s="55"/>
      <c r="F12" s="56">
        <f t="shared" si="0"/>
        <v>0</v>
      </c>
      <c r="G12" s="59"/>
      <c r="H12" s="54"/>
      <c r="I12" s="55"/>
      <c r="J12" s="54"/>
      <c r="K12" s="58"/>
    </row>
    <row r="13" spans="1:16" ht="15.75" x14ac:dyDescent="0.25">
      <c r="A13" s="60"/>
      <c r="B13" s="61"/>
      <c r="C13" s="62"/>
      <c r="D13" s="62"/>
      <c r="E13" s="63"/>
      <c r="F13" s="56">
        <f t="shared" si="0"/>
        <v>0</v>
      </c>
      <c r="G13" s="61"/>
      <c r="H13" s="62"/>
      <c r="I13" s="63"/>
      <c r="J13" s="62"/>
      <c r="K13" s="58"/>
    </row>
    <row r="14" spans="1:16" ht="15.75" x14ac:dyDescent="0.25">
      <c r="A14" s="60"/>
      <c r="B14" s="61"/>
      <c r="C14" s="62"/>
      <c r="D14" s="62"/>
      <c r="E14" s="63"/>
      <c r="F14" s="56">
        <f t="shared" si="0"/>
        <v>0</v>
      </c>
      <c r="G14" s="61"/>
      <c r="H14" s="62"/>
      <c r="I14" s="63"/>
      <c r="J14" s="62"/>
      <c r="K14" s="58"/>
    </row>
    <row r="15" spans="1:16" ht="15.75" x14ac:dyDescent="0.25">
      <c r="A15" s="61"/>
      <c r="B15" s="64" t="s">
        <v>16</v>
      </c>
      <c r="C15" s="77">
        <f>SUM(C7:C14)</f>
        <v>88.7</v>
      </c>
      <c r="D15" s="77">
        <f>SUM(D7:D14)</f>
        <v>0</v>
      </c>
      <c r="E15" s="78"/>
      <c r="F15" s="79">
        <f t="shared" si="0"/>
        <v>88.7</v>
      </c>
      <c r="G15" s="80"/>
      <c r="H15" s="77">
        <f>SUM(H7:H14)</f>
        <v>40.9</v>
      </c>
      <c r="I15" s="78"/>
      <c r="J15" s="77">
        <f>SUM(J7:J14)</f>
        <v>0</v>
      </c>
      <c r="K15" s="79">
        <f>C15-H15</f>
        <v>47.800000000000004</v>
      </c>
    </row>
    <row r="18" spans="2:8" ht="15.75" x14ac:dyDescent="0.25">
      <c r="B18" s="70" t="s">
        <v>39</v>
      </c>
      <c r="F18" s="33"/>
      <c r="G18" s="34" t="s">
        <v>60</v>
      </c>
      <c r="H18" s="71"/>
    </row>
    <row r="19" spans="2:8" x14ac:dyDescent="0.25">
      <c r="B19" s="70"/>
      <c r="F19" s="36" t="s">
        <v>19</v>
      </c>
      <c r="G19" s="37"/>
      <c r="H19" s="37"/>
    </row>
    <row r="20" spans="2:8" ht="15.75" x14ac:dyDescent="0.25">
      <c r="B20" s="70" t="s">
        <v>20</v>
      </c>
      <c r="F20" s="33"/>
      <c r="G20" s="34" t="s">
        <v>61</v>
      </c>
      <c r="H20" s="71"/>
    </row>
    <row r="21" spans="2:8" x14ac:dyDescent="0.25">
      <c r="F21" s="36" t="s">
        <v>19</v>
      </c>
      <c r="G21" s="37"/>
      <c r="H21" s="37"/>
    </row>
  </sheetData>
  <mergeCells count="12">
    <mergeCell ref="G18:H18"/>
    <mergeCell ref="G20:H20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view="pageBreakPreview" topLeftCell="A7" zoomScale="90" zoomScaleNormal="75" zoomScaleSheetLayoutView="90" workbookViewId="0">
      <selection activeCell="E6" sqref="E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38"/>
      <c r="L1" s="38"/>
      <c r="M1" s="38" t="s">
        <v>42</v>
      </c>
    </row>
    <row r="2" spans="1:13" ht="20.25" customHeight="1" x14ac:dyDescent="0.25">
      <c r="A2" s="40"/>
      <c r="B2" s="40"/>
      <c r="C2" s="40"/>
      <c r="D2" s="40"/>
      <c r="E2" s="40"/>
      <c r="F2" s="40"/>
      <c r="G2" s="40"/>
      <c r="H2" s="41"/>
      <c r="I2" s="41"/>
      <c r="K2" s="42"/>
      <c r="L2" s="42"/>
      <c r="M2" s="42" t="s">
        <v>52</v>
      </c>
    </row>
    <row r="3" spans="1:13" ht="61.5" customHeight="1" x14ac:dyDescent="0.25">
      <c r="A3" s="40"/>
      <c r="B3" s="44" t="s">
        <v>62</v>
      </c>
      <c r="C3" s="45"/>
      <c r="D3" s="45"/>
      <c r="E3" s="45"/>
      <c r="F3" s="45"/>
      <c r="G3" s="45"/>
      <c r="H3" s="45"/>
      <c r="I3" s="45"/>
      <c r="J3" s="45"/>
      <c r="K3" s="40"/>
    </row>
    <row r="4" spans="1:13" ht="31.5" customHeight="1" x14ac:dyDescent="0.25">
      <c r="A4" s="46" t="s">
        <v>51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3" ht="33" customHeight="1" x14ac:dyDescent="0.25">
      <c r="A5" s="47" t="s">
        <v>2</v>
      </c>
      <c r="B5" s="47" t="s">
        <v>3</v>
      </c>
      <c r="C5" s="48" t="s">
        <v>4</v>
      </c>
      <c r="D5" s="48"/>
      <c r="E5" s="48"/>
      <c r="F5" s="48" t="s">
        <v>5</v>
      </c>
      <c r="G5" s="48" t="s">
        <v>6</v>
      </c>
      <c r="H5" s="48"/>
      <c r="I5" s="48"/>
      <c r="J5" s="48"/>
      <c r="K5" s="49" t="s">
        <v>7</v>
      </c>
    </row>
    <row r="6" spans="1:13" ht="158.25" customHeight="1" x14ac:dyDescent="0.25">
      <c r="A6" s="47"/>
      <c r="B6" s="47"/>
      <c r="C6" s="50" t="s">
        <v>8</v>
      </c>
      <c r="D6" s="50" t="s">
        <v>9</v>
      </c>
      <c r="E6" s="50" t="s">
        <v>10</v>
      </c>
      <c r="F6" s="48"/>
      <c r="G6" s="51" t="s">
        <v>11</v>
      </c>
      <c r="H6" s="50" t="s">
        <v>12</v>
      </c>
      <c r="I6" s="50" t="s">
        <v>13</v>
      </c>
      <c r="J6" s="50" t="s">
        <v>12</v>
      </c>
      <c r="K6" s="49"/>
      <c r="M6" s="81"/>
    </row>
    <row r="7" spans="1:13" ht="15.75" x14ac:dyDescent="0.25">
      <c r="A7" s="52">
        <v>1</v>
      </c>
      <c r="B7" s="53" t="s">
        <v>23</v>
      </c>
      <c r="C7" s="54">
        <v>25.87</v>
      </c>
      <c r="D7" s="54"/>
      <c r="E7" s="55"/>
      <c r="F7" s="56">
        <f>SUM(C7,D7)</f>
        <v>25.87</v>
      </c>
      <c r="G7" s="53">
        <v>3110</v>
      </c>
      <c r="H7" s="54">
        <v>20.3</v>
      </c>
      <c r="I7" s="57" t="s">
        <v>63</v>
      </c>
      <c r="J7" s="54"/>
      <c r="K7" s="58"/>
    </row>
    <row r="8" spans="1:13" ht="51" customHeight="1" x14ac:dyDescent="0.25">
      <c r="A8" s="52">
        <v>2</v>
      </c>
      <c r="B8" s="55" t="s">
        <v>64</v>
      </c>
      <c r="C8" s="54">
        <v>0.3</v>
      </c>
      <c r="D8" s="54"/>
      <c r="E8" s="55"/>
      <c r="F8" s="56">
        <f t="shared" ref="F8:F50" si="0">SUM(C8,D8)</f>
        <v>0.3</v>
      </c>
      <c r="G8" s="53">
        <v>2282</v>
      </c>
      <c r="H8" s="54">
        <v>0.52600000000000002</v>
      </c>
      <c r="I8" s="57" t="s">
        <v>65</v>
      </c>
      <c r="J8" s="54"/>
      <c r="K8" s="58"/>
    </row>
    <row r="9" spans="1:13" ht="15.75" x14ac:dyDescent="0.25">
      <c r="A9" s="52"/>
      <c r="B9" s="53"/>
      <c r="C9" s="54"/>
      <c r="D9" s="54"/>
      <c r="E9" s="55"/>
      <c r="F9" s="56">
        <f t="shared" si="0"/>
        <v>0</v>
      </c>
      <c r="G9" s="82"/>
      <c r="H9" s="54"/>
      <c r="I9" s="57"/>
      <c r="J9" s="54"/>
      <c r="K9" s="58"/>
    </row>
    <row r="10" spans="1:13" ht="35.25" customHeight="1" x14ac:dyDescent="0.25">
      <c r="A10" s="52"/>
      <c r="B10" s="53"/>
      <c r="C10" s="54"/>
      <c r="D10" s="54"/>
      <c r="E10" s="55"/>
      <c r="F10" s="56">
        <f t="shared" si="0"/>
        <v>0</v>
      </c>
      <c r="G10" s="53"/>
      <c r="H10" s="54"/>
      <c r="I10" s="57"/>
      <c r="J10" s="54"/>
      <c r="K10" s="58"/>
    </row>
    <row r="11" spans="1:13" ht="15.75" x14ac:dyDescent="0.25">
      <c r="A11" s="52"/>
      <c r="B11" s="53"/>
      <c r="C11" s="54"/>
      <c r="D11" s="54"/>
      <c r="E11" s="55"/>
      <c r="F11" s="56">
        <f t="shared" si="0"/>
        <v>0</v>
      </c>
      <c r="G11" s="53"/>
      <c r="H11" s="54"/>
      <c r="I11" s="57"/>
      <c r="J11" s="54"/>
      <c r="K11" s="58"/>
    </row>
    <row r="12" spans="1:13" ht="15.75" x14ac:dyDescent="0.25">
      <c r="A12" s="52"/>
      <c r="B12" s="53"/>
      <c r="C12" s="54"/>
      <c r="D12" s="54"/>
      <c r="E12" s="55"/>
      <c r="F12" s="56">
        <f t="shared" si="0"/>
        <v>0</v>
      </c>
      <c r="G12" s="59"/>
      <c r="H12" s="54"/>
      <c r="I12" s="55"/>
      <c r="J12" s="54"/>
      <c r="K12" s="58"/>
    </row>
    <row r="13" spans="1:13" ht="15.75" x14ac:dyDescent="0.25">
      <c r="A13" s="52"/>
      <c r="B13" s="53"/>
      <c r="C13" s="54"/>
      <c r="D13" s="54"/>
      <c r="E13" s="55"/>
      <c r="F13" s="56">
        <f t="shared" si="0"/>
        <v>0</v>
      </c>
      <c r="G13" s="59"/>
      <c r="H13" s="54"/>
      <c r="I13" s="55"/>
      <c r="J13" s="54"/>
      <c r="K13" s="58"/>
    </row>
    <row r="14" spans="1:13" ht="15.75" x14ac:dyDescent="0.25">
      <c r="A14" s="52"/>
      <c r="B14" s="53"/>
      <c r="C14" s="54"/>
      <c r="D14" s="54"/>
      <c r="E14" s="55"/>
      <c r="F14" s="56">
        <f t="shared" si="0"/>
        <v>0</v>
      </c>
      <c r="G14" s="53"/>
      <c r="H14" s="54"/>
      <c r="I14" s="55"/>
      <c r="J14" s="54"/>
      <c r="K14" s="58"/>
    </row>
    <row r="15" spans="1:13" ht="15.75" x14ac:dyDescent="0.25">
      <c r="A15" s="59"/>
      <c r="B15" s="53"/>
      <c r="C15" s="54"/>
      <c r="D15" s="54"/>
      <c r="E15" s="55"/>
      <c r="F15" s="56">
        <f t="shared" si="0"/>
        <v>0</v>
      </c>
      <c r="G15" s="53"/>
      <c r="H15" s="54"/>
      <c r="I15" s="55"/>
      <c r="J15" s="54"/>
      <c r="K15" s="58"/>
    </row>
    <row r="16" spans="1:13" ht="15" customHeight="1" x14ac:dyDescent="0.25">
      <c r="A16" s="59"/>
      <c r="B16" s="53"/>
      <c r="C16" s="54"/>
      <c r="D16" s="54"/>
      <c r="E16" s="55"/>
      <c r="F16" s="56">
        <f t="shared" si="0"/>
        <v>0</v>
      </c>
      <c r="G16" s="53"/>
      <c r="H16" s="54"/>
      <c r="I16" s="55"/>
      <c r="J16" s="54"/>
      <c r="K16" s="58"/>
    </row>
    <row r="17" spans="1:11" ht="15.75" x14ac:dyDescent="0.25">
      <c r="A17" s="52"/>
      <c r="B17" s="53"/>
      <c r="C17" s="54"/>
      <c r="D17" s="54"/>
      <c r="E17" s="55"/>
      <c r="F17" s="56">
        <f t="shared" si="0"/>
        <v>0</v>
      </c>
      <c r="G17" s="53"/>
      <c r="H17" s="54"/>
      <c r="I17" s="55"/>
      <c r="J17" s="54"/>
      <c r="K17" s="58"/>
    </row>
    <row r="18" spans="1:11" ht="15.75" x14ac:dyDescent="0.25">
      <c r="A18" s="52"/>
      <c r="B18" s="53"/>
      <c r="C18" s="54"/>
      <c r="D18" s="54"/>
      <c r="E18" s="55"/>
      <c r="F18" s="56">
        <f t="shared" si="0"/>
        <v>0</v>
      </c>
      <c r="G18" s="53"/>
      <c r="H18" s="54"/>
      <c r="I18" s="55"/>
      <c r="J18" s="54"/>
      <c r="K18" s="58"/>
    </row>
    <row r="19" spans="1:11" ht="15.75" x14ac:dyDescent="0.25">
      <c r="A19" s="52"/>
      <c r="B19" s="53"/>
      <c r="C19" s="54"/>
      <c r="D19" s="54"/>
      <c r="E19" s="55"/>
      <c r="F19" s="56">
        <f t="shared" si="0"/>
        <v>0</v>
      </c>
      <c r="G19" s="53"/>
      <c r="H19" s="54"/>
      <c r="I19" s="55"/>
      <c r="J19" s="54"/>
      <c r="K19" s="58"/>
    </row>
    <row r="20" spans="1:11" ht="15.75" x14ac:dyDescent="0.25">
      <c r="A20" s="52"/>
      <c r="B20" s="53"/>
      <c r="C20" s="54"/>
      <c r="D20" s="54"/>
      <c r="E20" s="55"/>
      <c r="F20" s="56">
        <f t="shared" si="0"/>
        <v>0</v>
      </c>
      <c r="G20" s="53"/>
      <c r="H20" s="54"/>
      <c r="I20" s="55"/>
      <c r="J20" s="54"/>
      <c r="K20" s="58"/>
    </row>
    <row r="21" spans="1:11" ht="15.75" x14ac:dyDescent="0.25">
      <c r="A21" s="52"/>
      <c r="B21" s="53"/>
      <c r="C21" s="54"/>
      <c r="D21" s="54"/>
      <c r="E21" s="55"/>
      <c r="F21" s="56">
        <f t="shared" si="0"/>
        <v>0</v>
      </c>
      <c r="G21" s="53"/>
      <c r="H21" s="54"/>
      <c r="I21" s="55"/>
      <c r="J21" s="54"/>
      <c r="K21" s="58"/>
    </row>
    <row r="22" spans="1:11" ht="15.75" x14ac:dyDescent="0.25">
      <c r="A22" s="52"/>
      <c r="B22" s="53"/>
      <c r="C22" s="54"/>
      <c r="D22" s="54"/>
      <c r="E22" s="55"/>
      <c r="F22" s="56">
        <f t="shared" si="0"/>
        <v>0</v>
      </c>
      <c r="G22" s="53"/>
      <c r="H22" s="54"/>
      <c r="I22" s="55"/>
      <c r="J22" s="54"/>
      <c r="K22" s="58"/>
    </row>
    <row r="23" spans="1:11" ht="15.75" x14ac:dyDescent="0.25">
      <c r="A23" s="52"/>
      <c r="B23" s="53"/>
      <c r="C23" s="54"/>
      <c r="D23" s="54"/>
      <c r="E23" s="55"/>
      <c r="F23" s="56">
        <f t="shared" si="0"/>
        <v>0</v>
      </c>
      <c r="G23" s="53"/>
      <c r="H23" s="54"/>
      <c r="I23" s="55"/>
      <c r="J23" s="54"/>
      <c r="K23" s="58"/>
    </row>
    <row r="24" spans="1:11" ht="15.75" x14ac:dyDescent="0.25">
      <c r="A24" s="52"/>
      <c r="B24" s="53"/>
      <c r="C24" s="54"/>
      <c r="D24" s="54"/>
      <c r="E24" s="55"/>
      <c r="F24" s="56">
        <f t="shared" si="0"/>
        <v>0</v>
      </c>
      <c r="G24" s="53"/>
      <c r="H24" s="54"/>
      <c r="I24" s="55"/>
      <c r="J24" s="54"/>
      <c r="K24" s="58"/>
    </row>
    <row r="25" spans="1:11" ht="15.75" x14ac:dyDescent="0.25">
      <c r="A25" s="59"/>
      <c r="B25" s="53"/>
      <c r="C25" s="54"/>
      <c r="D25" s="54"/>
      <c r="E25" s="55"/>
      <c r="F25" s="56">
        <f t="shared" si="0"/>
        <v>0</v>
      </c>
      <c r="G25" s="53"/>
      <c r="H25" s="54"/>
      <c r="I25" s="55"/>
      <c r="J25" s="54"/>
      <c r="K25" s="58"/>
    </row>
    <row r="26" spans="1:11" ht="15.75" x14ac:dyDescent="0.25">
      <c r="A26" s="59"/>
      <c r="B26" s="53"/>
      <c r="C26" s="54"/>
      <c r="D26" s="54"/>
      <c r="E26" s="55"/>
      <c r="F26" s="56">
        <f t="shared" si="0"/>
        <v>0</v>
      </c>
      <c r="G26" s="53"/>
      <c r="H26" s="54"/>
      <c r="I26" s="55"/>
      <c r="J26" s="54"/>
      <c r="K26" s="58"/>
    </row>
    <row r="27" spans="1:11" ht="15.75" x14ac:dyDescent="0.25">
      <c r="A27" s="52"/>
      <c r="B27" s="53"/>
      <c r="C27" s="54"/>
      <c r="D27" s="54"/>
      <c r="E27" s="55"/>
      <c r="F27" s="56">
        <f t="shared" si="0"/>
        <v>0</v>
      </c>
      <c r="G27" s="53"/>
      <c r="H27" s="54"/>
      <c r="I27" s="55"/>
      <c r="J27" s="54"/>
      <c r="K27" s="58"/>
    </row>
    <row r="28" spans="1:11" ht="15.75" x14ac:dyDescent="0.25">
      <c r="A28" s="52"/>
      <c r="B28" s="53"/>
      <c r="C28" s="54"/>
      <c r="D28" s="54"/>
      <c r="E28" s="55"/>
      <c r="F28" s="56">
        <f t="shared" si="0"/>
        <v>0</v>
      </c>
      <c r="G28" s="53"/>
      <c r="H28" s="54"/>
      <c r="I28" s="55"/>
      <c r="J28" s="54"/>
      <c r="K28" s="58"/>
    </row>
    <row r="29" spans="1:11" ht="15.75" x14ac:dyDescent="0.25">
      <c r="A29" s="52"/>
      <c r="B29" s="53"/>
      <c r="C29" s="54"/>
      <c r="D29" s="54"/>
      <c r="E29" s="55"/>
      <c r="F29" s="56">
        <f t="shared" si="0"/>
        <v>0</v>
      </c>
      <c r="G29" s="53"/>
      <c r="H29" s="54"/>
      <c r="I29" s="55"/>
      <c r="J29" s="54"/>
      <c r="K29" s="58"/>
    </row>
    <row r="30" spans="1:11" ht="15.75" x14ac:dyDescent="0.25">
      <c r="A30" s="52"/>
      <c r="B30" s="53"/>
      <c r="C30" s="54"/>
      <c r="D30" s="54"/>
      <c r="E30" s="55"/>
      <c r="F30" s="56">
        <f t="shared" si="0"/>
        <v>0</v>
      </c>
      <c r="G30" s="53"/>
      <c r="H30" s="54"/>
      <c r="I30" s="55"/>
      <c r="J30" s="54"/>
      <c r="K30" s="58"/>
    </row>
    <row r="31" spans="1:11" ht="15.75" x14ac:dyDescent="0.25">
      <c r="A31" s="52"/>
      <c r="B31" s="53"/>
      <c r="C31" s="54"/>
      <c r="D31" s="54"/>
      <c r="E31" s="55"/>
      <c r="F31" s="56">
        <f t="shared" si="0"/>
        <v>0</v>
      </c>
      <c r="G31" s="53"/>
      <c r="H31" s="54"/>
      <c r="I31" s="55"/>
      <c r="J31" s="54"/>
      <c r="K31" s="58"/>
    </row>
    <row r="32" spans="1:11" ht="15.75" x14ac:dyDescent="0.25">
      <c r="A32" s="52"/>
      <c r="B32" s="53"/>
      <c r="C32" s="54"/>
      <c r="D32" s="54"/>
      <c r="E32" s="55"/>
      <c r="F32" s="56">
        <f t="shared" si="0"/>
        <v>0</v>
      </c>
      <c r="G32" s="53"/>
      <c r="H32" s="54"/>
      <c r="I32" s="55"/>
      <c r="J32" s="54"/>
      <c r="K32" s="58"/>
    </row>
    <row r="33" spans="1:11" ht="15.75" x14ac:dyDescent="0.25">
      <c r="A33" s="52"/>
      <c r="B33" s="53"/>
      <c r="C33" s="54"/>
      <c r="D33" s="54"/>
      <c r="E33" s="55"/>
      <c r="F33" s="56">
        <f t="shared" si="0"/>
        <v>0</v>
      </c>
      <c r="G33" s="53"/>
      <c r="H33" s="54"/>
      <c r="I33" s="55"/>
      <c r="J33" s="54"/>
      <c r="K33" s="58"/>
    </row>
    <row r="34" spans="1:11" ht="15.75" x14ac:dyDescent="0.25">
      <c r="A34" s="52"/>
      <c r="B34" s="53"/>
      <c r="C34" s="54"/>
      <c r="D34" s="54"/>
      <c r="E34" s="55"/>
      <c r="F34" s="56">
        <f t="shared" si="0"/>
        <v>0</v>
      </c>
      <c r="G34" s="53"/>
      <c r="H34" s="54"/>
      <c r="I34" s="55"/>
      <c r="J34" s="54"/>
      <c r="K34" s="58"/>
    </row>
    <row r="35" spans="1:11" ht="15.75" x14ac:dyDescent="0.25">
      <c r="A35" s="59"/>
      <c r="B35" s="53"/>
      <c r="C35" s="54"/>
      <c r="D35" s="54"/>
      <c r="E35" s="55"/>
      <c r="F35" s="56">
        <f t="shared" si="0"/>
        <v>0</v>
      </c>
      <c r="G35" s="53"/>
      <c r="H35" s="54"/>
      <c r="I35" s="55"/>
      <c r="J35" s="54"/>
      <c r="K35" s="58"/>
    </row>
    <row r="36" spans="1:11" ht="15.75" x14ac:dyDescent="0.25">
      <c r="A36" s="59"/>
      <c r="B36" s="53"/>
      <c r="C36" s="54"/>
      <c r="D36" s="54"/>
      <c r="E36" s="55"/>
      <c r="F36" s="56">
        <f t="shared" si="0"/>
        <v>0</v>
      </c>
      <c r="G36" s="53"/>
      <c r="H36" s="54"/>
      <c r="I36" s="55"/>
      <c r="J36" s="54"/>
      <c r="K36" s="58"/>
    </row>
    <row r="37" spans="1:11" ht="15.75" x14ac:dyDescent="0.25">
      <c r="A37" s="52"/>
      <c r="B37" s="53"/>
      <c r="C37" s="54"/>
      <c r="D37" s="54"/>
      <c r="E37" s="55"/>
      <c r="F37" s="56">
        <f t="shared" si="0"/>
        <v>0</v>
      </c>
      <c r="G37" s="53"/>
      <c r="H37" s="54"/>
      <c r="I37" s="55"/>
      <c r="J37" s="54"/>
      <c r="K37" s="58"/>
    </row>
    <row r="38" spans="1:11" ht="15.75" x14ac:dyDescent="0.25">
      <c r="A38" s="52"/>
      <c r="B38" s="53"/>
      <c r="C38" s="54"/>
      <c r="D38" s="54"/>
      <c r="E38" s="55"/>
      <c r="F38" s="56">
        <f t="shared" si="0"/>
        <v>0</v>
      </c>
      <c r="G38" s="53"/>
      <c r="H38" s="54"/>
      <c r="I38" s="55"/>
      <c r="J38" s="54"/>
      <c r="K38" s="58"/>
    </row>
    <row r="39" spans="1:11" ht="15.75" x14ac:dyDescent="0.25">
      <c r="A39" s="52"/>
      <c r="B39" s="53"/>
      <c r="C39" s="54"/>
      <c r="D39" s="54"/>
      <c r="E39" s="55"/>
      <c r="F39" s="56">
        <f t="shared" si="0"/>
        <v>0</v>
      </c>
      <c r="G39" s="53"/>
      <c r="H39" s="54"/>
      <c r="I39" s="55"/>
      <c r="J39" s="54"/>
      <c r="K39" s="58"/>
    </row>
    <row r="40" spans="1:11" ht="15.75" x14ac:dyDescent="0.25">
      <c r="A40" s="52"/>
      <c r="B40" s="53"/>
      <c r="C40" s="54"/>
      <c r="D40" s="54"/>
      <c r="E40" s="55"/>
      <c r="F40" s="56">
        <f t="shared" si="0"/>
        <v>0</v>
      </c>
      <c r="G40" s="53"/>
      <c r="H40" s="54"/>
      <c r="I40" s="55"/>
      <c r="J40" s="54"/>
      <c r="K40" s="58"/>
    </row>
    <row r="41" spans="1:11" ht="15.75" x14ac:dyDescent="0.25">
      <c r="A41" s="52"/>
      <c r="B41" s="53"/>
      <c r="C41" s="54"/>
      <c r="D41" s="54"/>
      <c r="E41" s="55"/>
      <c r="F41" s="56">
        <f t="shared" si="0"/>
        <v>0</v>
      </c>
      <c r="G41" s="53"/>
      <c r="H41" s="54"/>
      <c r="I41" s="55"/>
      <c r="J41" s="54"/>
      <c r="K41" s="58"/>
    </row>
    <row r="42" spans="1:11" ht="15.75" x14ac:dyDescent="0.25">
      <c r="A42" s="52"/>
      <c r="B42" s="53"/>
      <c r="C42" s="54"/>
      <c r="D42" s="54"/>
      <c r="E42" s="55"/>
      <c r="F42" s="56">
        <f t="shared" si="0"/>
        <v>0</v>
      </c>
      <c r="G42" s="53"/>
      <c r="H42" s="54"/>
      <c r="I42" s="55"/>
      <c r="J42" s="54"/>
      <c r="K42" s="58"/>
    </row>
    <row r="43" spans="1:11" ht="15.75" x14ac:dyDescent="0.25">
      <c r="A43" s="52"/>
      <c r="B43" s="53"/>
      <c r="C43" s="54"/>
      <c r="D43" s="54"/>
      <c r="E43" s="55"/>
      <c r="F43" s="56">
        <f t="shared" si="0"/>
        <v>0</v>
      </c>
      <c r="G43" s="53"/>
      <c r="H43" s="54"/>
      <c r="I43" s="55"/>
      <c r="J43" s="54"/>
      <c r="K43" s="58"/>
    </row>
    <row r="44" spans="1:11" ht="15.75" x14ac:dyDescent="0.25">
      <c r="A44" s="52"/>
      <c r="B44" s="53"/>
      <c r="C44" s="54"/>
      <c r="D44" s="54"/>
      <c r="E44" s="55"/>
      <c r="F44" s="56">
        <f t="shared" si="0"/>
        <v>0</v>
      </c>
      <c r="G44" s="53"/>
      <c r="H44" s="54"/>
      <c r="I44" s="55"/>
      <c r="J44" s="54"/>
      <c r="K44" s="58"/>
    </row>
    <row r="45" spans="1:11" ht="15.75" x14ac:dyDescent="0.25">
      <c r="A45" s="59"/>
      <c r="B45" s="53"/>
      <c r="C45" s="54"/>
      <c r="D45" s="54"/>
      <c r="E45" s="55"/>
      <c r="F45" s="56">
        <f t="shared" si="0"/>
        <v>0</v>
      </c>
      <c r="G45" s="53"/>
      <c r="H45" s="54"/>
      <c r="I45" s="55"/>
      <c r="J45" s="54"/>
      <c r="K45" s="58"/>
    </row>
    <row r="46" spans="1:11" ht="15.75" x14ac:dyDescent="0.25">
      <c r="A46" s="59"/>
      <c r="B46" s="53"/>
      <c r="C46" s="54"/>
      <c r="D46" s="54"/>
      <c r="E46" s="55"/>
      <c r="F46" s="56">
        <f t="shared" si="0"/>
        <v>0</v>
      </c>
      <c r="G46" s="53"/>
      <c r="H46" s="54"/>
      <c r="I46" s="55"/>
      <c r="J46" s="54"/>
      <c r="K46" s="58"/>
    </row>
    <row r="47" spans="1:11" ht="15.75" x14ac:dyDescent="0.25">
      <c r="A47" s="60"/>
      <c r="B47" s="61"/>
      <c r="C47" s="62"/>
      <c r="D47" s="62"/>
      <c r="E47" s="63"/>
      <c r="F47" s="56">
        <f t="shared" si="0"/>
        <v>0</v>
      </c>
      <c r="G47" s="61"/>
      <c r="H47" s="62"/>
      <c r="I47" s="63"/>
      <c r="J47" s="62"/>
      <c r="K47" s="58"/>
    </row>
    <row r="48" spans="1:11" ht="15.75" x14ac:dyDescent="0.25">
      <c r="A48" s="60"/>
      <c r="B48" s="61"/>
      <c r="C48" s="62"/>
      <c r="D48" s="62"/>
      <c r="E48" s="63"/>
      <c r="F48" s="56">
        <f t="shared" si="0"/>
        <v>0</v>
      </c>
      <c r="G48" s="61"/>
      <c r="H48" s="62"/>
      <c r="I48" s="63"/>
      <c r="J48" s="62"/>
      <c r="K48" s="58"/>
    </row>
    <row r="49" spans="1:11" ht="15.75" x14ac:dyDescent="0.25">
      <c r="A49" s="60"/>
      <c r="B49" s="61"/>
      <c r="C49" s="62"/>
      <c r="D49" s="62"/>
      <c r="E49" s="63"/>
      <c r="F49" s="56">
        <f t="shared" si="0"/>
        <v>0</v>
      </c>
      <c r="G49" s="61"/>
      <c r="H49" s="62"/>
      <c r="I49" s="63"/>
      <c r="J49" s="62"/>
      <c r="K49" s="58"/>
    </row>
    <row r="50" spans="1:11" ht="15.75" x14ac:dyDescent="0.25">
      <c r="A50" s="61"/>
      <c r="B50" s="64" t="s">
        <v>16</v>
      </c>
      <c r="C50" s="65">
        <f>SUM(C7:C49)</f>
        <v>26.17</v>
      </c>
      <c r="D50" s="65">
        <f>SUM(D7:D49)</f>
        <v>0</v>
      </c>
      <c r="E50" s="66"/>
      <c r="F50" s="67">
        <f t="shared" si="0"/>
        <v>26.17</v>
      </c>
      <c r="G50" s="68"/>
      <c r="H50" s="65">
        <f>SUM(H7:H49)</f>
        <v>20.826000000000001</v>
      </c>
      <c r="I50" s="66"/>
      <c r="J50" s="65">
        <f>SUM(J7:J49)</f>
        <v>0</v>
      </c>
      <c r="K50" s="69">
        <f>C50-H50</f>
        <v>5.3440000000000012</v>
      </c>
    </row>
    <row r="53" spans="1:11" ht="15.75" x14ac:dyDescent="0.25">
      <c r="B53" s="70" t="s">
        <v>39</v>
      </c>
      <c r="F53" s="33"/>
      <c r="G53" s="34" t="s">
        <v>66</v>
      </c>
      <c r="H53" s="71"/>
    </row>
    <row r="54" spans="1:11" x14ac:dyDescent="0.25">
      <c r="B54" s="70"/>
      <c r="F54" s="36" t="s">
        <v>19</v>
      </c>
      <c r="G54" s="37"/>
      <c r="H54" s="37"/>
    </row>
    <row r="55" spans="1:11" ht="15.75" x14ac:dyDescent="0.25">
      <c r="B55" s="70" t="s">
        <v>20</v>
      </c>
      <c r="F55" s="33"/>
      <c r="G55" s="34" t="s">
        <v>67</v>
      </c>
      <c r="H55" s="71"/>
    </row>
    <row r="56" spans="1:11" x14ac:dyDescent="0.25">
      <c r="F56" s="36" t="s">
        <v>19</v>
      </c>
      <c r="G56" s="37"/>
      <c r="H56" s="37"/>
    </row>
    <row r="57" spans="1:11" ht="15.75" x14ac:dyDescent="0.25">
      <c r="B57" s="70" t="s">
        <v>68</v>
      </c>
      <c r="F57" s="33"/>
      <c r="G57" s="34" t="s">
        <v>69</v>
      </c>
      <c r="H57" s="71"/>
    </row>
    <row r="58" spans="1:11" x14ac:dyDescent="0.25">
      <c r="F58" s="36" t="s">
        <v>19</v>
      </c>
      <c r="G58" s="37"/>
      <c r="H58" s="37"/>
    </row>
  </sheetData>
  <mergeCells count="11">
    <mergeCell ref="G53:H53"/>
    <mergeCell ref="G55:H55"/>
    <mergeCell ref="G57:H57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abSelected="1" view="pageBreakPreview" zoomScale="90" zoomScaleNormal="75" zoomScaleSheetLayoutView="90" workbookViewId="0">
      <selection activeCell="E6" sqref="E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38"/>
      <c r="L1" s="38"/>
      <c r="M1" s="38" t="s">
        <v>42</v>
      </c>
    </row>
    <row r="2" spans="1:13" ht="20.25" customHeight="1" x14ac:dyDescent="0.25">
      <c r="A2" s="40"/>
      <c r="B2" s="40"/>
      <c r="C2" s="40"/>
      <c r="D2" s="40"/>
      <c r="E2" s="40"/>
      <c r="F2" s="40"/>
      <c r="G2" s="40"/>
      <c r="H2" s="41"/>
      <c r="I2" s="41"/>
      <c r="K2" s="42"/>
      <c r="L2" s="42"/>
      <c r="M2" s="42" t="s">
        <v>52</v>
      </c>
    </row>
    <row r="3" spans="1:13" ht="61.5" customHeight="1" x14ac:dyDescent="0.25">
      <c r="A3" s="40"/>
      <c r="B3" s="44" t="s">
        <v>62</v>
      </c>
      <c r="C3" s="45"/>
      <c r="D3" s="45"/>
      <c r="E3" s="45"/>
      <c r="F3" s="45"/>
      <c r="G3" s="45"/>
      <c r="H3" s="45"/>
      <c r="I3" s="45"/>
      <c r="J3" s="45"/>
      <c r="K3" s="40"/>
    </row>
    <row r="4" spans="1:13" ht="31.5" customHeight="1" x14ac:dyDescent="0.25">
      <c r="A4" s="46" t="s">
        <v>51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3" ht="33" customHeight="1" x14ac:dyDescent="0.25">
      <c r="A5" s="47" t="s">
        <v>2</v>
      </c>
      <c r="B5" s="47" t="s">
        <v>3</v>
      </c>
      <c r="C5" s="48" t="s">
        <v>4</v>
      </c>
      <c r="D5" s="48"/>
      <c r="E5" s="48"/>
      <c r="F5" s="48" t="s">
        <v>5</v>
      </c>
      <c r="G5" s="48" t="s">
        <v>6</v>
      </c>
      <c r="H5" s="48"/>
      <c r="I5" s="48"/>
      <c r="J5" s="48"/>
      <c r="K5" s="49" t="s">
        <v>7</v>
      </c>
    </row>
    <row r="6" spans="1:13" ht="158.25" customHeight="1" x14ac:dyDescent="0.25">
      <c r="A6" s="47"/>
      <c r="B6" s="47"/>
      <c r="C6" s="50" t="s">
        <v>8</v>
      </c>
      <c r="D6" s="50" t="s">
        <v>9</v>
      </c>
      <c r="E6" s="50" t="s">
        <v>10</v>
      </c>
      <c r="F6" s="48"/>
      <c r="G6" s="51" t="s">
        <v>11</v>
      </c>
      <c r="H6" s="50" t="s">
        <v>12</v>
      </c>
      <c r="I6" s="50" t="s">
        <v>13</v>
      </c>
      <c r="J6" s="50" t="s">
        <v>12</v>
      </c>
      <c r="K6" s="49"/>
      <c r="M6" s="81"/>
    </row>
    <row r="7" spans="1:13" ht="15.75" x14ac:dyDescent="0.25">
      <c r="A7" s="52">
        <v>1</v>
      </c>
      <c r="B7" s="53" t="s">
        <v>23</v>
      </c>
      <c r="C7" s="54">
        <v>6.48</v>
      </c>
      <c r="D7" s="54"/>
      <c r="E7" s="55"/>
      <c r="F7" s="56">
        <f>SUM(C7,D7)</f>
        <v>6.48</v>
      </c>
      <c r="G7" s="53">
        <v>3110</v>
      </c>
      <c r="H7" s="54">
        <v>6.7</v>
      </c>
      <c r="I7" s="57" t="s">
        <v>70</v>
      </c>
      <c r="J7" s="54"/>
      <c r="K7" s="58"/>
    </row>
    <row r="8" spans="1:13" ht="51" customHeight="1" x14ac:dyDescent="0.25">
      <c r="A8" s="52">
        <v>2</v>
      </c>
      <c r="B8" s="55" t="s">
        <v>64</v>
      </c>
      <c r="C8" s="54">
        <v>0.3</v>
      </c>
      <c r="D8" s="54"/>
      <c r="E8" s="55"/>
      <c r="F8" s="56">
        <f t="shared" ref="F8:F50" si="0">SUM(C8,D8)</f>
        <v>0.3</v>
      </c>
      <c r="G8" s="53"/>
      <c r="H8" s="54"/>
      <c r="I8" s="57"/>
      <c r="J8" s="54"/>
      <c r="K8" s="58"/>
    </row>
    <row r="9" spans="1:13" ht="15.75" x14ac:dyDescent="0.25">
      <c r="A9" s="52"/>
      <c r="B9" s="53"/>
      <c r="C9" s="54"/>
      <c r="D9" s="54"/>
      <c r="E9" s="55"/>
      <c r="F9" s="56">
        <f t="shared" si="0"/>
        <v>0</v>
      </c>
      <c r="G9" s="82"/>
      <c r="H9" s="54"/>
      <c r="I9" s="57"/>
      <c r="J9" s="54"/>
      <c r="K9" s="58"/>
    </row>
    <row r="10" spans="1:13" ht="35.25" customHeight="1" x14ac:dyDescent="0.25">
      <c r="A10" s="52"/>
      <c r="B10" s="53"/>
      <c r="C10" s="54"/>
      <c r="D10" s="54"/>
      <c r="E10" s="55"/>
      <c r="F10" s="56">
        <f t="shared" si="0"/>
        <v>0</v>
      </c>
      <c r="G10" s="53"/>
      <c r="H10" s="54"/>
      <c r="I10" s="57"/>
      <c r="J10" s="54"/>
      <c r="K10" s="58"/>
    </row>
    <row r="11" spans="1:13" ht="15.75" x14ac:dyDescent="0.25">
      <c r="A11" s="52"/>
      <c r="B11" s="53"/>
      <c r="C11" s="54"/>
      <c r="D11" s="54"/>
      <c r="E11" s="55"/>
      <c r="F11" s="56">
        <f t="shared" si="0"/>
        <v>0</v>
      </c>
      <c r="G11" s="53"/>
      <c r="H11" s="54"/>
      <c r="I11" s="57"/>
      <c r="J11" s="54"/>
      <c r="K11" s="58"/>
    </row>
    <row r="12" spans="1:13" ht="15.75" x14ac:dyDescent="0.25">
      <c r="A12" s="52"/>
      <c r="B12" s="53"/>
      <c r="C12" s="54"/>
      <c r="D12" s="54"/>
      <c r="E12" s="55"/>
      <c r="F12" s="56">
        <f t="shared" si="0"/>
        <v>0</v>
      </c>
      <c r="G12" s="59"/>
      <c r="H12" s="54"/>
      <c r="I12" s="55"/>
      <c r="J12" s="54"/>
      <c r="K12" s="58"/>
    </row>
    <row r="13" spans="1:13" ht="15.75" x14ac:dyDescent="0.25">
      <c r="A13" s="52"/>
      <c r="B13" s="53"/>
      <c r="C13" s="54"/>
      <c r="D13" s="54"/>
      <c r="E13" s="55"/>
      <c r="F13" s="56">
        <f t="shared" si="0"/>
        <v>0</v>
      </c>
      <c r="G13" s="59"/>
      <c r="H13" s="54"/>
      <c r="I13" s="55"/>
      <c r="J13" s="54"/>
      <c r="K13" s="58"/>
    </row>
    <row r="14" spans="1:13" ht="15.75" x14ac:dyDescent="0.25">
      <c r="A14" s="52"/>
      <c r="B14" s="53"/>
      <c r="C14" s="54"/>
      <c r="D14" s="54"/>
      <c r="E14" s="55"/>
      <c r="F14" s="56">
        <f t="shared" si="0"/>
        <v>0</v>
      </c>
      <c r="G14" s="53"/>
      <c r="H14" s="54"/>
      <c r="I14" s="55"/>
      <c r="J14" s="54"/>
      <c r="K14" s="58"/>
    </row>
    <row r="15" spans="1:13" ht="15.75" x14ac:dyDescent="0.25">
      <c r="A15" s="59"/>
      <c r="B15" s="53"/>
      <c r="C15" s="54"/>
      <c r="D15" s="54"/>
      <c r="E15" s="55"/>
      <c r="F15" s="56">
        <f t="shared" si="0"/>
        <v>0</v>
      </c>
      <c r="G15" s="53"/>
      <c r="H15" s="54"/>
      <c r="I15" s="55"/>
      <c r="J15" s="54"/>
      <c r="K15" s="58"/>
    </row>
    <row r="16" spans="1:13" ht="15" customHeight="1" x14ac:dyDescent="0.25">
      <c r="A16" s="59"/>
      <c r="B16" s="53"/>
      <c r="C16" s="54"/>
      <c r="D16" s="54"/>
      <c r="E16" s="55"/>
      <c r="F16" s="56">
        <f t="shared" si="0"/>
        <v>0</v>
      </c>
      <c r="G16" s="53"/>
      <c r="H16" s="54"/>
      <c r="I16" s="55"/>
      <c r="J16" s="54"/>
      <c r="K16" s="58"/>
    </row>
    <row r="17" spans="1:11" ht="15.75" x14ac:dyDescent="0.25">
      <c r="A17" s="52"/>
      <c r="B17" s="53"/>
      <c r="C17" s="54"/>
      <c r="D17" s="54"/>
      <c r="E17" s="55"/>
      <c r="F17" s="56">
        <f t="shared" si="0"/>
        <v>0</v>
      </c>
      <c r="G17" s="53"/>
      <c r="H17" s="54"/>
      <c r="I17" s="55"/>
      <c r="J17" s="54"/>
      <c r="K17" s="58"/>
    </row>
    <row r="18" spans="1:11" ht="15.75" x14ac:dyDescent="0.25">
      <c r="A18" s="52"/>
      <c r="B18" s="53"/>
      <c r="C18" s="54"/>
      <c r="D18" s="54"/>
      <c r="E18" s="55"/>
      <c r="F18" s="56">
        <f t="shared" si="0"/>
        <v>0</v>
      </c>
      <c r="G18" s="53"/>
      <c r="H18" s="54"/>
      <c r="I18" s="55"/>
      <c r="J18" s="54"/>
      <c r="K18" s="58"/>
    </row>
    <row r="19" spans="1:11" ht="15.75" x14ac:dyDescent="0.25">
      <c r="A19" s="52"/>
      <c r="B19" s="53"/>
      <c r="C19" s="54"/>
      <c r="D19" s="54"/>
      <c r="E19" s="55"/>
      <c r="F19" s="56">
        <f t="shared" si="0"/>
        <v>0</v>
      </c>
      <c r="G19" s="53"/>
      <c r="H19" s="54"/>
      <c r="I19" s="55"/>
      <c r="J19" s="54"/>
      <c r="K19" s="58"/>
    </row>
    <row r="20" spans="1:11" ht="15.75" x14ac:dyDescent="0.25">
      <c r="A20" s="52"/>
      <c r="B20" s="53"/>
      <c r="C20" s="54"/>
      <c r="D20" s="54"/>
      <c r="E20" s="55"/>
      <c r="F20" s="56">
        <f t="shared" si="0"/>
        <v>0</v>
      </c>
      <c r="G20" s="53"/>
      <c r="H20" s="54"/>
      <c r="I20" s="55"/>
      <c r="J20" s="54"/>
      <c r="K20" s="58"/>
    </row>
    <row r="21" spans="1:11" ht="15.75" x14ac:dyDescent="0.25">
      <c r="A21" s="52"/>
      <c r="B21" s="53"/>
      <c r="C21" s="54"/>
      <c r="D21" s="54"/>
      <c r="E21" s="55"/>
      <c r="F21" s="56">
        <f t="shared" si="0"/>
        <v>0</v>
      </c>
      <c r="G21" s="53"/>
      <c r="H21" s="54"/>
      <c r="I21" s="55"/>
      <c r="J21" s="54"/>
      <c r="K21" s="58"/>
    </row>
    <row r="22" spans="1:11" ht="15.75" x14ac:dyDescent="0.25">
      <c r="A22" s="52"/>
      <c r="B22" s="53"/>
      <c r="C22" s="54"/>
      <c r="D22" s="54"/>
      <c r="E22" s="55"/>
      <c r="F22" s="56">
        <f t="shared" si="0"/>
        <v>0</v>
      </c>
      <c r="G22" s="53"/>
      <c r="H22" s="54"/>
      <c r="I22" s="55"/>
      <c r="J22" s="54"/>
      <c r="K22" s="58"/>
    </row>
    <row r="23" spans="1:11" ht="15.75" x14ac:dyDescent="0.25">
      <c r="A23" s="52"/>
      <c r="B23" s="53"/>
      <c r="C23" s="54"/>
      <c r="D23" s="54"/>
      <c r="E23" s="55"/>
      <c r="F23" s="56">
        <f t="shared" si="0"/>
        <v>0</v>
      </c>
      <c r="G23" s="53"/>
      <c r="H23" s="54"/>
      <c r="I23" s="55"/>
      <c r="J23" s="54"/>
      <c r="K23" s="58"/>
    </row>
    <row r="24" spans="1:11" ht="15.75" x14ac:dyDescent="0.25">
      <c r="A24" s="52"/>
      <c r="B24" s="53"/>
      <c r="C24" s="54"/>
      <c r="D24" s="54"/>
      <c r="E24" s="55"/>
      <c r="F24" s="56">
        <f t="shared" si="0"/>
        <v>0</v>
      </c>
      <c r="G24" s="53"/>
      <c r="H24" s="54"/>
      <c r="I24" s="55"/>
      <c r="J24" s="54"/>
      <c r="K24" s="58"/>
    </row>
    <row r="25" spans="1:11" ht="15.75" x14ac:dyDescent="0.25">
      <c r="A25" s="59"/>
      <c r="B25" s="53"/>
      <c r="C25" s="54"/>
      <c r="D25" s="54"/>
      <c r="E25" s="55"/>
      <c r="F25" s="56">
        <f t="shared" si="0"/>
        <v>0</v>
      </c>
      <c r="G25" s="53"/>
      <c r="H25" s="54"/>
      <c r="I25" s="55"/>
      <c r="J25" s="54"/>
      <c r="K25" s="58"/>
    </row>
    <row r="26" spans="1:11" ht="15.75" x14ac:dyDescent="0.25">
      <c r="A26" s="59"/>
      <c r="B26" s="53"/>
      <c r="C26" s="54"/>
      <c r="D26" s="54"/>
      <c r="E26" s="55"/>
      <c r="F26" s="56">
        <f t="shared" si="0"/>
        <v>0</v>
      </c>
      <c r="G26" s="53"/>
      <c r="H26" s="54"/>
      <c r="I26" s="55"/>
      <c r="J26" s="54"/>
      <c r="K26" s="58"/>
    </row>
    <row r="27" spans="1:11" ht="15.75" x14ac:dyDescent="0.25">
      <c r="A27" s="52"/>
      <c r="B27" s="53"/>
      <c r="C27" s="54"/>
      <c r="D27" s="54"/>
      <c r="E27" s="55"/>
      <c r="F27" s="56">
        <f t="shared" si="0"/>
        <v>0</v>
      </c>
      <c r="G27" s="53"/>
      <c r="H27" s="54"/>
      <c r="I27" s="55"/>
      <c r="J27" s="54"/>
      <c r="K27" s="58"/>
    </row>
    <row r="28" spans="1:11" ht="15.75" x14ac:dyDescent="0.25">
      <c r="A28" s="52"/>
      <c r="B28" s="53"/>
      <c r="C28" s="54"/>
      <c r="D28" s="54"/>
      <c r="E28" s="55"/>
      <c r="F28" s="56">
        <f t="shared" si="0"/>
        <v>0</v>
      </c>
      <c r="G28" s="53"/>
      <c r="H28" s="54"/>
      <c r="I28" s="55"/>
      <c r="J28" s="54"/>
      <c r="K28" s="58"/>
    </row>
    <row r="29" spans="1:11" ht="15.75" x14ac:dyDescent="0.25">
      <c r="A29" s="52"/>
      <c r="B29" s="53"/>
      <c r="C29" s="54"/>
      <c r="D29" s="54"/>
      <c r="E29" s="55"/>
      <c r="F29" s="56">
        <f t="shared" si="0"/>
        <v>0</v>
      </c>
      <c r="G29" s="53"/>
      <c r="H29" s="54"/>
      <c r="I29" s="55"/>
      <c r="J29" s="54"/>
      <c r="K29" s="58"/>
    </row>
    <row r="30" spans="1:11" ht="15.75" x14ac:dyDescent="0.25">
      <c r="A30" s="52"/>
      <c r="B30" s="53"/>
      <c r="C30" s="54"/>
      <c r="D30" s="54"/>
      <c r="E30" s="55"/>
      <c r="F30" s="56">
        <f t="shared" si="0"/>
        <v>0</v>
      </c>
      <c r="G30" s="53"/>
      <c r="H30" s="54"/>
      <c r="I30" s="55"/>
      <c r="J30" s="54"/>
      <c r="K30" s="58"/>
    </row>
    <row r="31" spans="1:11" ht="15.75" x14ac:dyDescent="0.25">
      <c r="A31" s="52"/>
      <c r="B31" s="53"/>
      <c r="C31" s="54"/>
      <c r="D31" s="54"/>
      <c r="E31" s="55"/>
      <c r="F31" s="56">
        <f t="shared" si="0"/>
        <v>0</v>
      </c>
      <c r="G31" s="53"/>
      <c r="H31" s="54"/>
      <c r="I31" s="55"/>
      <c r="J31" s="54"/>
      <c r="K31" s="58"/>
    </row>
    <row r="32" spans="1:11" ht="15.75" x14ac:dyDescent="0.25">
      <c r="A32" s="52"/>
      <c r="B32" s="53"/>
      <c r="C32" s="54"/>
      <c r="D32" s="54"/>
      <c r="E32" s="55"/>
      <c r="F32" s="56">
        <f t="shared" si="0"/>
        <v>0</v>
      </c>
      <c r="G32" s="53"/>
      <c r="H32" s="54"/>
      <c r="I32" s="55"/>
      <c r="J32" s="54"/>
      <c r="K32" s="58"/>
    </row>
    <row r="33" spans="1:11" ht="15.75" x14ac:dyDescent="0.25">
      <c r="A33" s="52"/>
      <c r="B33" s="53"/>
      <c r="C33" s="54"/>
      <c r="D33" s="54"/>
      <c r="E33" s="55"/>
      <c r="F33" s="56">
        <f t="shared" si="0"/>
        <v>0</v>
      </c>
      <c r="G33" s="53"/>
      <c r="H33" s="54"/>
      <c r="I33" s="55"/>
      <c r="J33" s="54"/>
      <c r="K33" s="58"/>
    </row>
    <row r="34" spans="1:11" ht="15.75" x14ac:dyDescent="0.25">
      <c r="A34" s="52"/>
      <c r="B34" s="53"/>
      <c r="C34" s="54"/>
      <c r="D34" s="54"/>
      <c r="E34" s="55"/>
      <c r="F34" s="56">
        <f t="shared" si="0"/>
        <v>0</v>
      </c>
      <c r="G34" s="53"/>
      <c r="H34" s="54"/>
      <c r="I34" s="55"/>
      <c r="J34" s="54"/>
      <c r="K34" s="58"/>
    </row>
    <row r="35" spans="1:11" ht="15.75" x14ac:dyDescent="0.25">
      <c r="A35" s="59"/>
      <c r="B35" s="53"/>
      <c r="C35" s="54"/>
      <c r="D35" s="54"/>
      <c r="E35" s="55"/>
      <c r="F35" s="56">
        <f t="shared" si="0"/>
        <v>0</v>
      </c>
      <c r="G35" s="53"/>
      <c r="H35" s="54"/>
      <c r="I35" s="55"/>
      <c r="J35" s="54"/>
      <c r="K35" s="58"/>
    </row>
    <row r="36" spans="1:11" ht="15.75" x14ac:dyDescent="0.25">
      <c r="A36" s="59"/>
      <c r="B36" s="53"/>
      <c r="C36" s="54"/>
      <c r="D36" s="54"/>
      <c r="E36" s="55"/>
      <c r="F36" s="56">
        <f t="shared" si="0"/>
        <v>0</v>
      </c>
      <c r="G36" s="53"/>
      <c r="H36" s="54"/>
      <c r="I36" s="55"/>
      <c r="J36" s="54"/>
      <c r="K36" s="58"/>
    </row>
    <row r="37" spans="1:11" ht="15.75" x14ac:dyDescent="0.25">
      <c r="A37" s="52"/>
      <c r="B37" s="53"/>
      <c r="C37" s="54"/>
      <c r="D37" s="54"/>
      <c r="E37" s="55"/>
      <c r="F37" s="56">
        <f t="shared" si="0"/>
        <v>0</v>
      </c>
      <c r="G37" s="53"/>
      <c r="H37" s="54"/>
      <c r="I37" s="55"/>
      <c r="J37" s="54"/>
      <c r="K37" s="58"/>
    </row>
    <row r="38" spans="1:11" ht="15.75" x14ac:dyDescent="0.25">
      <c r="A38" s="52"/>
      <c r="B38" s="53"/>
      <c r="C38" s="54"/>
      <c r="D38" s="54"/>
      <c r="E38" s="55"/>
      <c r="F38" s="56">
        <f t="shared" si="0"/>
        <v>0</v>
      </c>
      <c r="G38" s="53"/>
      <c r="H38" s="54"/>
      <c r="I38" s="55"/>
      <c r="J38" s="54"/>
      <c r="K38" s="58"/>
    </row>
    <row r="39" spans="1:11" ht="15.75" x14ac:dyDescent="0.25">
      <c r="A39" s="52"/>
      <c r="B39" s="53"/>
      <c r="C39" s="54"/>
      <c r="D39" s="54"/>
      <c r="E39" s="55"/>
      <c r="F39" s="56">
        <f t="shared" si="0"/>
        <v>0</v>
      </c>
      <c r="G39" s="53"/>
      <c r="H39" s="54"/>
      <c r="I39" s="55"/>
      <c r="J39" s="54"/>
      <c r="K39" s="58"/>
    </row>
    <row r="40" spans="1:11" ht="15.75" x14ac:dyDescent="0.25">
      <c r="A40" s="52"/>
      <c r="B40" s="53"/>
      <c r="C40" s="54"/>
      <c r="D40" s="54"/>
      <c r="E40" s="55"/>
      <c r="F40" s="56">
        <f t="shared" si="0"/>
        <v>0</v>
      </c>
      <c r="G40" s="53"/>
      <c r="H40" s="54"/>
      <c r="I40" s="55"/>
      <c r="J40" s="54"/>
      <c r="K40" s="58"/>
    </row>
    <row r="41" spans="1:11" ht="15.75" x14ac:dyDescent="0.25">
      <c r="A41" s="52"/>
      <c r="B41" s="53"/>
      <c r="C41" s="54"/>
      <c r="D41" s="54"/>
      <c r="E41" s="55"/>
      <c r="F41" s="56">
        <f t="shared" si="0"/>
        <v>0</v>
      </c>
      <c r="G41" s="53"/>
      <c r="H41" s="54"/>
      <c r="I41" s="55"/>
      <c r="J41" s="54"/>
      <c r="K41" s="58"/>
    </row>
    <row r="42" spans="1:11" ht="15.75" x14ac:dyDescent="0.25">
      <c r="A42" s="52"/>
      <c r="B42" s="53"/>
      <c r="C42" s="54"/>
      <c r="D42" s="54"/>
      <c r="E42" s="55"/>
      <c r="F42" s="56">
        <f t="shared" si="0"/>
        <v>0</v>
      </c>
      <c r="G42" s="53"/>
      <c r="H42" s="54"/>
      <c r="I42" s="55"/>
      <c r="J42" s="54"/>
      <c r="K42" s="58"/>
    </row>
    <row r="43" spans="1:11" ht="15.75" x14ac:dyDescent="0.25">
      <c r="A43" s="52"/>
      <c r="B43" s="53"/>
      <c r="C43" s="54"/>
      <c r="D43" s="54"/>
      <c r="E43" s="55"/>
      <c r="F43" s="56">
        <f t="shared" si="0"/>
        <v>0</v>
      </c>
      <c r="G43" s="53"/>
      <c r="H43" s="54"/>
      <c r="I43" s="55"/>
      <c r="J43" s="54"/>
      <c r="K43" s="58"/>
    </row>
    <row r="44" spans="1:11" ht="15.75" x14ac:dyDescent="0.25">
      <c r="A44" s="52"/>
      <c r="B44" s="53"/>
      <c r="C44" s="54"/>
      <c r="D44" s="54"/>
      <c r="E44" s="55"/>
      <c r="F44" s="56">
        <f t="shared" si="0"/>
        <v>0</v>
      </c>
      <c r="G44" s="53"/>
      <c r="H44" s="54"/>
      <c r="I44" s="55"/>
      <c r="J44" s="54"/>
      <c r="K44" s="58"/>
    </row>
    <row r="45" spans="1:11" ht="15.75" x14ac:dyDescent="0.25">
      <c r="A45" s="59"/>
      <c r="B45" s="53"/>
      <c r="C45" s="54"/>
      <c r="D45" s="54"/>
      <c r="E45" s="55"/>
      <c r="F45" s="56">
        <f t="shared" si="0"/>
        <v>0</v>
      </c>
      <c r="G45" s="53"/>
      <c r="H45" s="54"/>
      <c r="I45" s="55"/>
      <c r="J45" s="54"/>
      <c r="K45" s="58"/>
    </row>
    <row r="46" spans="1:11" ht="15.75" x14ac:dyDescent="0.25">
      <c r="A46" s="59"/>
      <c r="B46" s="53"/>
      <c r="C46" s="54"/>
      <c r="D46" s="54"/>
      <c r="E46" s="55"/>
      <c r="F46" s="56">
        <f t="shared" si="0"/>
        <v>0</v>
      </c>
      <c r="G46" s="53"/>
      <c r="H46" s="54"/>
      <c r="I46" s="55"/>
      <c r="J46" s="54"/>
      <c r="K46" s="58"/>
    </row>
    <row r="47" spans="1:11" ht="15.75" x14ac:dyDescent="0.25">
      <c r="A47" s="60"/>
      <c r="B47" s="61"/>
      <c r="C47" s="62"/>
      <c r="D47" s="62"/>
      <c r="E47" s="63"/>
      <c r="F47" s="56">
        <f t="shared" si="0"/>
        <v>0</v>
      </c>
      <c r="G47" s="61"/>
      <c r="H47" s="62"/>
      <c r="I47" s="63"/>
      <c r="J47" s="62"/>
      <c r="K47" s="58"/>
    </row>
    <row r="48" spans="1:11" ht="15.75" x14ac:dyDescent="0.25">
      <c r="A48" s="60"/>
      <c r="B48" s="61"/>
      <c r="C48" s="62"/>
      <c r="D48" s="62"/>
      <c r="E48" s="63"/>
      <c r="F48" s="56">
        <f t="shared" si="0"/>
        <v>0</v>
      </c>
      <c r="G48" s="61"/>
      <c r="H48" s="62"/>
      <c r="I48" s="63"/>
      <c r="J48" s="62"/>
      <c r="K48" s="58"/>
    </row>
    <row r="49" spans="1:11" ht="15.75" x14ac:dyDescent="0.25">
      <c r="A49" s="60"/>
      <c r="B49" s="61"/>
      <c r="C49" s="62"/>
      <c r="D49" s="62"/>
      <c r="E49" s="63"/>
      <c r="F49" s="56">
        <f t="shared" si="0"/>
        <v>0</v>
      </c>
      <c r="G49" s="61"/>
      <c r="H49" s="62"/>
      <c r="I49" s="63"/>
      <c r="J49" s="62"/>
      <c r="K49" s="58"/>
    </row>
    <row r="50" spans="1:11" ht="15.75" x14ac:dyDescent="0.25">
      <c r="A50" s="61"/>
      <c r="B50" s="64" t="s">
        <v>16</v>
      </c>
      <c r="C50" s="65">
        <f>SUM(C7:C49)</f>
        <v>6.78</v>
      </c>
      <c r="D50" s="65">
        <f>SUM(D7:D49)</f>
        <v>0</v>
      </c>
      <c r="E50" s="66"/>
      <c r="F50" s="67">
        <f t="shared" si="0"/>
        <v>6.78</v>
      </c>
      <c r="G50" s="68"/>
      <c r="H50" s="65">
        <f>SUM(H7:H49)</f>
        <v>6.7</v>
      </c>
      <c r="I50" s="66"/>
      <c r="J50" s="65">
        <f>SUM(J7:J49)</f>
        <v>0</v>
      </c>
      <c r="K50" s="69">
        <f>C50-H50</f>
        <v>8.0000000000000071E-2</v>
      </c>
    </row>
    <row r="53" spans="1:11" ht="15.75" x14ac:dyDescent="0.25">
      <c r="B53" s="70" t="s">
        <v>39</v>
      </c>
      <c r="F53" s="33"/>
      <c r="G53" s="34" t="s">
        <v>66</v>
      </c>
      <c r="H53" s="71"/>
    </row>
    <row r="54" spans="1:11" x14ac:dyDescent="0.25">
      <c r="B54" s="70"/>
      <c r="F54" s="36" t="s">
        <v>19</v>
      </c>
      <c r="G54" s="37"/>
      <c r="H54" s="37"/>
    </row>
    <row r="55" spans="1:11" ht="15.75" x14ac:dyDescent="0.25">
      <c r="B55" s="70" t="s">
        <v>20</v>
      </c>
      <c r="F55" s="33"/>
      <c r="G55" s="34" t="s">
        <v>67</v>
      </c>
      <c r="H55" s="71"/>
    </row>
    <row r="56" spans="1:11" x14ac:dyDescent="0.25">
      <c r="F56" s="36" t="s">
        <v>19</v>
      </c>
      <c r="G56" s="37"/>
      <c r="H56" s="37"/>
    </row>
    <row r="57" spans="1:11" ht="15.75" x14ac:dyDescent="0.25">
      <c r="B57" s="70" t="s">
        <v>68</v>
      </c>
      <c r="F57" s="33"/>
      <c r="G57" s="34" t="s">
        <v>69</v>
      </c>
      <c r="H57" s="71"/>
    </row>
    <row r="58" spans="1:11" x14ac:dyDescent="0.25">
      <c r="F58" s="36" t="s">
        <v>19</v>
      </c>
      <c r="G58" s="37"/>
      <c r="H58" s="37"/>
    </row>
  </sheetData>
  <mergeCells count="11">
    <mergeCell ref="G53:H53"/>
    <mergeCell ref="G55:H55"/>
    <mergeCell ref="G57:H57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view="pageBreakPreview" topLeftCell="A7" zoomScale="90" zoomScaleNormal="80" zoomScaleSheetLayoutView="90" workbookViewId="0">
      <selection activeCell="E6" sqref="E6"/>
    </sheetView>
  </sheetViews>
  <sheetFormatPr defaultRowHeight="15" x14ac:dyDescent="0.25"/>
  <cols>
    <col min="1" max="1" width="7.28515625" customWidth="1"/>
    <col min="2" max="2" width="30.5703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30.5703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30.5703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30.5703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30.5703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30.5703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30.5703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30.5703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30.5703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30.5703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30.5703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30.5703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30.5703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30.5703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30.5703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30.5703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30.5703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30.5703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30.5703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30.5703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30.5703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30.5703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30.5703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30.5703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30.5703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30.5703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30.5703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30.5703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30.5703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30.5703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30.5703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30.5703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30.5703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30.5703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30.5703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30.5703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30.5703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30.5703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30.5703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30.5703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30.5703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30.5703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30.5703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30.5703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30.5703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30.5703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30.5703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30.5703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30.5703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30.5703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30.5703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30.5703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30.5703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30.5703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30.5703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30.5703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30.5703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30.5703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30.5703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30.5703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30.5703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30.5703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30.5703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30.5703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38"/>
      <c r="L1" s="38"/>
      <c r="M1" s="39" t="s">
        <v>42</v>
      </c>
      <c r="N1" s="39"/>
      <c r="O1" s="39"/>
    </row>
    <row r="2" spans="1:16" ht="20.25" customHeight="1" x14ac:dyDescent="0.25">
      <c r="A2" s="40"/>
      <c r="B2" s="40"/>
      <c r="C2" s="40"/>
      <c r="D2" s="40"/>
      <c r="E2" s="40"/>
      <c r="F2" s="40"/>
      <c r="G2" s="40"/>
      <c r="H2" s="41"/>
      <c r="I2" s="41"/>
      <c r="K2" s="42"/>
      <c r="L2" s="42"/>
      <c r="M2" s="43" t="s">
        <v>50</v>
      </c>
      <c r="N2" s="43"/>
      <c r="O2" s="43"/>
      <c r="P2" s="43"/>
    </row>
    <row r="3" spans="1:16" ht="76.5" customHeight="1" x14ac:dyDescent="0.25">
      <c r="A3" s="40"/>
      <c r="B3" s="44" t="s">
        <v>71</v>
      </c>
      <c r="C3" s="45"/>
      <c r="D3" s="45"/>
      <c r="E3" s="45"/>
      <c r="F3" s="45"/>
      <c r="G3" s="45"/>
      <c r="H3" s="45"/>
      <c r="I3" s="45"/>
      <c r="J3" s="45"/>
      <c r="K3" s="40"/>
    </row>
    <row r="4" spans="1:16" ht="31.5" customHeight="1" x14ac:dyDescent="0.25">
      <c r="A4" s="46" t="s">
        <v>51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6" ht="33" customHeight="1" x14ac:dyDescent="0.25">
      <c r="A5" s="47" t="s">
        <v>2</v>
      </c>
      <c r="B5" s="47" t="s">
        <v>3</v>
      </c>
      <c r="C5" s="48" t="s">
        <v>4</v>
      </c>
      <c r="D5" s="48"/>
      <c r="E5" s="48"/>
      <c r="F5" s="48" t="s">
        <v>5</v>
      </c>
      <c r="G5" s="48" t="s">
        <v>6</v>
      </c>
      <c r="H5" s="48"/>
      <c r="I5" s="48"/>
      <c r="J5" s="48"/>
      <c r="K5" s="49" t="s">
        <v>7</v>
      </c>
    </row>
    <row r="6" spans="1:16" ht="158.25" customHeight="1" x14ac:dyDescent="0.25">
      <c r="A6" s="47"/>
      <c r="B6" s="47"/>
      <c r="C6" s="50" t="s">
        <v>8</v>
      </c>
      <c r="D6" s="50" t="s">
        <v>9</v>
      </c>
      <c r="E6" s="50" t="s">
        <v>10</v>
      </c>
      <c r="F6" s="48"/>
      <c r="G6" s="51" t="s">
        <v>11</v>
      </c>
      <c r="H6" s="50" t="s">
        <v>12</v>
      </c>
      <c r="I6" s="50" t="s">
        <v>13</v>
      </c>
      <c r="J6" s="50" t="s">
        <v>12</v>
      </c>
      <c r="K6" s="49"/>
    </row>
    <row r="7" spans="1:16" ht="15.75" x14ac:dyDescent="0.25">
      <c r="A7" s="52"/>
      <c r="B7" s="53" t="s">
        <v>72</v>
      </c>
      <c r="C7" s="54">
        <v>12.821</v>
      </c>
      <c r="D7" s="54"/>
      <c r="E7" s="55"/>
      <c r="F7" s="56">
        <f>SUM(C7,D7)</f>
        <v>12.821</v>
      </c>
      <c r="G7" s="53">
        <v>0</v>
      </c>
      <c r="H7" s="54">
        <v>0</v>
      </c>
      <c r="I7" s="57">
        <v>0</v>
      </c>
      <c r="J7" s="54">
        <v>0</v>
      </c>
      <c r="K7" s="58"/>
    </row>
    <row r="8" spans="1:16" ht="15.75" x14ac:dyDescent="0.25">
      <c r="A8" s="52"/>
      <c r="B8" s="53"/>
      <c r="C8" s="54"/>
      <c r="D8" s="54"/>
      <c r="E8" s="55"/>
      <c r="F8" s="56">
        <f t="shared" ref="F8:F50" si="0">SUM(C8,D8)</f>
        <v>0</v>
      </c>
      <c r="G8" s="53"/>
      <c r="H8" s="54"/>
      <c r="I8" s="57"/>
      <c r="J8" s="54"/>
      <c r="K8" s="58"/>
    </row>
    <row r="9" spans="1:16" ht="15.75" x14ac:dyDescent="0.25">
      <c r="A9" s="52"/>
      <c r="B9" s="53"/>
      <c r="C9" s="54"/>
      <c r="D9" s="54"/>
      <c r="E9" s="55"/>
      <c r="F9" s="56">
        <f t="shared" si="0"/>
        <v>0</v>
      </c>
      <c r="G9" s="53"/>
      <c r="H9" s="54"/>
      <c r="I9" s="57"/>
      <c r="J9" s="54"/>
      <c r="K9" s="58"/>
    </row>
    <row r="10" spans="1:16" ht="15.75" x14ac:dyDescent="0.25">
      <c r="A10" s="52"/>
      <c r="B10" s="53"/>
      <c r="C10" s="54"/>
      <c r="D10" s="54"/>
      <c r="E10" s="55"/>
      <c r="F10" s="56">
        <f t="shared" si="0"/>
        <v>0</v>
      </c>
      <c r="G10" s="53"/>
      <c r="H10" s="54"/>
      <c r="I10" s="57"/>
      <c r="J10" s="54"/>
      <c r="K10" s="58"/>
    </row>
    <row r="11" spans="1:16" ht="15.75" x14ac:dyDescent="0.25">
      <c r="A11" s="52"/>
      <c r="B11" s="53"/>
      <c r="C11" s="54"/>
      <c r="D11" s="54"/>
      <c r="E11" s="55"/>
      <c r="F11" s="56">
        <f t="shared" si="0"/>
        <v>0</v>
      </c>
      <c r="G11" s="53"/>
      <c r="H11" s="54"/>
      <c r="I11" s="57"/>
      <c r="J11" s="54"/>
      <c r="K11" s="58"/>
    </row>
    <row r="12" spans="1:16" ht="15.75" x14ac:dyDescent="0.25">
      <c r="A12" s="52"/>
      <c r="B12" s="53"/>
      <c r="C12" s="54"/>
      <c r="D12" s="54"/>
      <c r="E12" s="55"/>
      <c r="F12" s="56">
        <f t="shared" si="0"/>
        <v>0</v>
      </c>
      <c r="G12" s="59"/>
      <c r="H12" s="54"/>
      <c r="I12" s="55"/>
      <c r="J12" s="54"/>
      <c r="K12" s="58"/>
    </row>
    <row r="13" spans="1:16" ht="15.75" x14ac:dyDescent="0.25">
      <c r="A13" s="52"/>
      <c r="B13" s="53"/>
      <c r="C13" s="54"/>
      <c r="D13" s="54"/>
      <c r="E13" s="55"/>
      <c r="F13" s="56">
        <f t="shared" si="0"/>
        <v>0</v>
      </c>
      <c r="G13" s="59"/>
      <c r="H13" s="54"/>
      <c r="I13" s="55"/>
      <c r="J13" s="54"/>
      <c r="K13" s="58"/>
    </row>
    <row r="14" spans="1:16" ht="15.75" x14ac:dyDescent="0.25">
      <c r="A14" s="52"/>
      <c r="B14" s="53"/>
      <c r="C14" s="54"/>
      <c r="D14" s="54"/>
      <c r="E14" s="55"/>
      <c r="F14" s="56">
        <f t="shared" si="0"/>
        <v>0</v>
      </c>
      <c r="G14" s="53"/>
      <c r="H14" s="54"/>
      <c r="I14" s="55"/>
      <c r="J14" s="54"/>
      <c r="K14" s="58"/>
    </row>
    <row r="15" spans="1:16" ht="15.75" x14ac:dyDescent="0.25">
      <c r="A15" s="59"/>
      <c r="B15" s="53"/>
      <c r="C15" s="54"/>
      <c r="D15" s="54"/>
      <c r="E15" s="55"/>
      <c r="F15" s="56">
        <f t="shared" si="0"/>
        <v>0</v>
      </c>
      <c r="G15" s="53"/>
      <c r="H15" s="54"/>
      <c r="I15" s="55"/>
      <c r="J15" s="54"/>
      <c r="K15" s="58"/>
    </row>
    <row r="16" spans="1:16" ht="15" customHeight="1" x14ac:dyDescent="0.25">
      <c r="A16" s="59"/>
      <c r="B16" s="53"/>
      <c r="C16" s="54"/>
      <c r="D16" s="54"/>
      <c r="E16" s="55"/>
      <c r="F16" s="56">
        <f t="shared" si="0"/>
        <v>0</v>
      </c>
      <c r="G16" s="53"/>
      <c r="H16" s="54"/>
      <c r="I16" s="55"/>
      <c r="J16" s="54"/>
      <c r="K16" s="58"/>
    </row>
    <row r="17" spans="1:11" ht="15.75" x14ac:dyDescent="0.25">
      <c r="A17" s="52"/>
      <c r="B17" s="53"/>
      <c r="C17" s="54"/>
      <c r="D17" s="54"/>
      <c r="E17" s="55"/>
      <c r="F17" s="56">
        <f t="shared" si="0"/>
        <v>0</v>
      </c>
      <c r="G17" s="53"/>
      <c r="H17" s="54"/>
      <c r="I17" s="55"/>
      <c r="J17" s="54"/>
      <c r="K17" s="58"/>
    </row>
    <row r="18" spans="1:11" ht="15.75" x14ac:dyDescent="0.25">
      <c r="A18" s="52"/>
      <c r="B18" s="53"/>
      <c r="C18" s="54"/>
      <c r="D18" s="54"/>
      <c r="E18" s="55"/>
      <c r="F18" s="56">
        <f t="shared" si="0"/>
        <v>0</v>
      </c>
      <c r="G18" s="53"/>
      <c r="H18" s="54"/>
      <c r="I18" s="55"/>
      <c r="J18" s="54"/>
      <c r="K18" s="58"/>
    </row>
    <row r="19" spans="1:11" ht="15.75" x14ac:dyDescent="0.25">
      <c r="A19" s="52"/>
      <c r="B19" s="53"/>
      <c r="C19" s="54"/>
      <c r="D19" s="54"/>
      <c r="E19" s="55"/>
      <c r="F19" s="56">
        <f t="shared" si="0"/>
        <v>0</v>
      </c>
      <c r="G19" s="53"/>
      <c r="H19" s="54"/>
      <c r="I19" s="55"/>
      <c r="J19" s="54"/>
      <c r="K19" s="58"/>
    </row>
    <row r="20" spans="1:11" ht="15.75" x14ac:dyDescent="0.25">
      <c r="A20" s="52"/>
      <c r="B20" s="53"/>
      <c r="C20" s="54"/>
      <c r="D20" s="54"/>
      <c r="E20" s="55"/>
      <c r="F20" s="56">
        <f t="shared" si="0"/>
        <v>0</v>
      </c>
      <c r="G20" s="53"/>
      <c r="H20" s="54"/>
      <c r="I20" s="55"/>
      <c r="J20" s="54"/>
      <c r="K20" s="58"/>
    </row>
    <row r="21" spans="1:11" ht="15.75" x14ac:dyDescent="0.25">
      <c r="A21" s="52"/>
      <c r="B21" s="53"/>
      <c r="C21" s="54"/>
      <c r="D21" s="54"/>
      <c r="E21" s="55"/>
      <c r="F21" s="56">
        <f t="shared" si="0"/>
        <v>0</v>
      </c>
      <c r="G21" s="53"/>
      <c r="H21" s="54"/>
      <c r="I21" s="55"/>
      <c r="J21" s="54"/>
      <c r="K21" s="58"/>
    </row>
    <row r="22" spans="1:11" ht="15.75" x14ac:dyDescent="0.25">
      <c r="A22" s="52"/>
      <c r="B22" s="53"/>
      <c r="C22" s="54"/>
      <c r="D22" s="54"/>
      <c r="E22" s="55"/>
      <c r="F22" s="56">
        <f t="shared" si="0"/>
        <v>0</v>
      </c>
      <c r="G22" s="53"/>
      <c r="H22" s="54"/>
      <c r="I22" s="55"/>
      <c r="J22" s="54"/>
      <c r="K22" s="58"/>
    </row>
    <row r="23" spans="1:11" ht="15.75" x14ac:dyDescent="0.25">
      <c r="A23" s="52"/>
      <c r="B23" s="53"/>
      <c r="C23" s="54"/>
      <c r="D23" s="54"/>
      <c r="E23" s="55"/>
      <c r="F23" s="56">
        <f t="shared" si="0"/>
        <v>0</v>
      </c>
      <c r="G23" s="53"/>
      <c r="H23" s="54"/>
      <c r="I23" s="55"/>
      <c r="J23" s="54"/>
      <c r="K23" s="58"/>
    </row>
    <row r="24" spans="1:11" ht="15.75" x14ac:dyDescent="0.25">
      <c r="A24" s="52"/>
      <c r="B24" s="53"/>
      <c r="C24" s="54"/>
      <c r="D24" s="54"/>
      <c r="E24" s="55"/>
      <c r="F24" s="56">
        <f t="shared" si="0"/>
        <v>0</v>
      </c>
      <c r="G24" s="53"/>
      <c r="H24" s="54"/>
      <c r="I24" s="55"/>
      <c r="J24" s="54"/>
      <c r="K24" s="58"/>
    </row>
    <row r="25" spans="1:11" ht="15.75" x14ac:dyDescent="0.25">
      <c r="A25" s="59"/>
      <c r="B25" s="53"/>
      <c r="C25" s="54"/>
      <c r="D25" s="54"/>
      <c r="E25" s="55"/>
      <c r="F25" s="56">
        <f t="shared" si="0"/>
        <v>0</v>
      </c>
      <c r="G25" s="53"/>
      <c r="H25" s="54"/>
      <c r="I25" s="55"/>
      <c r="J25" s="54"/>
      <c r="K25" s="58"/>
    </row>
    <row r="26" spans="1:11" ht="15.75" x14ac:dyDescent="0.25">
      <c r="A26" s="59"/>
      <c r="B26" s="53"/>
      <c r="C26" s="54"/>
      <c r="D26" s="54"/>
      <c r="E26" s="55"/>
      <c r="F26" s="56">
        <f t="shared" si="0"/>
        <v>0</v>
      </c>
      <c r="G26" s="53"/>
      <c r="H26" s="54"/>
      <c r="I26" s="55"/>
      <c r="J26" s="54"/>
      <c r="K26" s="58"/>
    </row>
    <row r="27" spans="1:11" ht="15.75" x14ac:dyDescent="0.25">
      <c r="A27" s="52"/>
      <c r="B27" s="53"/>
      <c r="C27" s="54"/>
      <c r="D27" s="54"/>
      <c r="E27" s="55"/>
      <c r="F27" s="56">
        <f t="shared" si="0"/>
        <v>0</v>
      </c>
      <c r="G27" s="53"/>
      <c r="H27" s="54"/>
      <c r="I27" s="55"/>
      <c r="J27" s="54"/>
      <c r="K27" s="58"/>
    </row>
    <row r="28" spans="1:11" ht="15.75" x14ac:dyDescent="0.25">
      <c r="A28" s="52"/>
      <c r="B28" s="53"/>
      <c r="C28" s="54"/>
      <c r="D28" s="54"/>
      <c r="E28" s="55"/>
      <c r="F28" s="56">
        <f t="shared" si="0"/>
        <v>0</v>
      </c>
      <c r="G28" s="53"/>
      <c r="H28" s="54"/>
      <c r="I28" s="55"/>
      <c r="J28" s="54"/>
      <c r="K28" s="58"/>
    </row>
    <row r="29" spans="1:11" ht="15.75" x14ac:dyDescent="0.25">
      <c r="A29" s="52"/>
      <c r="B29" s="53"/>
      <c r="C29" s="54"/>
      <c r="D29" s="54"/>
      <c r="E29" s="55"/>
      <c r="F29" s="56">
        <f t="shared" si="0"/>
        <v>0</v>
      </c>
      <c r="G29" s="53"/>
      <c r="H29" s="54"/>
      <c r="I29" s="55"/>
      <c r="J29" s="54"/>
      <c r="K29" s="58"/>
    </row>
    <row r="30" spans="1:11" ht="15.75" x14ac:dyDescent="0.25">
      <c r="A30" s="52"/>
      <c r="B30" s="53"/>
      <c r="C30" s="54"/>
      <c r="D30" s="54"/>
      <c r="E30" s="55"/>
      <c r="F30" s="56">
        <f t="shared" si="0"/>
        <v>0</v>
      </c>
      <c r="G30" s="53"/>
      <c r="H30" s="54"/>
      <c r="I30" s="55"/>
      <c r="J30" s="54"/>
      <c r="K30" s="58"/>
    </row>
    <row r="31" spans="1:11" ht="15.75" x14ac:dyDescent="0.25">
      <c r="A31" s="52"/>
      <c r="B31" s="53"/>
      <c r="C31" s="54"/>
      <c r="D31" s="54"/>
      <c r="E31" s="55"/>
      <c r="F31" s="56">
        <f t="shared" si="0"/>
        <v>0</v>
      </c>
      <c r="G31" s="53"/>
      <c r="H31" s="54"/>
      <c r="I31" s="55"/>
      <c r="J31" s="54"/>
      <c r="K31" s="58"/>
    </row>
    <row r="32" spans="1:11" ht="15.75" x14ac:dyDescent="0.25">
      <c r="A32" s="52"/>
      <c r="B32" s="53"/>
      <c r="C32" s="54"/>
      <c r="D32" s="54"/>
      <c r="E32" s="55"/>
      <c r="F32" s="56">
        <f t="shared" si="0"/>
        <v>0</v>
      </c>
      <c r="G32" s="53"/>
      <c r="H32" s="54"/>
      <c r="I32" s="55"/>
      <c r="J32" s="54"/>
      <c r="K32" s="58"/>
    </row>
    <row r="33" spans="1:11" ht="15.75" x14ac:dyDescent="0.25">
      <c r="A33" s="52"/>
      <c r="B33" s="53"/>
      <c r="C33" s="54"/>
      <c r="D33" s="54"/>
      <c r="E33" s="55"/>
      <c r="F33" s="56">
        <f t="shared" si="0"/>
        <v>0</v>
      </c>
      <c r="G33" s="53"/>
      <c r="H33" s="54"/>
      <c r="I33" s="55"/>
      <c r="J33" s="54"/>
      <c r="K33" s="58"/>
    </row>
    <row r="34" spans="1:11" ht="15.75" x14ac:dyDescent="0.25">
      <c r="A34" s="52"/>
      <c r="B34" s="53"/>
      <c r="C34" s="54"/>
      <c r="D34" s="54"/>
      <c r="E34" s="55"/>
      <c r="F34" s="56">
        <f t="shared" si="0"/>
        <v>0</v>
      </c>
      <c r="G34" s="53"/>
      <c r="H34" s="54"/>
      <c r="I34" s="55"/>
      <c r="J34" s="54"/>
      <c r="K34" s="58"/>
    </row>
    <row r="35" spans="1:11" ht="15.75" x14ac:dyDescent="0.25">
      <c r="A35" s="59"/>
      <c r="B35" s="53"/>
      <c r="C35" s="54"/>
      <c r="D35" s="54"/>
      <c r="E35" s="55"/>
      <c r="F35" s="56">
        <f t="shared" si="0"/>
        <v>0</v>
      </c>
      <c r="G35" s="53"/>
      <c r="H35" s="54"/>
      <c r="I35" s="55"/>
      <c r="J35" s="54"/>
      <c r="K35" s="58"/>
    </row>
    <row r="36" spans="1:11" ht="15.75" x14ac:dyDescent="0.25">
      <c r="A36" s="59"/>
      <c r="B36" s="53"/>
      <c r="C36" s="54"/>
      <c r="D36" s="54"/>
      <c r="E36" s="55"/>
      <c r="F36" s="56">
        <f t="shared" si="0"/>
        <v>0</v>
      </c>
      <c r="G36" s="53"/>
      <c r="H36" s="54"/>
      <c r="I36" s="55"/>
      <c r="J36" s="54"/>
      <c r="K36" s="58"/>
    </row>
    <row r="37" spans="1:11" ht="15.75" x14ac:dyDescent="0.25">
      <c r="A37" s="52"/>
      <c r="B37" s="53"/>
      <c r="C37" s="54"/>
      <c r="D37" s="54"/>
      <c r="E37" s="55"/>
      <c r="F37" s="56">
        <f t="shared" si="0"/>
        <v>0</v>
      </c>
      <c r="G37" s="53"/>
      <c r="H37" s="54"/>
      <c r="I37" s="55"/>
      <c r="J37" s="54"/>
      <c r="K37" s="58"/>
    </row>
    <row r="38" spans="1:11" ht="15.75" x14ac:dyDescent="0.25">
      <c r="A38" s="52"/>
      <c r="B38" s="53"/>
      <c r="C38" s="54"/>
      <c r="D38" s="54"/>
      <c r="E38" s="55"/>
      <c r="F38" s="56">
        <f t="shared" si="0"/>
        <v>0</v>
      </c>
      <c r="G38" s="53"/>
      <c r="H38" s="54"/>
      <c r="I38" s="55"/>
      <c r="J38" s="54"/>
      <c r="K38" s="58"/>
    </row>
    <row r="39" spans="1:11" ht="15.75" x14ac:dyDescent="0.25">
      <c r="A39" s="52"/>
      <c r="B39" s="53"/>
      <c r="C39" s="54"/>
      <c r="D39" s="54"/>
      <c r="E39" s="55"/>
      <c r="F39" s="56">
        <f t="shared" si="0"/>
        <v>0</v>
      </c>
      <c r="G39" s="53"/>
      <c r="H39" s="54"/>
      <c r="I39" s="55"/>
      <c r="J39" s="54"/>
      <c r="K39" s="58"/>
    </row>
    <row r="40" spans="1:11" ht="15.75" x14ac:dyDescent="0.25">
      <c r="A40" s="52"/>
      <c r="B40" s="53"/>
      <c r="C40" s="54"/>
      <c r="D40" s="54"/>
      <c r="E40" s="55"/>
      <c r="F40" s="56">
        <f t="shared" si="0"/>
        <v>0</v>
      </c>
      <c r="G40" s="53"/>
      <c r="H40" s="54"/>
      <c r="I40" s="55"/>
      <c r="J40" s="54"/>
      <c r="K40" s="58"/>
    </row>
    <row r="41" spans="1:11" ht="15.75" x14ac:dyDescent="0.25">
      <c r="A41" s="52"/>
      <c r="B41" s="53"/>
      <c r="C41" s="54"/>
      <c r="D41" s="54"/>
      <c r="E41" s="55"/>
      <c r="F41" s="56">
        <f t="shared" si="0"/>
        <v>0</v>
      </c>
      <c r="G41" s="53"/>
      <c r="H41" s="54"/>
      <c r="I41" s="55"/>
      <c r="J41" s="54"/>
      <c r="K41" s="58"/>
    </row>
    <row r="42" spans="1:11" ht="15.75" x14ac:dyDescent="0.25">
      <c r="A42" s="52"/>
      <c r="B42" s="53"/>
      <c r="C42" s="54"/>
      <c r="D42" s="54"/>
      <c r="E42" s="55"/>
      <c r="F42" s="56">
        <f t="shared" si="0"/>
        <v>0</v>
      </c>
      <c r="G42" s="53"/>
      <c r="H42" s="54"/>
      <c r="I42" s="55"/>
      <c r="J42" s="54"/>
      <c r="K42" s="58"/>
    </row>
    <row r="43" spans="1:11" ht="15.75" x14ac:dyDescent="0.25">
      <c r="A43" s="52"/>
      <c r="B43" s="53"/>
      <c r="C43" s="54"/>
      <c r="D43" s="54"/>
      <c r="E43" s="55"/>
      <c r="F43" s="56">
        <f t="shared" si="0"/>
        <v>0</v>
      </c>
      <c r="G43" s="53"/>
      <c r="H43" s="54"/>
      <c r="I43" s="55"/>
      <c r="J43" s="54"/>
      <c r="K43" s="58"/>
    </row>
    <row r="44" spans="1:11" ht="15.75" x14ac:dyDescent="0.25">
      <c r="A44" s="52"/>
      <c r="B44" s="53"/>
      <c r="C44" s="54"/>
      <c r="D44" s="54"/>
      <c r="E44" s="55"/>
      <c r="F44" s="56">
        <f t="shared" si="0"/>
        <v>0</v>
      </c>
      <c r="G44" s="53"/>
      <c r="H44" s="54"/>
      <c r="I44" s="55"/>
      <c r="J44" s="54"/>
      <c r="K44" s="58"/>
    </row>
    <row r="45" spans="1:11" ht="15.75" x14ac:dyDescent="0.25">
      <c r="A45" s="59"/>
      <c r="B45" s="53"/>
      <c r="C45" s="54"/>
      <c r="D45" s="54"/>
      <c r="E45" s="55"/>
      <c r="F45" s="56">
        <f t="shared" si="0"/>
        <v>0</v>
      </c>
      <c r="G45" s="53"/>
      <c r="H45" s="54"/>
      <c r="I45" s="55"/>
      <c r="J45" s="54"/>
      <c r="K45" s="58"/>
    </row>
    <row r="46" spans="1:11" ht="15.75" x14ac:dyDescent="0.25">
      <c r="A46" s="59"/>
      <c r="B46" s="53"/>
      <c r="C46" s="54"/>
      <c r="D46" s="54"/>
      <c r="E46" s="55"/>
      <c r="F46" s="56">
        <f t="shared" si="0"/>
        <v>0</v>
      </c>
      <c r="G46" s="53"/>
      <c r="H46" s="54"/>
      <c r="I46" s="55"/>
      <c r="J46" s="54"/>
      <c r="K46" s="58"/>
    </row>
    <row r="47" spans="1:11" ht="15.75" x14ac:dyDescent="0.25">
      <c r="A47" s="60"/>
      <c r="B47" s="61"/>
      <c r="C47" s="62"/>
      <c r="D47" s="62"/>
      <c r="E47" s="63"/>
      <c r="F47" s="56">
        <f t="shared" si="0"/>
        <v>0</v>
      </c>
      <c r="G47" s="61"/>
      <c r="H47" s="62"/>
      <c r="I47" s="63"/>
      <c r="J47" s="62"/>
      <c r="K47" s="58"/>
    </row>
    <row r="48" spans="1:11" ht="15.75" x14ac:dyDescent="0.25">
      <c r="A48" s="60"/>
      <c r="B48" s="61"/>
      <c r="C48" s="62"/>
      <c r="D48" s="62"/>
      <c r="E48" s="63"/>
      <c r="F48" s="56">
        <f t="shared" si="0"/>
        <v>0</v>
      </c>
      <c r="G48" s="61"/>
      <c r="H48" s="62"/>
      <c r="I48" s="63"/>
      <c r="J48" s="62"/>
      <c r="K48" s="58"/>
    </row>
    <row r="49" spans="1:11" ht="15.75" x14ac:dyDescent="0.25">
      <c r="A49" s="60"/>
      <c r="B49" s="61"/>
      <c r="C49" s="62"/>
      <c r="D49" s="62"/>
      <c r="E49" s="63"/>
      <c r="F49" s="56">
        <f t="shared" si="0"/>
        <v>0</v>
      </c>
      <c r="G49" s="61"/>
      <c r="H49" s="62"/>
      <c r="I49" s="63"/>
      <c r="J49" s="62"/>
      <c r="K49" s="58"/>
    </row>
    <row r="50" spans="1:11" ht="15.75" x14ac:dyDescent="0.25">
      <c r="A50" s="61"/>
      <c r="B50" s="64" t="s">
        <v>16</v>
      </c>
      <c r="C50" s="65">
        <f>SUM(C7:C49)</f>
        <v>12.821</v>
      </c>
      <c r="D50" s="65">
        <f>SUM(D7:D49)</f>
        <v>0</v>
      </c>
      <c r="E50" s="66"/>
      <c r="F50" s="67">
        <f t="shared" si="0"/>
        <v>12.821</v>
      </c>
      <c r="G50" s="68"/>
      <c r="H50" s="65">
        <f>SUM(H7:H49)</f>
        <v>0</v>
      </c>
      <c r="I50" s="66"/>
      <c r="J50" s="65">
        <f>SUM(J7:J49)</f>
        <v>0</v>
      </c>
      <c r="K50" s="69">
        <f>C50-H50</f>
        <v>12.821</v>
      </c>
    </row>
    <row r="53" spans="1:11" ht="15.75" x14ac:dyDescent="0.25">
      <c r="B53" s="70" t="s">
        <v>39</v>
      </c>
      <c r="F53" s="33"/>
      <c r="G53" s="34"/>
      <c r="H53" s="71"/>
    </row>
    <row r="54" spans="1:11" x14ac:dyDescent="0.25">
      <c r="B54" s="70"/>
      <c r="F54" s="36" t="s">
        <v>19</v>
      </c>
      <c r="G54" s="37"/>
      <c r="H54" s="37"/>
    </row>
    <row r="55" spans="1:11" ht="15.75" x14ac:dyDescent="0.25">
      <c r="B55" s="70" t="s">
        <v>20</v>
      </c>
      <c r="F55" s="33"/>
      <c r="G55" s="34"/>
      <c r="H55" s="71"/>
    </row>
    <row r="56" spans="1:11" x14ac:dyDescent="0.25">
      <c r="F56" s="36" t="s">
        <v>19</v>
      </c>
      <c r="G56" s="37"/>
      <c r="H56" s="37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13</vt:i4>
      </vt:variant>
    </vt:vector>
  </HeadingPairs>
  <TitlesOfParts>
    <vt:vector size="35" baseType="lpstr">
      <vt:lpstr>ШВД№5</vt:lpstr>
      <vt:lpstr>ШВД №1</vt:lpstr>
      <vt:lpstr>ШВД №2</vt:lpstr>
      <vt:lpstr>ШВД№3</vt:lpstr>
      <vt:lpstr>ШВД №4</vt:lpstr>
      <vt:lpstr>суваг</vt:lpstr>
      <vt:lpstr>фп шевчен</vt:lpstr>
      <vt:lpstr>фізіотераптична</vt:lpstr>
      <vt:lpstr>смсч10</vt:lpstr>
      <vt:lpstr>смсч 11 моз</vt:lpstr>
      <vt:lpstr>кдц голос</vt:lpstr>
      <vt:lpstr>кдц1 дарн</vt:lpstr>
      <vt:lpstr>кдц2 дарниц</vt:lpstr>
      <vt:lpstr>кдцд дарн</vt:lpstr>
      <vt:lpstr>кдц десн</vt:lpstr>
      <vt:lpstr>кдц дніпро</vt:lpstr>
      <vt:lpstr>кдцд дніпро</vt:lpstr>
      <vt:lpstr>кдц печер</vt:lpstr>
      <vt:lpstr>кдц поділь</vt:lpstr>
      <vt:lpstr>кдц святош</vt:lpstr>
      <vt:lpstr>кдц солом</vt:lpstr>
      <vt:lpstr>КНП "КДЦ" Шевченківського р-ну </vt:lpstr>
      <vt:lpstr>'КНП "КДЦ" Шевченківського р-ну '!Excel_BuiltIn_Print_Area</vt:lpstr>
      <vt:lpstr>'КНП "КДЦ" Шевченківського р-ну '!Заголовки_для_печати</vt:lpstr>
      <vt:lpstr>'кдц десн'!Область_печати</vt:lpstr>
      <vt:lpstr>'кдц дніпро'!Область_печати</vt:lpstr>
      <vt:lpstr>'кдц печер'!Область_печати</vt:lpstr>
      <vt:lpstr>'кдц поділь'!Область_печати</vt:lpstr>
      <vt:lpstr>'кдц святош'!Область_печати</vt:lpstr>
      <vt:lpstr>'кдц1 дарн'!Область_печати</vt:lpstr>
      <vt:lpstr>'смсч 11 моз'!Область_печати</vt:lpstr>
      <vt:lpstr>смсч10!Область_печати</vt:lpstr>
      <vt:lpstr>суваг!Область_печати</vt:lpstr>
      <vt:lpstr>фізіотераптична!Область_печати</vt:lpstr>
      <vt:lpstr>'фп шевчен'!Область_печати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Пользователь Windows</cp:lastModifiedBy>
  <cp:lastPrinted>2017-09-07T05:44:19Z</cp:lastPrinted>
  <dcterms:created xsi:type="dcterms:W3CDTF">2017-09-06T12:41:31Z</dcterms:created>
  <dcterms:modified xsi:type="dcterms:W3CDTF">2019-07-10T12:10:25Z</dcterms:modified>
</cp:coreProperties>
</file>