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00.10.14\Public\Степанюк В.А\Благодійні внески_сайт\2019\4 квартал\Лікарсько-акушерська доп.вагітним\"/>
    </mc:Choice>
  </mc:AlternateContent>
  <bookViews>
    <workbookView xWindow="0" yWindow="450" windowWidth="21960" windowHeight="11670" activeTab="4"/>
  </bookViews>
  <sheets>
    <sheet name="кмпб1" sheetId="212" r:id="rId1"/>
    <sheet name="кмпб2" sheetId="213" r:id="rId2"/>
    <sheet name="кмпб3" sheetId="215" r:id="rId3"/>
    <sheet name="кмпб5" sheetId="217" r:id="rId4"/>
    <sheet name="кмпб6" sheetId="219" r:id="rId5"/>
  </sheets>
  <definedNames>
    <definedName name="_xlnm.Print_Area" localSheetId="0">кмпб1!$A$1:$K$58</definedName>
    <definedName name="_xlnm.Print_Area" localSheetId="1">кмпб2!$A$1:$K$69</definedName>
    <definedName name="_xlnm.Print_Area" localSheetId="2">кмпб3!$A$1:$K$32</definedName>
    <definedName name="_xlnm.Print_Area" localSheetId="3">кмпб5!$A$1:$K$58</definedName>
    <definedName name="_xlnm.Print_Area" localSheetId="4">кмпб6!$A$1:$K$212</definedName>
  </definedNames>
  <calcPr calcId="162913"/>
</workbook>
</file>

<file path=xl/calcChain.xml><?xml version="1.0" encoding="utf-8"?>
<calcChain xmlns="http://schemas.openxmlformats.org/spreadsheetml/2006/main">
  <c r="K204" i="219" l="1"/>
  <c r="J204" i="219"/>
  <c r="H204" i="219"/>
  <c r="D204" i="219"/>
  <c r="C204" i="219"/>
  <c r="F204" i="219" s="1"/>
  <c r="F184" i="219"/>
  <c r="F144" i="219"/>
  <c r="F127" i="219"/>
  <c r="F126" i="219"/>
  <c r="F125" i="219"/>
  <c r="F124" i="219"/>
  <c r="F123" i="219"/>
  <c r="F122" i="219"/>
  <c r="F121" i="219"/>
  <c r="F120" i="219"/>
  <c r="F119" i="219"/>
  <c r="F118" i="219"/>
  <c r="F117" i="219"/>
  <c r="F116" i="219"/>
  <c r="F115" i="219"/>
  <c r="F114" i="219"/>
  <c r="F113" i="219"/>
  <c r="F112" i="219"/>
  <c r="F111" i="219"/>
  <c r="F110" i="219"/>
  <c r="F109" i="219"/>
  <c r="F108" i="219"/>
  <c r="F107" i="219"/>
  <c r="F106" i="219"/>
  <c r="F105" i="219"/>
  <c r="F104" i="219"/>
  <c r="F103" i="219"/>
  <c r="F102" i="219"/>
  <c r="F101" i="219"/>
  <c r="F100" i="219"/>
  <c r="F99" i="219"/>
  <c r="F98" i="219"/>
  <c r="F97" i="219"/>
  <c r="F96" i="219"/>
  <c r="F95" i="219"/>
  <c r="F94" i="219"/>
  <c r="F93" i="219"/>
  <c r="F92" i="219"/>
  <c r="F91" i="219"/>
  <c r="F90" i="219"/>
  <c r="F89" i="219"/>
  <c r="F88" i="219"/>
  <c r="F87" i="219"/>
  <c r="F86" i="219"/>
  <c r="F85" i="219"/>
  <c r="F84" i="219"/>
  <c r="F83" i="219"/>
  <c r="F82" i="219"/>
  <c r="F81" i="219"/>
  <c r="F80" i="219"/>
  <c r="F79" i="219"/>
  <c r="F78" i="219"/>
  <c r="F77" i="219"/>
  <c r="F76" i="219"/>
  <c r="F75" i="219"/>
  <c r="F74" i="219"/>
  <c r="F73" i="219"/>
  <c r="F72" i="219"/>
  <c r="F71" i="219"/>
  <c r="F70" i="219"/>
  <c r="F69" i="219"/>
  <c r="F68" i="219"/>
  <c r="F67" i="219"/>
  <c r="F66" i="219"/>
  <c r="F65" i="219"/>
  <c r="F64" i="219"/>
  <c r="F63" i="219"/>
  <c r="F62" i="219"/>
  <c r="F61" i="219"/>
  <c r="F60" i="219"/>
  <c r="F59" i="219"/>
  <c r="F58" i="219"/>
  <c r="F57" i="219"/>
  <c r="F56" i="219"/>
  <c r="F55" i="219"/>
  <c r="F54" i="219"/>
  <c r="F53" i="219"/>
  <c r="F52" i="219"/>
  <c r="F51" i="219"/>
  <c r="F50" i="219"/>
  <c r="F49" i="219"/>
  <c r="F48" i="219"/>
  <c r="F47" i="219"/>
  <c r="F46" i="219"/>
  <c r="F45" i="219"/>
  <c r="F44" i="219"/>
  <c r="F43" i="219"/>
  <c r="F42" i="219"/>
  <c r="F41" i="219"/>
  <c r="F40" i="219"/>
  <c r="F39" i="219"/>
  <c r="F38" i="219"/>
  <c r="F37" i="219"/>
  <c r="F36" i="219"/>
  <c r="F35" i="219"/>
  <c r="F34" i="219"/>
  <c r="F33" i="219"/>
  <c r="F32" i="219"/>
  <c r="F31" i="219"/>
  <c r="F30" i="219"/>
  <c r="F17" i="219"/>
  <c r="F16" i="219"/>
  <c r="F15" i="219"/>
  <c r="F14" i="219"/>
  <c r="F13" i="219"/>
  <c r="F12" i="219"/>
  <c r="F11" i="219"/>
  <c r="F10" i="219"/>
  <c r="F9" i="219"/>
  <c r="F8" i="219"/>
  <c r="J50" i="217"/>
  <c r="H50" i="217"/>
  <c r="D50" i="217"/>
  <c r="C50" i="217"/>
  <c r="K50" i="217" s="1"/>
  <c r="F49" i="217"/>
  <c r="F48" i="217"/>
  <c r="F47" i="217"/>
  <c r="F46" i="217"/>
  <c r="F45" i="217"/>
  <c r="F44" i="217"/>
  <c r="F43" i="217"/>
  <c r="F42" i="217"/>
  <c r="F41" i="217"/>
  <c r="F40" i="217"/>
  <c r="F39" i="217"/>
  <c r="F38" i="217"/>
  <c r="F37" i="217"/>
  <c r="F36" i="217"/>
  <c r="F35" i="217"/>
  <c r="F34" i="217"/>
  <c r="F33" i="217"/>
  <c r="F32" i="217"/>
  <c r="F31" i="217"/>
  <c r="F30" i="217"/>
  <c r="F29" i="217"/>
  <c r="F28" i="217"/>
  <c r="F27" i="217"/>
  <c r="F26" i="217"/>
  <c r="F25" i="217"/>
  <c r="F24" i="217"/>
  <c r="F23" i="217"/>
  <c r="F22" i="217"/>
  <c r="F21" i="217"/>
  <c r="F20" i="217"/>
  <c r="F19" i="217"/>
  <c r="F18" i="217"/>
  <c r="F17" i="217"/>
  <c r="F16" i="217"/>
  <c r="F15" i="217"/>
  <c r="F14" i="217"/>
  <c r="F13" i="217"/>
  <c r="F12" i="217"/>
  <c r="F11" i="217"/>
  <c r="F10" i="217"/>
  <c r="F9" i="217"/>
  <c r="F8" i="217"/>
  <c r="F7" i="217"/>
  <c r="J24" i="215"/>
  <c r="H24" i="215"/>
  <c r="F24" i="215"/>
  <c r="D24" i="215"/>
  <c r="C24" i="215"/>
  <c r="K24" i="215" s="1"/>
  <c r="F23" i="215"/>
  <c r="F22" i="215"/>
  <c r="F21" i="215"/>
  <c r="F20" i="215"/>
  <c r="F19" i="215"/>
  <c r="F18" i="215"/>
  <c r="F17" i="215"/>
  <c r="F16" i="215"/>
  <c r="F15" i="215"/>
  <c r="F14" i="215"/>
  <c r="F13" i="215"/>
  <c r="F12" i="215"/>
  <c r="F11" i="215"/>
  <c r="F10" i="215"/>
  <c r="F9" i="215"/>
  <c r="F8" i="215"/>
  <c r="F7" i="215"/>
  <c r="D61" i="213"/>
  <c r="F61" i="213" s="1"/>
  <c r="C61" i="213"/>
  <c r="F60" i="213"/>
  <c r="F59" i="213"/>
  <c r="F58" i="213"/>
  <c r="F57" i="213"/>
  <c r="F56" i="213"/>
  <c r="F55" i="213"/>
  <c r="F54" i="213"/>
  <c r="F53" i="213"/>
  <c r="F52" i="213"/>
  <c r="F51" i="213"/>
  <c r="F50" i="213"/>
  <c r="F49" i="213"/>
  <c r="F48" i="213"/>
  <c r="F47" i="213"/>
  <c r="F46" i="213"/>
  <c r="F45" i="213"/>
  <c r="F44" i="213"/>
  <c r="F43" i="213"/>
  <c r="F42" i="213"/>
  <c r="F41" i="213"/>
  <c r="F40" i="213"/>
  <c r="F39" i="213"/>
  <c r="F38" i="213"/>
  <c r="F37" i="213"/>
  <c r="F36" i="213"/>
  <c r="F35" i="213"/>
  <c r="H34" i="213"/>
  <c r="F34" i="213"/>
  <c r="H33" i="213"/>
  <c r="F33" i="213"/>
  <c r="H32" i="213"/>
  <c r="H30" i="213"/>
  <c r="H29" i="213"/>
  <c r="F29" i="213"/>
  <c r="H28" i="213"/>
  <c r="F28" i="213"/>
  <c r="H27" i="213"/>
  <c r="H26" i="213"/>
  <c r="F24" i="213"/>
  <c r="H23" i="213"/>
  <c r="F21" i="213"/>
  <c r="H20" i="213"/>
  <c r="F20" i="213"/>
  <c r="H19" i="213"/>
  <c r="H18" i="213"/>
  <c r="H61" i="213" s="1"/>
  <c r="K61" i="213" s="1"/>
  <c r="F18" i="213"/>
  <c r="J17" i="213"/>
  <c r="D17" i="213"/>
  <c r="F16" i="213"/>
  <c r="F15" i="213"/>
  <c r="F14" i="213"/>
  <c r="J13" i="213"/>
  <c r="D13" i="213"/>
  <c r="J12" i="213"/>
  <c r="F12" i="213"/>
  <c r="D12" i="213"/>
  <c r="F11" i="213"/>
  <c r="J10" i="213"/>
  <c r="D10" i="213"/>
  <c r="F10" i="213" s="1"/>
  <c r="J9" i="213"/>
  <c r="D9" i="213"/>
  <c r="J8" i="213"/>
  <c r="J61" i="213" s="1"/>
  <c r="D8" i="213"/>
  <c r="J7" i="213"/>
  <c r="D7" i="213"/>
  <c r="F7" i="213" s="1"/>
  <c r="J50" i="212"/>
  <c r="H50" i="212"/>
  <c r="K50" i="212" s="1"/>
  <c r="D50" i="212"/>
  <c r="F50" i="212" s="1"/>
  <c r="C50" i="212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50" i="217" l="1"/>
</calcChain>
</file>

<file path=xl/sharedStrings.xml><?xml version="1.0" encoding="utf-8"?>
<sst xmlns="http://schemas.openxmlformats.org/spreadsheetml/2006/main" count="623" uniqueCount="388">
  <si>
    <t xml:space="preserve">          Додаток до листа</t>
  </si>
  <si>
    <t xml:space="preserve">             від ________ 2018 № ______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</si>
  <si>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</si>
  <si>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</si>
  <si>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</si>
  <si>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</si>
  <si>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</si>
  <si>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</si>
  <si>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</si>
  <si>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</si>
  <si>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</si>
  <si>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</si>
  <si>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</si>
  <si>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</si>
  <si>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</si>
  <si>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</si>
  <si>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ВСЬОГО по закладу</t>
  </si>
  <si>
    <t>(підпис)           (ініціали і прізвище) </t>
  </si>
  <si>
    <t>Головний бухгалтер</t>
  </si>
  <si>
    <t>Керівник установи</t>
  </si>
  <si>
    <t>Фізичні особи</t>
  </si>
  <si>
    <t xml:space="preserve">         від ________ 2019 № ______</t>
  </si>
  <si>
    <t>медикаменти</t>
  </si>
  <si>
    <t>господарчі товари</t>
  </si>
  <si>
    <t>будівельні матеріали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</si>
  <si>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 міський  пологовий  будинок  № 1  за  4-й  квартал  2019 року </t>
  </si>
  <si>
    <t>КНП Центр крові</t>
  </si>
  <si>
    <t>кров</t>
  </si>
  <si>
    <t>ТОВ "ЛАБ-Універсум"</t>
  </si>
  <si>
    <t>реагенти</t>
  </si>
  <si>
    <t>Відділ сімейної політики"Служба у справах дітей та сім"ї " КМДА м. Києва</t>
  </si>
  <si>
    <t>альбом для фотографій н/народж.       10600 шт.</t>
  </si>
  <si>
    <t>альбом для фотографій н/народж.       9600 шт.</t>
  </si>
  <si>
    <t>куросурф</t>
  </si>
  <si>
    <t>холодильник</t>
  </si>
  <si>
    <t>меблі</t>
  </si>
  <si>
    <t>килимове покриття</t>
  </si>
  <si>
    <t>світильники 18 шт.</t>
  </si>
  <si>
    <t>душова панель</t>
  </si>
  <si>
    <t xml:space="preserve">м"яч Фітнес 7 шт. </t>
  </si>
  <si>
    <t>Голова комісії з реорганізації КМПБ № 1</t>
  </si>
  <si>
    <t>Крикун П.П.</t>
  </si>
  <si>
    <t>Дрогобич Н.З.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</si>
  <si>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Київським міським пологовим будинком №2_за ІVквартал 2019 року </t>
  </si>
  <si>
    <t>побутова техніка</t>
  </si>
  <si>
    <t xml:space="preserve">меблі офісні </t>
  </si>
  <si>
    <t>меблі офісні</t>
  </si>
  <si>
    <t>ТОВ "Паритет-Смік"</t>
  </si>
  <si>
    <t>медичні товари</t>
  </si>
  <si>
    <t>акустична система</t>
  </si>
  <si>
    <t>КМЦК</t>
  </si>
  <si>
    <t>компоненти крові</t>
  </si>
  <si>
    <t>Національний медичний університет ім.О.О.Богомольця</t>
  </si>
  <si>
    <t>аналізатор вимір.гемоглобіну</t>
  </si>
  <si>
    <t>Службау справах дітей та сім'ї виконавчого органу КМР (КМДА)</t>
  </si>
  <si>
    <t>альбом для фотографій</t>
  </si>
  <si>
    <t>орг.техніка</t>
  </si>
  <si>
    <t>медичне обладнання</t>
  </si>
  <si>
    <t>навчання персоналу</t>
  </si>
  <si>
    <t>продукти харчування</t>
  </si>
  <si>
    <t>мед.меблі</t>
  </si>
  <si>
    <t>медичні бланки</t>
  </si>
  <si>
    <t>комплектуючі для мед.обладнання</t>
  </si>
  <si>
    <t>кап.ремонт ЦСО</t>
  </si>
  <si>
    <t>кап.ремонт КДЛ</t>
  </si>
  <si>
    <t>ТО обладнання</t>
  </si>
  <si>
    <t>ліквідація аврійних ситуацій</t>
  </si>
  <si>
    <t>улаштування пандусу</t>
  </si>
  <si>
    <t>супровід бухг.програми</t>
  </si>
  <si>
    <t>акредитаційні документи</t>
  </si>
  <si>
    <t>Т.В.Пехньо</t>
  </si>
  <si>
    <t>О.А.Пустовіт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</si>
  <si>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Київський міський пологовий будинок №3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 xml:space="preserve">IV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 xml:space="preserve">2019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</si>
  <si>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 xml:space="preserve">альбоми </t>
  </si>
  <si>
    <t>Служба у справах дітей та сім'ї</t>
  </si>
  <si>
    <t>офісна техніка</t>
  </si>
  <si>
    <t>ТОВ "Хіпп Україна"</t>
  </si>
  <si>
    <t>ліжка ждя новонароджених</t>
  </si>
  <si>
    <t>малоцінний інвентар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</si>
  <si>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Київський міський пологовий будинок № 5</t>
    </r>
    <r>
      <rPr>
        <b/>
        <sz val="14"/>
        <color indexed="8"/>
        <rFont val="Times New Roman"/>
        <family val="1"/>
        <charset val="204"/>
      </rPr>
      <t>_за_</t>
    </r>
    <r>
      <rPr>
        <b/>
        <u/>
        <sz val="14"/>
        <color indexed="8"/>
        <rFont val="Times New Roman"/>
        <family val="1"/>
        <charset val="204"/>
      </rPr>
      <t>4</t>
    </r>
    <r>
      <rPr>
        <b/>
        <sz val="14"/>
        <color indexed="8"/>
        <rFont val="Times New Roman"/>
        <family val="1"/>
        <charset val="204"/>
      </rPr>
      <t>_квартал_</t>
    </r>
    <r>
      <rPr>
        <b/>
        <u/>
        <sz val="14"/>
        <color indexed="8"/>
        <rFont val="Times New Roman"/>
        <family val="1"/>
        <charset val="204"/>
      </rPr>
      <t>2019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</si>
  <si>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КНП "Київський міський центр крові"</t>
  </si>
  <si>
    <t>компоненти та препарати крові</t>
  </si>
  <si>
    <t>Громадська організація "Фонд сприяння розвитку акушерської допомоги ім. С.В.Берчика"</t>
  </si>
  <si>
    <t>Д.О.Говсєєв</t>
  </si>
  <si>
    <t>Л.В.Шолох</t>
  </si>
  <si>
    <t xml:space="preserve">             від 01.04.19 2018 № 061-3533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</si>
  <si>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пологовий будинок №6  за грудень 2019 року </t>
  </si>
  <si>
    <t>Управління праці та соціального захисту населення Дніпровської районної в м.Києві державної адміністрації</t>
  </si>
  <si>
    <t>Набір одноразової натуральної допомоги "пакунок малюка"</t>
  </si>
  <si>
    <t>ТОВ з ІІ "Кімберлі-Кларк Україна"</t>
  </si>
  <si>
    <t>Електрочайники-3шт,морозильна камера-2шт</t>
  </si>
  <si>
    <t>Стелаж пластиковий б/в - 1шт</t>
  </si>
  <si>
    <t>Стелаж платиковий б/в - 1шт</t>
  </si>
  <si>
    <t>телевізор - 1шт, кронштейн -1шт, флеш пам"ять-1шт</t>
  </si>
  <si>
    <t>КНП Київський міський центр крові</t>
  </si>
  <si>
    <t>Препарати крові</t>
  </si>
  <si>
    <t>КНП "Київський міський медичний центр "Академія здоров'я людини"</t>
  </si>
  <si>
    <t>Куросурф</t>
  </si>
  <si>
    <t>Ліжко б/в</t>
  </si>
  <si>
    <t>ТОВ СП Оптіма-Фарм, ЛТД</t>
  </si>
  <si>
    <t>Тержинан; Алфавіт МАМА</t>
  </si>
  <si>
    <t>Камера ультрофіолетова</t>
  </si>
  <si>
    <t>Принтер,монітор</t>
  </si>
  <si>
    <t>Десктоп</t>
  </si>
  <si>
    <t>Служба у справах дітей та сім"ї виконавчого органу Київської міської ради(КМДА)</t>
  </si>
  <si>
    <t>Альбом для фотографій</t>
  </si>
  <si>
    <t>холодильник - 1шт,мікрохвильова піч - 1шт</t>
  </si>
  <si>
    <t>Принтер-1 шт. Моноблок-1шт</t>
  </si>
  <si>
    <t>Крісла Марбелла- 11шт</t>
  </si>
  <si>
    <t>Мікрохвильова піч-1шт; Електрочайникк б/в -1шт;   Телевізор б/в - 1шт</t>
  </si>
  <si>
    <t>Карнизи б/в - 13шт;Тумба під умивальник -1шт</t>
  </si>
  <si>
    <t>Столи б/в - 2шт;</t>
  </si>
  <si>
    <t>Душова кабіна - 1шт; Розкладачка - 2шт</t>
  </si>
  <si>
    <t>Кондиціонер-1шт</t>
  </si>
  <si>
    <t>Кондиціонер б/в-1шт</t>
  </si>
  <si>
    <t>ТОВ з іноземними інвестиціями "Нутриція Україна"</t>
  </si>
  <si>
    <t>Опромінювач фототерапевтичний - 1шт</t>
  </si>
  <si>
    <t xml:space="preserve">КП Фармація </t>
  </si>
  <si>
    <t>Розчини медичні</t>
  </si>
  <si>
    <t>Ліки</t>
  </si>
  <si>
    <t>ПАТ Медицина</t>
  </si>
  <si>
    <t>Реактиви лабораторні</t>
  </si>
  <si>
    <t>ТОВ Дезамед</t>
  </si>
  <si>
    <t>Антисептичні засоби</t>
  </si>
  <si>
    <t>ФОП Гетьман С.І.</t>
  </si>
  <si>
    <t>Дезінфікуючі засоби</t>
  </si>
  <si>
    <t>ФОП Гальперін В.О.</t>
  </si>
  <si>
    <t>Голки хірургічні</t>
  </si>
  <si>
    <t>ТОВ Тетафарм</t>
  </si>
  <si>
    <t>Рукавички медичні</t>
  </si>
  <si>
    <t>ФОП Яніцький О.В.</t>
  </si>
  <si>
    <t>ТОВ Імед</t>
  </si>
  <si>
    <t>ФОП Щеткіна Т.М.</t>
  </si>
  <si>
    <t>Катетери</t>
  </si>
  <si>
    <t>ФОП Щеткін В.В.</t>
  </si>
  <si>
    <t>Канюлі</t>
  </si>
  <si>
    <t>Фармацевтична продукція</t>
  </si>
  <si>
    <t>ТОВ Медичний Центр М.Т.К.</t>
  </si>
  <si>
    <t>ТОВ Севітан</t>
  </si>
  <si>
    <t>Спирт</t>
  </si>
  <si>
    <t>ТОВ Універсал Дент</t>
  </si>
  <si>
    <t>ФОП Колодезна А.М.</t>
  </si>
  <si>
    <t>ТОВ Аван Медика</t>
  </si>
  <si>
    <t>ФОП Сєра К.Ю.</t>
  </si>
  <si>
    <t>ТОВ Бадм-Б</t>
  </si>
  <si>
    <t>ТОВ Лаб Універсум</t>
  </si>
  <si>
    <t>ТОВ Валлента</t>
  </si>
  <si>
    <t>Фармацевтичні вироби</t>
  </si>
  <si>
    <t>ТОВ Людмила-Фарм</t>
  </si>
  <si>
    <t>ТОВ Альфа-Фарм Плюс</t>
  </si>
  <si>
    <t>ТОВ Бізнес Центр Фармація</t>
  </si>
  <si>
    <t>Наркотичні препарати</t>
  </si>
  <si>
    <t xml:space="preserve">ТОВ Владмаш </t>
  </si>
  <si>
    <t>ФОП Тарасенко А.А.</t>
  </si>
  <si>
    <t>ФОП Баргілевич Н.І.</t>
  </si>
  <si>
    <t>ТОВ Укрдіагностика</t>
  </si>
  <si>
    <t>ФОП Олексієнко О.В.</t>
  </si>
  <si>
    <t>Тканеві ролети, сітки москітні</t>
  </si>
  <si>
    <t>ФОП Яніцкий О.В.</t>
  </si>
  <si>
    <t>Меблі офісні та приспособи</t>
  </si>
  <si>
    <t>Офісне устаткування та прилааддя різне</t>
  </si>
  <si>
    <t>ФОП Рижов М.Д.</t>
  </si>
  <si>
    <t>Електротовари</t>
  </si>
  <si>
    <t>ТОВ "Поліграф -Сервіс"</t>
  </si>
  <si>
    <t xml:space="preserve">Бланки медичні </t>
  </si>
  <si>
    <t>ТОВ Дімлен</t>
  </si>
  <si>
    <t>Кабель телефонний</t>
  </si>
  <si>
    <t>ТОВ Компанія "Світогляд ЛТД"</t>
  </si>
  <si>
    <t>Елементи електричних схем</t>
  </si>
  <si>
    <t xml:space="preserve">ФОП Ботвина Т.В. </t>
  </si>
  <si>
    <t>Будівельні матеріали</t>
  </si>
  <si>
    <t>ПП Бланкодрук</t>
  </si>
  <si>
    <t>Бланки медичні</t>
  </si>
  <si>
    <t>ФОП Міщенко О.А.</t>
  </si>
  <si>
    <t>Комп'ютерне обладнання</t>
  </si>
  <si>
    <t xml:space="preserve">ФОП Стась М. М. </t>
  </si>
  <si>
    <t>Пелюшки</t>
  </si>
  <si>
    <t>ТОВ Світловодська меблева фабрика Престиж</t>
  </si>
  <si>
    <t>Стільці</t>
  </si>
  <si>
    <t>ТОВ Епіцентр К</t>
  </si>
  <si>
    <t>Столярні вироби(двері та комплектуючі)</t>
  </si>
  <si>
    <t>ФОП Чобур О.В.</t>
  </si>
  <si>
    <t>Меблі та приспособи різні</t>
  </si>
  <si>
    <t>ТОВ ПІК-ЕНЕРГО</t>
  </si>
  <si>
    <t>ФОП Путівський О.В.</t>
  </si>
  <si>
    <t>Плитка для підлоги</t>
  </si>
  <si>
    <t xml:space="preserve">ФОП Арістова А.Ю. </t>
  </si>
  <si>
    <t>Бікси</t>
  </si>
  <si>
    <t>ФОП Говорунов М.Д.</t>
  </si>
  <si>
    <t>Обідні столи</t>
  </si>
  <si>
    <t>Папір офісний</t>
  </si>
  <si>
    <t xml:space="preserve">ФОП Свередюк А.І. </t>
  </si>
  <si>
    <t>ТОВ Владмаш</t>
  </si>
  <si>
    <t>ФОП Сера К.Ю.</t>
  </si>
  <si>
    <t>Настінний пристрій ліктьовий</t>
  </si>
  <si>
    <t>ТОВ Торговий дім Волес</t>
  </si>
  <si>
    <t>Гігрометри, термометри</t>
  </si>
  <si>
    <t>ФОП Гаврилюк В.П.</t>
  </si>
  <si>
    <t>ЛЕД панелі</t>
  </si>
  <si>
    <t>ТОВ "ТОРГОВИЙ ДІМ"ФОРТЕЦЯ"</t>
  </si>
  <si>
    <t>Продукти харчування(овочі різні)</t>
  </si>
  <si>
    <t>ФОП Кириченко В.О.</t>
  </si>
  <si>
    <t>Продукти харчування(яйця)</t>
  </si>
  <si>
    <t>ТОВ "Віта Фрукт Плюс"</t>
  </si>
  <si>
    <t>Продукти харчування (сіль,паста)</t>
  </si>
  <si>
    <t>Продукти харчування (цукор)</t>
  </si>
  <si>
    <t>Продукти харчування (крупи)</t>
  </si>
  <si>
    <t>ТОВ "ПРОДФІШ"</t>
  </si>
  <si>
    <t>Продукти харчування (риба морожена)</t>
  </si>
  <si>
    <t>ПП"Торгпродсервіс"</t>
  </si>
  <si>
    <t>Продукти харчування (масло вершкове)</t>
  </si>
  <si>
    <t>ТОВ"Хілінг Фуд"</t>
  </si>
  <si>
    <t>Кейтеренгові послуги(послуги з постачання готової їжі для харчування пацієнтів)</t>
  </si>
  <si>
    <t xml:space="preserve">СПД Юсенков С.В. </t>
  </si>
  <si>
    <t>Доробка, навчання супроводж.програми</t>
  </si>
  <si>
    <t>ПП Медінфосервіс</t>
  </si>
  <si>
    <t>Обслуговування та супровід "Облік медичних кадрів"</t>
  </si>
  <si>
    <t>ТОВ Аскеп</t>
  </si>
  <si>
    <t>Ліцензія на використання комп'ютерного продукту Askep.net</t>
  </si>
  <si>
    <t xml:space="preserve">ФОП Пашинник В.Я. </t>
  </si>
  <si>
    <t>Послуги з аварійно-поточного ремонту ел.котла та холодильника</t>
  </si>
  <si>
    <t>ФОП Балацко М.В.</t>
  </si>
  <si>
    <t>Монтажні роботи на 1-му поверсі щодо підключення інтернет -мережі</t>
  </si>
  <si>
    <t>ТОВ Глабалконсалтинг Україна</t>
  </si>
  <si>
    <t>Консультування у сфері публічних закупівель</t>
  </si>
  <si>
    <t>ФОП Гайдук А.М.</t>
  </si>
  <si>
    <t>Поточний ремонт апарату ШВЛ Leoni 2</t>
  </si>
  <si>
    <t>ПАТ "Укртелеком"</t>
  </si>
  <si>
    <t>Телекомунікаційні послуги</t>
  </si>
  <si>
    <t>ФОП Пашинник В.Я.</t>
  </si>
  <si>
    <t>Аварійно-поточний ремонт стерилізаторів</t>
  </si>
  <si>
    <t>Аварійно-поточний ремонт сушильної машини ЛС-25</t>
  </si>
  <si>
    <t>ТОВ Сервісліфтремонт</t>
  </si>
  <si>
    <t>Технічне обслуговування ліфтів</t>
  </si>
  <si>
    <t>ПП "Міжрегіональне детективне бюро"</t>
  </si>
  <si>
    <t xml:space="preserve">Цілодобова охорона та сигналізація </t>
  </si>
  <si>
    <t>ФОП Пащинник В.Я.</t>
  </si>
  <si>
    <t xml:space="preserve">Аварійно-поточ. Ремонт кондиціонера </t>
  </si>
  <si>
    <t>ПП Техноінфомед -2</t>
  </si>
  <si>
    <t xml:space="preserve">Обслугов. та супровід Медичної статистики </t>
  </si>
  <si>
    <t>Ремонт та технічне обслуговування обладнання в пральні в жовтні 2019р.</t>
  </si>
  <si>
    <t>ФОП Ларкіна О.С.</t>
  </si>
  <si>
    <t>Аварійно-поточний ремонт аналізатора гематологічного</t>
  </si>
  <si>
    <t>ТОВ ЕКСТЕМПОРЕ</t>
  </si>
  <si>
    <t>Участь у майстер класі "Актуальні питання розвитку плода"</t>
  </si>
  <si>
    <t>МПП Кіпід</t>
  </si>
  <si>
    <t>Технічне обслуговування комп'ютернонр обладнання</t>
  </si>
  <si>
    <t>КО Київмедспецтранс</t>
  </si>
  <si>
    <t>Автопослуги</t>
  </si>
  <si>
    <t>ФОП Кудла К.А.</t>
  </si>
  <si>
    <t>Супроводж.та обслугов. АРМів</t>
  </si>
  <si>
    <t xml:space="preserve">Аварійно-поточний ремонт стерилізатора </t>
  </si>
  <si>
    <t>ТОВ "Експертно-діагностичний центр"</t>
  </si>
  <si>
    <t>Експертне обстеження ліфтів</t>
  </si>
  <si>
    <t>ГУ ДСНС України в м. Києві</t>
  </si>
  <si>
    <t xml:space="preserve">Випробування протипожежних гідрантів </t>
  </si>
  <si>
    <t>ТОВ Керуюча компанія Приват</t>
  </si>
  <si>
    <t>Послуги зі скошування трави 1,5га</t>
  </si>
  <si>
    <t>ПП Міжрегіональне детективне бюро</t>
  </si>
  <si>
    <t>Аварійно-поточ. ремонт з заміною акумулятор.батарей то моноблока</t>
  </si>
  <si>
    <t>Ремонт та технічне обслуговування стерилізаторів парових та інше медичне обладнання в грудні2019р.</t>
  </si>
  <si>
    <t>Ремонт та технічне обслуговування стерилізаторів парових та інше медичне обладнання в жовтні 2019р.</t>
  </si>
  <si>
    <t>ДП Харьківський регіональний науково-виробничий центр стандартизації , метрології та сертифікації</t>
  </si>
  <si>
    <t>Наглядовий аудит за сертифікованою системою управління якістю та відповідальність</t>
  </si>
  <si>
    <t>Аварійно-поточний ремонт пральної машини ЛС-25</t>
  </si>
  <si>
    <t xml:space="preserve">ФОП Коркушко Л.К. </t>
  </si>
  <si>
    <t>Технічне обслуг. Та утрим. В належному стані систем внутрішніх та зовнішніх в грудні 2019р.</t>
  </si>
  <si>
    <t>Ремонт та технічне обслуговування стерилізаторів парових та інше медичне обладнання в листопаді2019р.</t>
  </si>
  <si>
    <t>Поточний ремонт автоматичного шлагбаума та камери відеонагляду</t>
  </si>
  <si>
    <t>Аварійно-поточний ремонт прасувального валка ЛОТОС</t>
  </si>
  <si>
    <t>Поточний ремонт пральної машини Л-25</t>
  </si>
  <si>
    <t xml:space="preserve">ТОВ МЕГАНТ </t>
  </si>
  <si>
    <t>Поточний ремонт апарата для енестезії</t>
  </si>
  <si>
    <t>Технічне обслуг. Та утрим. В належному стані систем внутрішніх та зовнішніх в жовтні 2019р.</t>
  </si>
  <si>
    <t>ТОВ Київспецбуд-2019</t>
  </si>
  <si>
    <t xml:space="preserve">Послуги з завантаження та вивезення металобрухту </t>
  </si>
  <si>
    <t>Технічне обслуговування обладнання в пральні та харчоблоці</t>
  </si>
  <si>
    <t>ТОВ АЙЕМЕС УКРАЇНА"</t>
  </si>
  <si>
    <t>Аварійно-поточний ремонт УЗД апарата</t>
  </si>
  <si>
    <t>Аварійно-поточний ремонт овочерізки</t>
  </si>
  <si>
    <t>ТОВ КК Приват</t>
  </si>
  <si>
    <t>Вантажні транспортно-експедиційні послуги</t>
  </si>
  <si>
    <t>ТОВ Смартлаб солюшн</t>
  </si>
  <si>
    <t>Поточ.рем. Біохімічного аналізатора</t>
  </si>
  <si>
    <t>ТОВ Медична техніка</t>
  </si>
  <si>
    <t>Поточний ремонт апарата УЗД</t>
  </si>
  <si>
    <t>Технічне обслуг. Та утрим. В належному стані систем внутрішніх та зовнішніх в листопаді 2019р.</t>
  </si>
  <si>
    <t>Послуга з поточ.рем. Автоматич.гематолог.  аналізатора</t>
  </si>
  <si>
    <t>Аварійно-поточ.ремонт центрифуги в пральні</t>
  </si>
  <si>
    <t>ТОВ "Укрмедлаб"</t>
  </si>
  <si>
    <t>Міжлабораторні дослідження</t>
  </si>
  <si>
    <t>ТОВ "Екологічні інвестиції"</t>
  </si>
  <si>
    <t>Вилучення та подальша утилізація ламп внутрішнього освітлення</t>
  </si>
  <si>
    <t>ПАТ "Страхова компанія "Авангард"</t>
  </si>
  <si>
    <t>Обов'язкове страхув. Процівників відомчої та пожежної охорони і членів добров. Дружин</t>
  </si>
  <si>
    <t>Аварійно-поточ.рем. стерилізаторів</t>
  </si>
  <si>
    <t>Т.о та утримання в належному стані систем внутрішніх та зовнішніх мереж тепло-, водо-, електропостачання та вентиляції, телефонні мережі( цілодобово)</t>
  </si>
  <si>
    <t>Аварійно-поточний ремонт прасувального валка</t>
  </si>
  <si>
    <t>ТОВ Мажестік Україна</t>
  </si>
  <si>
    <t>Заправка на відновлення картріджив</t>
  </si>
  <si>
    <t>ПАТ НАСК "Оранта"</t>
  </si>
  <si>
    <t>Страхування працівників від ВІЛ-інфекції та гепатиту</t>
  </si>
  <si>
    <t xml:space="preserve">Технічний огляд медичного обладнання яке підлягає списанню </t>
  </si>
  <si>
    <t>Технічне обслуговування холодильного, електричного, теплового та технологічного обладнання</t>
  </si>
  <si>
    <t>Аварійно-поточний ремонт каландра прасувального</t>
  </si>
  <si>
    <t>ТОВ ЦІАТ</t>
  </si>
  <si>
    <t>Проведення навчання роботі з базовим продуктом ЄІСУБ</t>
  </si>
  <si>
    <t>Ремонт та технічне обслуговування стерилізаторів парових</t>
  </si>
  <si>
    <t>ТОВ Глобалконсалтинг Україна"</t>
  </si>
  <si>
    <t>Консалтингові послуги</t>
  </si>
  <si>
    <t xml:space="preserve">Послуги з поточного ремонту автоматичного автоматичного шлагбаума </t>
  </si>
  <si>
    <t>Навчання програми ЄІСУЮ бюджет розвитка</t>
  </si>
  <si>
    <t>Аварійно-поточний ремонт каландра прасувального ЛОТОС</t>
  </si>
  <si>
    <t>Поточний ремонт і технічне обслуговування стерилізаторів парових</t>
  </si>
  <si>
    <t>Аварійно-поточ. Ремонт овочерізки МКЮ</t>
  </si>
  <si>
    <t xml:space="preserve">ФОП Варич І.Ю. </t>
  </si>
  <si>
    <t>Аварійний ремонт примикань водостоку та відновлення покрівель</t>
  </si>
  <si>
    <t>Поточний ремонт стерилізатора ГПД-560,400</t>
  </si>
  <si>
    <t xml:space="preserve">Телекомунікаційні послуги </t>
  </si>
  <si>
    <t xml:space="preserve">Демонтаж системи відео-нагляду </t>
  </si>
  <si>
    <t>ФОП П'яних Р.Б.</t>
  </si>
  <si>
    <t>ТОВ Екологічні переробні технології</t>
  </si>
  <si>
    <t>Послуги із збирання, зберігання та оброблення медичних та анатомічних відходів</t>
  </si>
  <si>
    <t>ФОП Боярчук В.В.</t>
  </si>
  <si>
    <t xml:space="preserve">Послуги з поточного ремонтута щорічного ТО приліжкового монітора пацієнта </t>
  </si>
  <si>
    <t>ТОВ КИЇВСПЕЦБУД-2019</t>
  </si>
  <si>
    <t>Послуги з благоустрою території (скошування трави)</t>
  </si>
  <si>
    <t>Аварійно-поточний рем. Дезкамери КС-3</t>
  </si>
  <si>
    <t>ПП КИЇВСПЕЦБУД</t>
  </si>
  <si>
    <t>Аварійно -поточний ремонт водопровідної мережі в колодязі пожежного гідранта</t>
  </si>
  <si>
    <t>Аварійно- поточний ремонт сухо жарової шафи ШС-80</t>
  </si>
  <si>
    <t>Заправка та т.о. вогнегасників</t>
  </si>
  <si>
    <t xml:space="preserve">ФОП Ігнатенко О.М. </t>
  </si>
  <si>
    <t xml:space="preserve">Послуга з поточного ремонту фетального монітору </t>
  </si>
  <si>
    <t>Аварійно-поточний системи опалення</t>
  </si>
  <si>
    <t>Аварійно-поточний ремонт морозильної камери КХН-6 на харчоблоці</t>
  </si>
  <si>
    <t>ТОВ КАТРЛЕСС</t>
  </si>
  <si>
    <t>технічне обслуговування лічильника тепла</t>
  </si>
  <si>
    <t>ТОВ КИЇВСПЕЦБУДПРОЕКТ -2019</t>
  </si>
  <si>
    <t xml:space="preserve">Вантажні транспортно-експедиційні послуги </t>
  </si>
  <si>
    <t>Аварійний ремонт та відновлення покрівель</t>
  </si>
  <si>
    <t>Послуги повязані з держповіркою приладів обліку тепла</t>
  </si>
  <si>
    <t xml:space="preserve">ПП Міжрегіональне детективне бюро </t>
  </si>
  <si>
    <t>Аварійно-поточний ремонт системи сигналізації</t>
  </si>
  <si>
    <t>ФОП Ігнатенко О.М.</t>
  </si>
  <si>
    <t>Аварійно-поточний ремонт пристроя неонатального</t>
  </si>
  <si>
    <t>ДП Укрметртестстандарт</t>
  </si>
  <si>
    <t xml:space="preserve">Послуги з технічного випробування та аналізування </t>
  </si>
  <si>
    <t>ТОВ Фірма "Володар Роз"</t>
  </si>
  <si>
    <t>Вивезення твердих побутових відходів</t>
  </si>
  <si>
    <t>ТОВ Пожелектро ком"</t>
  </si>
  <si>
    <t>Послуги з технічного огляду та випробувань</t>
  </si>
  <si>
    <t>ТОВ "НВЦ" Професійна безпека"</t>
  </si>
  <si>
    <t>Навч. Та перевірка знань з пожежної безпеки, електробезпеки</t>
  </si>
  <si>
    <t>НМАПО імені П.Л. Шупика</t>
  </si>
  <si>
    <t>освітня послуга спеціалізація "дитяча гінекологія"</t>
  </si>
  <si>
    <t>освітня послуга спеціалізація "дитяча анестезіологія"</t>
  </si>
  <si>
    <t>ПП Експертно-технічний  та навч.центр-2000"</t>
  </si>
  <si>
    <t>навчання за нагляду за безпечним тех.станом</t>
  </si>
  <si>
    <t>ФОП Гордієнко В.В.</t>
  </si>
  <si>
    <t>Візок для перевезення хворих</t>
  </si>
  <si>
    <t>ФОП Тугай Н.Ю.</t>
  </si>
  <si>
    <t xml:space="preserve">Датчик медичний </t>
  </si>
  <si>
    <t>ФОП Зуб Олексій Миколайович</t>
  </si>
  <si>
    <t xml:space="preserve">Системний блок </t>
  </si>
  <si>
    <t>Крісло гінекологічне</t>
  </si>
  <si>
    <t xml:space="preserve">ФОП Удовін І.М. </t>
  </si>
  <si>
    <t>Процесор комп'ютерний</t>
  </si>
  <si>
    <t>ФОП Тараненко С.О.</t>
  </si>
  <si>
    <t>Реанімаційне функціональне ліжко</t>
  </si>
  <si>
    <t>ФОП Понькіна М.П.</t>
  </si>
  <si>
    <t>Апарати високочастотні Надія</t>
  </si>
  <si>
    <t>Автоматичний гемотологічний анолізор</t>
  </si>
  <si>
    <t>Фоп Міщенко О.А.</t>
  </si>
  <si>
    <t>ТОВ "Здраво"</t>
  </si>
  <si>
    <t>Датчик до фетального монітору</t>
  </si>
  <si>
    <t>КП Інженерний центр</t>
  </si>
  <si>
    <t>Роботи по технагляду капремонт утеплення фасаду</t>
  </si>
  <si>
    <t>ТОВ ПВК БАЗИС</t>
  </si>
  <si>
    <t>Проектування капремонт сходових маршів ганку гінекол.пропускника</t>
  </si>
  <si>
    <t>Роботи по технагляду капремонт інженерних мереж</t>
  </si>
  <si>
    <t>ТОВ ПВК Базис</t>
  </si>
  <si>
    <t xml:space="preserve">Проектування капремонт фасаду. Коригування </t>
  </si>
  <si>
    <t>Філія Київоблбудекпертиза "Київоблбудінвест"</t>
  </si>
  <si>
    <t>Проходження експертизм капремонт гінекол. Ганку</t>
  </si>
  <si>
    <t>В.о. головного лікаря</t>
  </si>
  <si>
    <t>Веклич Л.М.</t>
  </si>
  <si>
    <t>Дороніна Т.Ю.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</si>
</sst>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  <xf numFmtId="0" fontId="3" fillId="0" borderId="0"/>
    <xf numFmtId="0" fontId="18" fillId="0" borderId="0"/>
  </cellStyleXfs>
  <cellXfs count="65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13" fillId="0" borderId="2" xfId="0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6" fillId="0" borderId="0" xfId="0" applyFont="1" applyAlignment="1">
      <alignment wrapText="1"/>
    </xf>
    <xf numFmtId="4" fontId="13" fillId="0" borderId="2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wrapText="1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7"/>
    <cellStyle name="Обычный 4" xfId="8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75" workbookViewId="0">
      <selection activeCell="J62" sqref="J6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20" ht="18.75" customHeight="1" x14ac:dyDescent="0.25">
      <c r="K1" s="1"/>
      <c r="L1" s="1"/>
      <c r="M1" s="1" t="s">
        <v>0</v>
      </c>
    </row>
    <row r="2" spans="1:20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20" ht="61.5" customHeight="1" x14ac:dyDescent="0.25">
      <c r="A3" s="2"/>
      <c r="B3" s="36" t="s">
        <v>25</v>
      </c>
      <c r="C3" s="37"/>
      <c r="D3" s="37"/>
      <c r="E3" s="37"/>
      <c r="F3" s="37"/>
      <c r="G3" s="37"/>
      <c r="H3" s="37"/>
      <c r="I3" s="37"/>
      <c r="J3" s="37"/>
      <c r="K3" s="2"/>
    </row>
    <row r="4" spans="1:20" ht="31.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20" ht="33" customHeight="1" x14ac:dyDescent="0.25">
      <c r="A5" s="39" t="s">
        <v>3</v>
      </c>
      <c r="B5" s="39" t="s">
        <v>4</v>
      </c>
      <c r="C5" s="40" t="s">
        <v>5</v>
      </c>
      <c r="D5" s="40"/>
      <c r="E5" s="40"/>
      <c r="F5" s="40" t="s">
        <v>6</v>
      </c>
      <c r="G5" s="40" t="s">
        <v>7</v>
      </c>
      <c r="H5" s="40"/>
      <c r="I5" s="40"/>
      <c r="J5" s="40"/>
      <c r="K5" s="41" t="s">
        <v>8</v>
      </c>
    </row>
    <row r="6" spans="1:20" ht="158.25" customHeight="1" x14ac:dyDescent="0.25">
      <c r="A6" s="39"/>
      <c r="B6" s="39"/>
      <c r="C6" s="28" t="s">
        <v>9</v>
      </c>
      <c r="D6" s="28" t="s">
        <v>10</v>
      </c>
      <c r="E6" s="28" t="s">
        <v>11</v>
      </c>
      <c r="F6" s="40"/>
      <c r="G6" s="29" t="s">
        <v>12</v>
      </c>
      <c r="H6" s="28" t="s">
        <v>13</v>
      </c>
      <c r="I6" s="28" t="s">
        <v>14</v>
      </c>
      <c r="J6" s="28" t="s">
        <v>13</v>
      </c>
      <c r="K6" s="41"/>
    </row>
    <row r="7" spans="1:20" ht="15.75" x14ac:dyDescent="0.25">
      <c r="A7" s="5">
        <v>1</v>
      </c>
      <c r="B7" s="6" t="s">
        <v>26</v>
      </c>
      <c r="C7" s="7"/>
      <c r="D7" s="7">
        <v>121.5</v>
      </c>
      <c r="E7" s="8" t="s">
        <v>27</v>
      </c>
      <c r="F7" s="9">
        <v>66.8</v>
      </c>
      <c r="G7" s="6"/>
      <c r="H7" s="7"/>
      <c r="I7" s="8" t="s">
        <v>27</v>
      </c>
      <c r="J7" s="7">
        <v>121.5</v>
      </c>
      <c r="K7" s="11"/>
      <c r="T7" s="6"/>
    </row>
    <row r="8" spans="1:20" ht="15.75" x14ac:dyDescent="0.25">
      <c r="A8" s="5">
        <v>2</v>
      </c>
      <c r="B8" s="6" t="s">
        <v>28</v>
      </c>
      <c r="C8" s="7"/>
      <c r="D8" s="7">
        <v>12.7</v>
      </c>
      <c r="E8" s="8" t="s">
        <v>29</v>
      </c>
      <c r="F8" s="9">
        <f t="shared" ref="F8:F50" si="0">SUM(C8,D8)</f>
        <v>12.7</v>
      </c>
      <c r="G8" s="6"/>
      <c r="H8" s="7"/>
      <c r="I8" s="8" t="s">
        <v>29</v>
      </c>
      <c r="J8" s="7">
        <v>12.7</v>
      </c>
      <c r="K8" s="11"/>
    </row>
    <row r="9" spans="1:20" ht="71.25" customHeight="1" x14ac:dyDescent="0.25">
      <c r="A9" s="5">
        <v>3</v>
      </c>
      <c r="B9" s="44" t="s">
        <v>30</v>
      </c>
      <c r="C9" s="7"/>
      <c r="D9" s="7">
        <v>1270.0999999999999</v>
      </c>
      <c r="E9" s="8" t="s">
        <v>31</v>
      </c>
      <c r="F9" s="9">
        <f t="shared" si="0"/>
        <v>1270.0999999999999</v>
      </c>
      <c r="G9" s="6"/>
      <c r="H9" s="7"/>
      <c r="I9" s="8" t="s">
        <v>32</v>
      </c>
      <c r="J9" s="7">
        <v>1270.0999999999999</v>
      </c>
      <c r="K9" s="11"/>
    </row>
    <row r="10" spans="1:20" ht="16.5" customHeight="1" x14ac:dyDescent="0.25">
      <c r="A10" s="5">
        <v>4</v>
      </c>
      <c r="B10" s="6" t="s">
        <v>15</v>
      </c>
      <c r="C10" s="7">
        <v>5253.7</v>
      </c>
      <c r="D10" s="7">
        <v>45.4</v>
      </c>
      <c r="E10" s="8" t="s">
        <v>23</v>
      </c>
      <c r="F10" s="9">
        <f t="shared" si="0"/>
        <v>5299.0999999999995</v>
      </c>
      <c r="G10" s="6">
        <v>2210</v>
      </c>
      <c r="H10" s="7">
        <v>149.4</v>
      </c>
      <c r="I10" s="8" t="s">
        <v>23</v>
      </c>
      <c r="J10" s="7">
        <v>45.4</v>
      </c>
      <c r="K10" s="11"/>
    </row>
    <row r="11" spans="1:20" ht="15.75" x14ac:dyDescent="0.25">
      <c r="A11" s="5"/>
      <c r="B11" s="6"/>
      <c r="C11" s="7"/>
      <c r="D11" s="7">
        <v>7.9</v>
      </c>
      <c r="E11" s="8" t="s">
        <v>22</v>
      </c>
      <c r="F11" s="9">
        <f t="shared" si="0"/>
        <v>7.9</v>
      </c>
      <c r="G11" s="6">
        <v>2220</v>
      </c>
      <c r="H11" s="7">
        <v>3567.6</v>
      </c>
      <c r="I11" s="8" t="s">
        <v>22</v>
      </c>
      <c r="J11" s="7">
        <v>7.9</v>
      </c>
      <c r="K11" s="11"/>
    </row>
    <row r="12" spans="1:20" ht="15.75" x14ac:dyDescent="0.25">
      <c r="A12" s="5"/>
      <c r="B12" s="6"/>
      <c r="C12" s="7"/>
      <c r="D12" s="7">
        <v>33.1</v>
      </c>
      <c r="E12" s="8" t="s">
        <v>33</v>
      </c>
      <c r="F12" s="9">
        <f t="shared" si="0"/>
        <v>33.1</v>
      </c>
      <c r="G12" s="6">
        <v>2230</v>
      </c>
      <c r="H12" s="7">
        <v>26.5</v>
      </c>
      <c r="I12" s="8" t="s">
        <v>33</v>
      </c>
      <c r="J12" s="7">
        <v>33.1</v>
      </c>
      <c r="K12" s="11"/>
    </row>
    <row r="13" spans="1:20" ht="15.75" x14ac:dyDescent="0.25">
      <c r="A13" s="5"/>
      <c r="B13" s="6"/>
      <c r="C13" s="7"/>
      <c r="D13" s="7">
        <v>5.7</v>
      </c>
      <c r="E13" s="8" t="s">
        <v>34</v>
      </c>
      <c r="F13" s="9">
        <f t="shared" si="0"/>
        <v>5.7</v>
      </c>
      <c r="G13" s="6">
        <v>2240</v>
      </c>
      <c r="H13" s="7">
        <v>755.9</v>
      </c>
      <c r="I13" s="8" t="s">
        <v>34</v>
      </c>
      <c r="J13" s="7">
        <v>5.7</v>
      </c>
      <c r="K13" s="11"/>
    </row>
    <row r="14" spans="1:20" ht="15.75" x14ac:dyDescent="0.25">
      <c r="A14" s="5"/>
      <c r="B14" s="6"/>
      <c r="C14" s="7"/>
      <c r="D14" s="7">
        <v>284.2</v>
      </c>
      <c r="E14" s="8" t="s">
        <v>35</v>
      </c>
      <c r="F14" s="9">
        <f t="shared" si="0"/>
        <v>284.2</v>
      </c>
      <c r="G14" s="45">
        <v>2282</v>
      </c>
      <c r="H14" s="7">
        <v>21.7</v>
      </c>
      <c r="I14" s="8" t="s">
        <v>35</v>
      </c>
      <c r="J14" s="7">
        <v>284.2</v>
      </c>
      <c r="K14" s="11"/>
    </row>
    <row r="15" spans="1:20" ht="31.5" x14ac:dyDescent="0.25">
      <c r="A15" s="12"/>
      <c r="B15" s="6"/>
      <c r="C15" s="7"/>
      <c r="D15" s="7">
        <v>6.9</v>
      </c>
      <c r="E15" s="8" t="s">
        <v>36</v>
      </c>
      <c r="F15" s="9">
        <f t="shared" si="0"/>
        <v>6.9</v>
      </c>
      <c r="G15" s="45">
        <v>3110</v>
      </c>
      <c r="H15" s="30">
        <v>539.4</v>
      </c>
      <c r="I15" s="8" t="s">
        <v>36</v>
      </c>
      <c r="J15" s="7">
        <v>6.9</v>
      </c>
      <c r="K15" s="11"/>
    </row>
    <row r="16" spans="1:20" ht="15" customHeight="1" x14ac:dyDescent="0.25">
      <c r="A16" s="12"/>
      <c r="B16" s="6"/>
      <c r="C16" s="7"/>
      <c r="D16" s="7">
        <v>39.299999999999997</v>
      </c>
      <c r="E16" s="8" t="s">
        <v>37</v>
      </c>
      <c r="F16" s="9">
        <f t="shared" si="0"/>
        <v>39.299999999999997</v>
      </c>
      <c r="G16" s="6"/>
      <c r="H16" s="7"/>
      <c r="I16" s="8" t="s">
        <v>37</v>
      </c>
      <c r="J16" s="7">
        <v>39.299999999999997</v>
      </c>
      <c r="K16" s="11"/>
    </row>
    <row r="17" spans="1:17" ht="15.75" x14ac:dyDescent="0.25">
      <c r="A17" s="5"/>
      <c r="B17" s="6"/>
      <c r="C17" s="7"/>
      <c r="D17" s="7">
        <v>10.1</v>
      </c>
      <c r="E17" s="8" t="s">
        <v>38</v>
      </c>
      <c r="F17" s="9">
        <f t="shared" si="0"/>
        <v>10.1</v>
      </c>
      <c r="G17" s="6"/>
      <c r="H17" s="7"/>
      <c r="I17" s="8" t="s">
        <v>38</v>
      </c>
      <c r="J17" s="7">
        <v>10.1</v>
      </c>
      <c r="K17" s="11"/>
      <c r="P17" s="46"/>
      <c r="Q17" s="47"/>
    </row>
    <row r="18" spans="1:17" ht="15.75" x14ac:dyDescent="0.25">
      <c r="A18" s="5"/>
      <c r="B18" s="6"/>
      <c r="C18" s="7"/>
      <c r="D18" s="7">
        <v>2.8</v>
      </c>
      <c r="E18" s="8" t="s">
        <v>39</v>
      </c>
      <c r="F18" s="9">
        <f t="shared" si="0"/>
        <v>2.8</v>
      </c>
      <c r="G18" s="6"/>
      <c r="H18" s="7"/>
      <c r="I18" s="8" t="s">
        <v>39</v>
      </c>
      <c r="J18" s="7">
        <v>2.8</v>
      </c>
      <c r="K18" s="11"/>
      <c r="P18" s="46"/>
      <c r="Q18" s="47"/>
    </row>
    <row r="19" spans="1:17" ht="15.75" x14ac:dyDescent="0.25">
      <c r="A19" s="5"/>
      <c r="B19" s="6"/>
      <c r="C19" s="7"/>
      <c r="D19" s="7"/>
      <c r="E19" s="8"/>
      <c r="F19" s="9">
        <f t="shared" si="0"/>
        <v>0</v>
      </c>
      <c r="G19" s="6"/>
      <c r="H19" s="7"/>
      <c r="I19" s="8"/>
      <c r="J19" s="7"/>
      <c r="K19" s="11"/>
    </row>
    <row r="20" spans="1:17" ht="15.75" x14ac:dyDescent="0.25">
      <c r="A20" s="5"/>
      <c r="B20" s="6"/>
      <c r="C20" s="7"/>
      <c r="D20" s="7"/>
      <c r="E20" s="8"/>
      <c r="F20" s="9">
        <f t="shared" si="0"/>
        <v>0</v>
      </c>
      <c r="G20" s="6"/>
      <c r="H20" s="7"/>
      <c r="I20" s="8"/>
      <c r="J20" s="7"/>
      <c r="K20" s="11"/>
    </row>
    <row r="21" spans="1:17" ht="15.75" x14ac:dyDescent="0.25">
      <c r="A21" s="5"/>
      <c r="B21" s="6"/>
      <c r="C21" s="7"/>
      <c r="D21" s="7"/>
      <c r="E21" s="8"/>
      <c r="F21" s="9">
        <f t="shared" si="0"/>
        <v>0</v>
      </c>
      <c r="G21" s="6"/>
      <c r="H21" s="7"/>
      <c r="I21" s="8"/>
      <c r="J21" s="7"/>
      <c r="K21" s="11"/>
    </row>
    <row r="22" spans="1:17" ht="15.75" x14ac:dyDescent="0.25">
      <c r="A22" s="5"/>
      <c r="B22" s="6"/>
      <c r="C22" s="7"/>
      <c r="D22" s="7"/>
      <c r="E22" s="8"/>
      <c r="F22" s="9">
        <f t="shared" si="0"/>
        <v>0</v>
      </c>
      <c r="G22" s="6"/>
      <c r="H22" s="7"/>
      <c r="I22" s="8"/>
      <c r="J22" s="7"/>
      <c r="K22" s="11"/>
    </row>
    <row r="23" spans="1:17" ht="15.75" x14ac:dyDescent="0.25">
      <c r="A23" s="5"/>
      <c r="B23" s="6"/>
      <c r="C23" s="7"/>
      <c r="D23" s="7"/>
      <c r="E23" s="8"/>
      <c r="F23" s="9">
        <f t="shared" si="0"/>
        <v>0</v>
      </c>
      <c r="G23" s="6"/>
      <c r="H23" s="7"/>
      <c r="I23" s="8"/>
      <c r="J23" s="7"/>
      <c r="K23" s="11"/>
    </row>
    <row r="24" spans="1:17" ht="15.75" x14ac:dyDescent="0.25">
      <c r="A24" s="5"/>
      <c r="B24" s="6"/>
      <c r="C24" s="7"/>
      <c r="D24" s="7"/>
      <c r="E24" s="8"/>
      <c r="F24" s="9">
        <f t="shared" si="0"/>
        <v>0</v>
      </c>
      <c r="G24" s="6"/>
      <c r="H24" s="7"/>
      <c r="I24" s="8"/>
      <c r="J24" s="7"/>
      <c r="K24" s="11"/>
    </row>
    <row r="25" spans="1:17" ht="15.75" x14ac:dyDescent="0.25">
      <c r="A25" s="12"/>
      <c r="B25" s="6"/>
      <c r="C25" s="7"/>
      <c r="D25" s="7"/>
      <c r="E25" s="8"/>
      <c r="F25" s="9">
        <f t="shared" si="0"/>
        <v>0</v>
      </c>
      <c r="G25" s="6"/>
      <c r="H25" s="7"/>
      <c r="I25" s="8"/>
      <c r="J25" s="7"/>
      <c r="K25" s="11"/>
    </row>
    <row r="26" spans="1:17" ht="15.75" x14ac:dyDescent="0.25">
      <c r="A26" s="12"/>
      <c r="B26" s="6"/>
      <c r="C26" s="7"/>
      <c r="D26" s="7"/>
      <c r="E26" s="8"/>
      <c r="F26" s="9">
        <f t="shared" si="0"/>
        <v>0</v>
      </c>
      <c r="G26" s="6"/>
      <c r="H26" s="7"/>
      <c r="I26" s="8"/>
      <c r="J26" s="7"/>
      <c r="K26" s="11"/>
    </row>
    <row r="27" spans="1:17" ht="15.75" x14ac:dyDescent="0.25">
      <c r="A27" s="5"/>
      <c r="B27" s="6"/>
      <c r="C27" s="7"/>
      <c r="D27" s="7"/>
      <c r="E27" s="8"/>
      <c r="F27" s="9">
        <f t="shared" si="0"/>
        <v>0</v>
      </c>
      <c r="G27" s="6"/>
      <c r="H27" s="7"/>
      <c r="I27" s="8"/>
      <c r="J27" s="7"/>
      <c r="K27" s="11"/>
    </row>
    <row r="28" spans="1:17" ht="15.75" x14ac:dyDescent="0.25">
      <c r="A28" s="5"/>
      <c r="B28" s="6"/>
      <c r="C28" s="7"/>
      <c r="D28" s="7"/>
      <c r="E28" s="8"/>
      <c r="F28" s="9">
        <f t="shared" si="0"/>
        <v>0</v>
      </c>
      <c r="G28" s="6"/>
      <c r="H28" s="7"/>
      <c r="I28" s="8"/>
      <c r="J28" s="7"/>
      <c r="K28" s="11"/>
    </row>
    <row r="29" spans="1:17" ht="15.75" x14ac:dyDescent="0.25">
      <c r="A29" s="5"/>
      <c r="B29" s="6"/>
      <c r="C29" s="7"/>
      <c r="D29" s="7"/>
      <c r="E29" s="8"/>
      <c r="F29" s="9">
        <f t="shared" si="0"/>
        <v>0</v>
      </c>
      <c r="G29" s="6"/>
      <c r="H29" s="7"/>
      <c r="I29" s="8"/>
      <c r="J29" s="7"/>
      <c r="K29" s="11"/>
    </row>
    <row r="30" spans="1:17" ht="15.75" x14ac:dyDescent="0.25">
      <c r="A30" s="5"/>
      <c r="B30" s="6"/>
      <c r="C30" s="7"/>
      <c r="D30" s="7"/>
      <c r="E30" s="8"/>
      <c r="F30" s="9">
        <f t="shared" si="0"/>
        <v>0</v>
      </c>
      <c r="G30" s="6"/>
      <c r="H30" s="7"/>
      <c r="I30" s="8"/>
      <c r="J30" s="7"/>
      <c r="K30" s="11"/>
    </row>
    <row r="31" spans="1:17" ht="15.75" x14ac:dyDescent="0.25">
      <c r="A31" s="5"/>
      <c r="B31" s="6"/>
      <c r="C31" s="7"/>
      <c r="D31" s="7"/>
      <c r="E31" s="8"/>
      <c r="F31" s="9">
        <f t="shared" si="0"/>
        <v>0</v>
      </c>
      <c r="G31" s="6"/>
      <c r="H31" s="7"/>
      <c r="I31" s="8"/>
      <c r="J31" s="7"/>
      <c r="K31" s="11"/>
    </row>
    <row r="32" spans="1:17" ht="15.75" x14ac:dyDescent="0.25">
      <c r="A32" s="5"/>
      <c r="B32" s="6"/>
      <c r="C32" s="7"/>
      <c r="D32" s="7"/>
      <c r="E32" s="8"/>
      <c r="F32" s="9">
        <f t="shared" si="0"/>
        <v>0</v>
      </c>
      <c r="G32" s="6"/>
      <c r="H32" s="7"/>
      <c r="I32" s="8"/>
      <c r="J32" s="7"/>
      <c r="K32" s="11"/>
    </row>
    <row r="33" spans="1:11" ht="15.75" x14ac:dyDescent="0.25">
      <c r="A33" s="5"/>
      <c r="B33" s="6"/>
      <c r="C33" s="7"/>
      <c r="D33" s="7"/>
      <c r="E33" s="8"/>
      <c r="F33" s="9">
        <f t="shared" si="0"/>
        <v>0</v>
      </c>
      <c r="G33" s="6"/>
      <c r="H33" s="7"/>
      <c r="I33" s="8"/>
      <c r="J33" s="7"/>
      <c r="K33" s="11"/>
    </row>
    <row r="34" spans="1:11" ht="15.75" x14ac:dyDescent="0.25">
      <c r="A34" s="5"/>
      <c r="B34" s="6"/>
      <c r="C34" s="7"/>
      <c r="D34" s="7"/>
      <c r="E34" s="8"/>
      <c r="F34" s="9">
        <f t="shared" si="0"/>
        <v>0</v>
      </c>
      <c r="G34" s="6"/>
      <c r="H34" s="7"/>
      <c r="I34" s="8"/>
      <c r="J34" s="7"/>
      <c r="K34" s="11"/>
    </row>
    <row r="35" spans="1:11" ht="15.75" x14ac:dyDescent="0.25">
      <c r="A35" s="12"/>
      <c r="B35" s="6"/>
      <c r="C35" s="7"/>
      <c r="D35" s="7"/>
      <c r="E35" s="8"/>
      <c r="F35" s="9">
        <f t="shared" si="0"/>
        <v>0</v>
      </c>
      <c r="G35" s="6"/>
      <c r="H35" s="7"/>
      <c r="I35" s="8"/>
      <c r="J35" s="7"/>
      <c r="K35" s="11"/>
    </row>
    <row r="36" spans="1:11" ht="15.75" x14ac:dyDescent="0.25">
      <c r="A36" s="12"/>
      <c r="B36" s="6"/>
      <c r="C36" s="7"/>
      <c r="D36" s="7"/>
      <c r="E36" s="8"/>
      <c r="F36" s="9">
        <f t="shared" si="0"/>
        <v>0</v>
      </c>
      <c r="G36" s="6"/>
      <c r="H36" s="7"/>
      <c r="I36" s="8"/>
      <c r="J36" s="7"/>
      <c r="K36" s="11"/>
    </row>
    <row r="37" spans="1:11" ht="15.75" x14ac:dyDescent="0.25">
      <c r="A37" s="5"/>
      <c r="B37" s="6"/>
      <c r="C37" s="7"/>
      <c r="D37" s="7"/>
      <c r="E37" s="8"/>
      <c r="F37" s="9">
        <f t="shared" si="0"/>
        <v>0</v>
      </c>
      <c r="G37" s="6"/>
      <c r="H37" s="7"/>
      <c r="I37" s="8"/>
      <c r="J37" s="7"/>
      <c r="K37" s="11"/>
    </row>
    <row r="38" spans="1:11" ht="15.75" x14ac:dyDescent="0.25">
      <c r="A38" s="5"/>
      <c r="B38" s="6"/>
      <c r="C38" s="7"/>
      <c r="D38" s="7"/>
      <c r="E38" s="8"/>
      <c r="F38" s="9">
        <f t="shared" si="0"/>
        <v>0</v>
      </c>
      <c r="G38" s="6"/>
      <c r="H38" s="7"/>
      <c r="I38" s="8"/>
      <c r="J38" s="7"/>
      <c r="K38" s="11"/>
    </row>
    <row r="39" spans="1:11" ht="15.75" x14ac:dyDescent="0.25">
      <c r="A39" s="5"/>
      <c r="B39" s="6"/>
      <c r="C39" s="7"/>
      <c r="D39" s="7"/>
      <c r="E39" s="8"/>
      <c r="F39" s="9">
        <f t="shared" si="0"/>
        <v>0</v>
      </c>
      <c r="G39" s="6"/>
      <c r="H39" s="7"/>
      <c r="I39" s="8"/>
      <c r="J39" s="7"/>
      <c r="K39" s="11"/>
    </row>
    <row r="40" spans="1:11" ht="15.75" x14ac:dyDescent="0.25">
      <c r="A40" s="5"/>
      <c r="B40" s="6"/>
      <c r="C40" s="7"/>
      <c r="D40" s="7"/>
      <c r="E40" s="8"/>
      <c r="F40" s="9">
        <f t="shared" si="0"/>
        <v>0</v>
      </c>
      <c r="G40" s="6"/>
      <c r="H40" s="7"/>
      <c r="I40" s="8"/>
      <c r="J40" s="7"/>
      <c r="K40" s="11"/>
    </row>
    <row r="41" spans="1:11" ht="15.75" x14ac:dyDescent="0.25">
      <c r="A41" s="5"/>
      <c r="B41" s="6"/>
      <c r="C41" s="7"/>
      <c r="D41" s="7"/>
      <c r="E41" s="8"/>
      <c r="F41" s="9">
        <f t="shared" si="0"/>
        <v>0</v>
      </c>
      <c r="G41" s="6"/>
      <c r="H41" s="7"/>
      <c r="I41" s="8"/>
      <c r="J41" s="7"/>
      <c r="K41" s="11"/>
    </row>
    <row r="42" spans="1:11" ht="15.75" x14ac:dyDescent="0.25">
      <c r="A42" s="5"/>
      <c r="B42" s="6"/>
      <c r="C42" s="7"/>
      <c r="D42" s="7"/>
      <c r="E42" s="8"/>
      <c r="F42" s="9">
        <f t="shared" si="0"/>
        <v>0</v>
      </c>
      <c r="G42" s="6"/>
      <c r="H42" s="7"/>
      <c r="I42" s="8"/>
      <c r="J42" s="7"/>
      <c r="K42" s="11"/>
    </row>
    <row r="43" spans="1:11" ht="15.75" x14ac:dyDescent="0.25">
      <c r="A43" s="5"/>
      <c r="B43" s="6"/>
      <c r="C43" s="7"/>
      <c r="D43" s="7"/>
      <c r="E43" s="8"/>
      <c r="F43" s="9">
        <f t="shared" si="0"/>
        <v>0</v>
      </c>
      <c r="G43" s="6"/>
      <c r="H43" s="7"/>
      <c r="I43" s="8"/>
      <c r="J43" s="7"/>
      <c r="K43" s="11"/>
    </row>
    <row r="44" spans="1:11" ht="15.75" x14ac:dyDescent="0.25">
      <c r="A44" s="5"/>
      <c r="B44" s="6"/>
      <c r="C44" s="7"/>
      <c r="D44" s="7"/>
      <c r="E44" s="8"/>
      <c r="F44" s="9">
        <f t="shared" si="0"/>
        <v>0</v>
      </c>
      <c r="G44" s="6"/>
      <c r="H44" s="7"/>
      <c r="I44" s="8"/>
      <c r="J44" s="7"/>
      <c r="K44" s="11"/>
    </row>
    <row r="45" spans="1:11" ht="15.75" x14ac:dyDescent="0.25">
      <c r="A45" s="12"/>
      <c r="B45" s="6"/>
      <c r="C45" s="7"/>
      <c r="D45" s="7"/>
      <c r="E45" s="8"/>
      <c r="F45" s="9">
        <f t="shared" si="0"/>
        <v>0</v>
      </c>
      <c r="G45" s="6"/>
      <c r="H45" s="7"/>
      <c r="I45" s="8"/>
      <c r="J45" s="7"/>
      <c r="K45" s="11"/>
    </row>
    <row r="46" spans="1:11" ht="15.75" x14ac:dyDescent="0.25">
      <c r="A46" s="12"/>
      <c r="B46" s="6"/>
      <c r="C46" s="7"/>
      <c r="D46" s="7"/>
      <c r="E46" s="8"/>
      <c r="F46" s="9">
        <f t="shared" si="0"/>
        <v>0</v>
      </c>
      <c r="G46" s="6"/>
      <c r="H46" s="7"/>
      <c r="I46" s="8"/>
      <c r="J46" s="7"/>
      <c r="K46" s="11"/>
    </row>
    <row r="47" spans="1:11" ht="15.75" x14ac:dyDescent="0.25">
      <c r="A47" s="13"/>
      <c r="B47" s="14"/>
      <c r="C47" s="15"/>
      <c r="D47" s="15"/>
      <c r="E47" s="16"/>
      <c r="F47" s="9">
        <f t="shared" si="0"/>
        <v>0</v>
      </c>
      <c r="G47" s="14"/>
      <c r="H47" s="15"/>
      <c r="I47" s="16"/>
      <c r="J47" s="15"/>
      <c r="K47" s="11"/>
    </row>
    <row r="48" spans="1:11" ht="15.75" x14ac:dyDescent="0.25">
      <c r="A48" s="13"/>
      <c r="B48" s="14"/>
      <c r="C48" s="15"/>
      <c r="D48" s="15"/>
      <c r="E48" s="16"/>
      <c r="F48" s="9">
        <f t="shared" si="0"/>
        <v>0</v>
      </c>
      <c r="G48" s="14"/>
      <c r="H48" s="15"/>
      <c r="I48" s="16"/>
      <c r="J48" s="15"/>
      <c r="K48" s="11"/>
    </row>
    <row r="49" spans="1:11" ht="15.75" x14ac:dyDescent="0.25">
      <c r="A49" s="13"/>
      <c r="B49" s="14"/>
      <c r="C49" s="15"/>
      <c r="D49" s="15"/>
      <c r="E49" s="16"/>
      <c r="F49" s="9">
        <f t="shared" si="0"/>
        <v>0</v>
      </c>
      <c r="G49" s="14"/>
      <c r="H49" s="15"/>
      <c r="I49" s="16"/>
      <c r="J49" s="15"/>
      <c r="K49" s="11"/>
    </row>
    <row r="50" spans="1:11" ht="15.75" x14ac:dyDescent="0.25">
      <c r="A50" s="14"/>
      <c r="B50" s="17" t="s">
        <v>16</v>
      </c>
      <c r="C50" s="18">
        <f>SUM(C7:C49)</f>
        <v>5253.7</v>
      </c>
      <c r="D50" s="18">
        <f>SUM(D7:D49)</f>
        <v>1839.7</v>
      </c>
      <c r="E50" s="19"/>
      <c r="F50" s="20">
        <f t="shared" si="0"/>
        <v>7093.4</v>
      </c>
      <c r="G50" s="21"/>
      <c r="H50" s="18">
        <f>SUM(H7:H49)</f>
        <v>5060.4999999999991</v>
      </c>
      <c r="I50" s="19"/>
      <c r="J50" s="18">
        <f>SUM(J7:J49)</f>
        <v>1839.7</v>
      </c>
      <c r="K50" s="22">
        <f>C50-H50</f>
        <v>193.20000000000073</v>
      </c>
    </row>
    <row r="53" spans="1:11" ht="15.75" x14ac:dyDescent="0.25">
      <c r="B53" s="23" t="s">
        <v>40</v>
      </c>
      <c r="F53" s="27"/>
      <c r="G53" s="34" t="s">
        <v>41</v>
      </c>
      <c r="H53" s="35"/>
    </row>
    <row r="54" spans="1:11" x14ac:dyDescent="0.25">
      <c r="B54" s="23"/>
      <c r="F54" s="24" t="s">
        <v>17</v>
      </c>
      <c r="G54" s="25"/>
      <c r="H54" s="25"/>
    </row>
    <row r="55" spans="1:11" ht="15.75" x14ac:dyDescent="0.25">
      <c r="B55" s="23" t="s">
        <v>18</v>
      </c>
      <c r="F55" s="27"/>
      <c r="G55" s="34" t="s">
        <v>42</v>
      </c>
      <c r="H55" s="35"/>
    </row>
    <row r="56" spans="1:11" x14ac:dyDescent="0.25">
      <c r="F56" s="24" t="s">
        <v>17</v>
      </c>
      <c r="G56" s="25"/>
      <c r="H56" s="2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="75" workbookViewId="0">
      <selection activeCell="H9" sqref="H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36" t="s">
        <v>43</v>
      </c>
      <c r="C3" s="37"/>
      <c r="D3" s="37"/>
      <c r="E3" s="37"/>
      <c r="F3" s="37"/>
      <c r="G3" s="37"/>
      <c r="H3" s="37"/>
      <c r="I3" s="37"/>
      <c r="J3" s="37"/>
      <c r="K3" s="2"/>
    </row>
    <row r="4" spans="1:13" ht="31.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33" customHeight="1" x14ac:dyDescent="0.25">
      <c r="A5" s="39" t="s">
        <v>3</v>
      </c>
      <c r="B5" s="39" t="s">
        <v>4</v>
      </c>
      <c r="C5" s="40" t="s">
        <v>5</v>
      </c>
      <c r="D5" s="40"/>
      <c r="E5" s="40"/>
      <c r="F5" s="40" t="s">
        <v>6</v>
      </c>
      <c r="G5" s="40" t="s">
        <v>7</v>
      </c>
      <c r="H5" s="40"/>
      <c r="I5" s="40"/>
      <c r="J5" s="40"/>
      <c r="K5" s="41" t="s">
        <v>8</v>
      </c>
    </row>
    <row r="6" spans="1:13" ht="158.25" customHeight="1" x14ac:dyDescent="0.25">
      <c r="A6" s="39"/>
      <c r="B6" s="39"/>
      <c r="C6" s="28" t="s">
        <v>9</v>
      </c>
      <c r="D6" s="28" t="s">
        <v>10</v>
      </c>
      <c r="E6" s="28" t="s">
        <v>11</v>
      </c>
      <c r="F6" s="40"/>
      <c r="G6" s="29" t="s">
        <v>12</v>
      </c>
      <c r="H6" s="28" t="s">
        <v>13</v>
      </c>
      <c r="I6" s="28" t="s">
        <v>14</v>
      </c>
      <c r="J6" s="28" t="s">
        <v>13</v>
      </c>
      <c r="K6" s="41"/>
    </row>
    <row r="7" spans="1:13" ht="15.75" x14ac:dyDescent="0.25">
      <c r="A7" s="5">
        <v>1</v>
      </c>
      <c r="B7" s="48" t="s">
        <v>20</v>
      </c>
      <c r="C7" s="7"/>
      <c r="D7" s="7">
        <f>1.2+1</f>
        <v>2.2000000000000002</v>
      </c>
      <c r="E7" s="8" t="s">
        <v>44</v>
      </c>
      <c r="F7" s="9">
        <f>SUM(C7,D7)</f>
        <v>2.2000000000000002</v>
      </c>
      <c r="G7" s="6"/>
      <c r="H7" s="7"/>
      <c r="I7" s="8" t="s">
        <v>44</v>
      </c>
      <c r="J7" s="7">
        <f>1.2+1</f>
        <v>2.2000000000000002</v>
      </c>
      <c r="K7" s="11"/>
    </row>
    <row r="8" spans="1:13" ht="15.75" x14ac:dyDescent="0.25">
      <c r="A8" s="5"/>
      <c r="B8" s="49"/>
      <c r="C8" s="7"/>
      <c r="D8" s="7">
        <f>23.1</f>
        <v>23.1</v>
      </c>
      <c r="E8" s="8" t="s">
        <v>45</v>
      </c>
      <c r="F8" s="9"/>
      <c r="G8" s="6"/>
      <c r="H8" s="7"/>
      <c r="I8" s="8" t="s">
        <v>46</v>
      </c>
      <c r="J8" s="7">
        <f>23.1</f>
        <v>23.1</v>
      </c>
      <c r="K8" s="11"/>
    </row>
    <row r="9" spans="1:13" ht="31.5" x14ac:dyDescent="0.25">
      <c r="A9" s="5"/>
      <c r="B9" s="49"/>
      <c r="C9" s="7"/>
      <c r="D9" s="7">
        <f>13.09+14.85+27.11+0.99</f>
        <v>56.04</v>
      </c>
      <c r="E9" s="8" t="s">
        <v>24</v>
      </c>
      <c r="F9" s="9"/>
      <c r="G9" s="6"/>
      <c r="H9" s="7"/>
      <c r="I9" s="8" t="s">
        <v>24</v>
      </c>
      <c r="J9" s="7">
        <f>13.09+14.85+27.11+0.99</f>
        <v>56.04</v>
      </c>
      <c r="K9" s="11"/>
    </row>
    <row r="10" spans="1:13" ht="15.75" x14ac:dyDescent="0.25">
      <c r="A10" s="5"/>
      <c r="B10" s="50"/>
      <c r="C10" s="7"/>
      <c r="D10" s="7">
        <f>0.93+2.75+0.02</f>
        <v>3.7</v>
      </c>
      <c r="E10" s="8" t="s">
        <v>23</v>
      </c>
      <c r="F10" s="9">
        <f t="shared" ref="F10:F61" si="0">SUM(C10,D10)</f>
        <v>3.7</v>
      </c>
      <c r="G10" s="6"/>
      <c r="H10" s="7"/>
      <c r="I10" s="8" t="s">
        <v>23</v>
      </c>
      <c r="J10" s="7">
        <f>0.93+2.75+0.02</f>
        <v>3.7</v>
      </c>
      <c r="K10" s="11"/>
    </row>
    <row r="11" spans="1:13" ht="15.75" x14ac:dyDescent="0.25">
      <c r="A11" s="5"/>
      <c r="B11" s="6" t="s">
        <v>47</v>
      </c>
      <c r="C11" s="7"/>
      <c r="D11" s="7">
        <v>8.1</v>
      </c>
      <c r="E11" s="51" t="s">
        <v>45</v>
      </c>
      <c r="F11" s="9">
        <f t="shared" si="0"/>
        <v>8.1</v>
      </c>
      <c r="G11" s="6"/>
      <c r="H11" s="7"/>
      <c r="I11" s="51" t="s">
        <v>46</v>
      </c>
      <c r="J11" s="7">
        <v>8.1</v>
      </c>
      <c r="K11" s="11"/>
    </row>
    <row r="12" spans="1:13" ht="15.75" x14ac:dyDescent="0.25">
      <c r="A12" s="5"/>
      <c r="B12" s="48" t="s">
        <v>20</v>
      </c>
      <c r="C12" s="7"/>
      <c r="D12" s="7">
        <f>7+3.3</f>
        <v>10.3</v>
      </c>
      <c r="E12" s="52"/>
      <c r="F12" s="9">
        <f t="shared" si="0"/>
        <v>10.3</v>
      </c>
      <c r="G12" s="6"/>
      <c r="H12" s="7"/>
      <c r="I12" s="52"/>
      <c r="J12" s="7">
        <f>7+3.3</f>
        <v>10.3</v>
      </c>
      <c r="K12" s="11"/>
    </row>
    <row r="13" spans="1:13" ht="15.75" x14ac:dyDescent="0.25">
      <c r="A13" s="5"/>
      <c r="B13" s="49"/>
      <c r="C13" s="7"/>
      <c r="D13" s="7">
        <f>0.5+1.41</f>
        <v>1.91</v>
      </c>
      <c r="E13" s="53" t="s">
        <v>48</v>
      </c>
      <c r="F13" s="9"/>
      <c r="G13" s="6"/>
      <c r="H13" s="7"/>
      <c r="I13" s="53" t="s">
        <v>48</v>
      </c>
      <c r="J13" s="7">
        <f>0.5+1.41</f>
        <v>1.91</v>
      </c>
      <c r="K13" s="11"/>
    </row>
    <row r="14" spans="1:13" ht="31.5" x14ac:dyDescent="0.25">
      <c r="A14" s="5"/>
      <c r="B14" s="50"/>
      <c r="C14" s="7"/>
      <c r="D14" s="7">
        <v>7.29</v>
      </c>
      <c r="E14" s="8" t="s">
        <v>49</v>
      </c>
      <c r="F14" s="9">
        <f t="shared" si="0"/>
        <v>7.29</v>
      </c>
      <c r="G14" s="12"/>
      <c r="H14" s="7"/>
      <c r="I14" s="8" t="s">
        <v>49</v>
      </c>
      <c r="J14" s="7">
        <v>7.29</v>
      </c>
      <c r="K14" s="11"/>
    </row>
    <row r="15" spans="1:13" ht="15.75" x14ac:dyDescent="0.25">
      <c r="A15" s="12">
        <v>4</v>
      </c>
      <c r="B15" s="6" t="s">
        <v>50</v>
      </c>
      <c r="C15" s="7"/>
      <c r="D15" s="7">
        <v>171.39</v>
      </c>
      <c r="E15" s="8" t="s">
        <v>51</v>
      </c>
      <c r="F15" s="9">
        <f t="shared" si="0"/>
        <v>171.39</v>
      </c>
      <c r="G15" s="6"/>
      <c r="H15" s="7"/>
      <c r="I15" s="8" t="s">
        <v>51</v>
      </c>
      <c r="J15" s="7">
        <v>171.39</v>
      </c>
      <c r="K15" s="11"/>
    </row>
    <row r="16" spans="1:13" ht="47.25" x14ac:dyDescent="0.25">
      <c r="A16" s="12"/>
      <c r="B16" s="5" t="s">
        <v>52</v>
      </c>
      <c r="C16" s="7"/>
      <c r="D16" s="7">
        <v>30</v>
      </c>
      <c r="E16" s="8" t="s">
        <v>53</v>
      </c>
      <c r="F16" s="9">
        <f t="shared" si="0"/>
        <v>30</v>
      </c>
      <c r="G16" s="6"/>
      <c r="H16" s="7"/>
      <c r="I16" s="8" t="s">
        <v>53</v>
      </c>
      <c r="J16" s="7">
        <v>30</v>
      </c>
      <c r="K16" s="11"/>
    </row>
    <row r="17" spans="1:11" ht="47.25" x14ac:dyDescent="0.25">
      <c r="A17" s="12"/>
      <c r="B17" s="54" t="s">
        <v>54</v>
      </c>
      <c r="C17" s="7"/>
      <c r="D17" s="7">
        <f>196+195.99+196</f>
        <v>587.99</v>
      </c>
      <c r="E17" s="8" t="s">
        <v>55</v>
      </c>
      <c r="F17" s="9"/>
      <c r="G17" s="6"/>
      <c r="H17" s="7"/>
      <c r="I17" s="8" t="s">
        <v>55</v>
      </c>
      <c r="J17" s="7">
        <f>196+195.99+196</f>
        <v>587.99</v>
      </c>
      <c r="K17" s="11"/>
    </row>
    <row r="18" spans="1:11" ht="34.15" customHeight="1" x14ac:dyDescent="0.25">
      <c r="A18" s="12">
        <v>5</v>
      </c>
      <c r="B18" s="6" t="s">
        <v>20</v>
      </c>
      <c r="C18" s="7">
        <v>6400.21</v>
      </c>
      <c r="D18" s="7"/>
      <c r="E18" s="8"/>
      <c r="F18" s="9">
        <f t="shared" si="0"/>
        <v>6400.21</v>
      </c>
      <c r="G18" s="6">
        <v>3110</v>
      </c>
      <c r="H18" s="7">
        <f>71+97.52</f>
        <v>168.51999999999998</v>
      </c>
      <c r="I18" s="5" t="s">
        <v>56</v>
      </c>
      <c r="J18" s="7"/>
      <c r="K18" s="11">
        <v>0</v>
      </c>
    </row>
    <row r="19" spans="1:11" ht="20.45" customHeight="1" x14ac:dyDescent="0.25">
      <c r="A19" s="12"/>
      <c r="B19" s="6"/>
      <c r="C19" s="7"/>
      <c r="D19" s="7"/>
      <c r="E19" s="8"/>
      <c r="F19" s="9"/>
      <c r="G19" s="6">
        <v>3110</v>
      </c>
      <c r="H19" s="7">
        <f>2048.11+35+10.3+14.82+129.6+62.68+36.43</f>
        <v>2336.94</v>
      </c>
      <c r="I19" s="5" t="s">
        <v>57</v>
      </c>
      <c r="J19" s="7"/>
      <c r="K19" s="11"/>
    </row>
    <row r="20" spans="1:11" ht="15.75" x14ac:dyDescent="0.25">
      <c r="A20" s="5"/>
      <c r="B20" s="6"/>
      <c r="C20" s="7"/>
      <c r="D20" s="7"/>
      <c r="E20" s="8"/>
      <c r="F20" s="9">
        <f t="shared" si="0"/>
        <v>0</v>
      </c>
      <c r="G20" s="6">
        <v>2282</v>
      </c>
      <c r="H20" s="7">
        <f>13.92+1.6+1.24</f>
        <v>16.759999999999998</v>
      </c>
      <c r="I20" s="8" t="s">
        <v>58</v>
      </c>
      <c r="J20" s="7"/>
      <c r="K20" s="11"/>
    </row>
    <row r="21" spans="1:11" ht="15.75" x14ac:dyDescent="0.25">
      <c r="A21" s="5"/>
      <c r="B21" s="6"/>
      <c r="C21" s="7"/>
      <c r="D21" s="7"/>
      <c r="E21" s="8"/>
      <c r="F21" s="9">
        <f t="shared" si="0"/>
        <v>0</v>
      </c>
      <c r="G21" s="6">
        <v>2230</v>
      </c>
      <c r="H21" s="7">
        <v>107.3</v>
      </c>
      <c r="I21" s="8" t="s">
        <v>59</v>
      </c>
      <c r="J21" s="7"/>
      <c r="K21" s="11"/>
    </row>
    <row r="22" spans="1:11" ht="15.75" x14ac:dyDescent="0.25">
      <c r="A22" s="5"/>
      <c r="B22" s="6"/>
      <c r="C22" s="7"/>
      <c r="D22" s="7"/>
      <c r="E22" s="8"/>
      <c r="F22" s="9"/>
      <c r="G22" s="55">
        <v>2210</v>
      </c>
      <c r="H22" s="7">
        <v>45.83</v>
      </c>
      <c r="I22" s="8" t="s">
        <v>60</v>
      </c>
      <c r="J22" s="7"/>
      <c r="K22" s="11"/>
    </row>
    <row r="23" spans="1:11" ht="15.75" x14ac:dyDescent="0.25">
      <c r="A23" s="5"/>
      <c r="B23" s="6"/>
      <c r="C23" s="7"/>
      <c r="D23" s="7"/>
      <c r="E23" s="8"/>
      <c r="F23" s="9"/>
      <c r="G23" s="56"/>
      <c r="H23" s="7">
        <f>48.22</f>
        <v>48.22</v>
      </c>
      <c r="I23" s="8" t="s">
        <v>56</v>
      </c>
      <c r="J23" s="7"/>
      <c r="K23" s="11"/>
    </row>
    <row r="24" spans="1:11" ht="15.75" x14ac:dyDescent="0.25">
      <c r="A24" s="5"/>
      <c r="B24" s="6"/>
      <c r="C24" s="7"/>
      <c r="D24" s="7"/>
      <c r="E24" s="8"/>
      <c r="F24" s="9">
        <f t="shared" si="0"/>
        <v>0</v>
      </c>
      <c r="G24" s="56"/>
      <c r="H24" s="7">
        <v>20.67</v>
      </c>
      <c r="I24" s="8" t="s">
        <v>61</v>
      </c>
      <c r="J24" s="7"/>
      <c r="K24" s="11"/>
    </row>
    <row r="25" spans="1:11" ht="15.75" x14ac:dyDescent="0.25">
      <c r="A25" s="5"/>
      <c r="B25" s="6"/>
      <c r="C25" s="7"/>
      <c r="D25" s="7"/>
      <c r="E25" s="8"/>
      <c r="F25" s="9"/>
      <c r="G25" s="56"/>
      <c r="H25" s="7">
        <v>52.03</v>
      </c>
      <c r="I25" s="8" t="s">
        <v>23</v>
      </c>
      <c r="J25" s="7"/>
      <c r="K25" s="11"/>
    </row>
    <row r="26" spans="1:11" ht="31.5" x14ac:dyDescent="0.25">
      <c r="A26" s="5"/>
      <c r="B26" s="6"/>
      <c r="C26" s="7"/>
      <c r="D26" s="7"/>
      <c r="E26" s="8"/>
      <c r="F26" s="9"/>
      <c r="G26" s="57"/>
      <c r="H26" s="7">
        <f>3+27+32.16+18.86-26.99</f>
        <v>54.03</v>
      </c>
      <c r="I26" s="8" t="s">
        <v>62</v>
      </c>
      <c r="J26" s="7"/>
      <c r="K26" s="11"/>
    </row>
    <row r="27" spans="1:11" ht="15.75" x14ac:dyDescent="0.25">
      <c r="A27" s="5"/>
      <c r="B27" s="6"/>
      <c r="C27" s="7"/>
      <c r="D27" s="7"/>
      <c r="E27" s="8"/>
      <c r="F27" s="9"/>
      <c r="G27" s="58">
        <v>3132</v>
      </c>
      <c r="H27" s="7">
        <f>510.61+180.92+223.38</f>
        <v>914.91</v>
      </c>
      <c r="I27" s="8" t="s">
        <v>63</v>
      </c>
      <c r="J27" s="7"/>
      <c r="K27" s="11"/>
    </row>
    <row r="28" spans="1:11" ht="15.75" x14ac:dyDescent="0.25">
      <c r="A28" s="5"/>
      <c r="B28" s="6"/>
      <c r="C28" s="7"/>
      <c r="D28" s="7"/>
      <c r="E28" s="8"/>
      <c r="F28" s="9">
        <f t="shared" si="0"/>
        <v>0</v>
      </c>
      <c r="G28" s="59"/>
      <c r="H28" s="7">
        <f>1462.69+25.37+316.43+72.89</f>
        <v>1877.38</v>
      </c>
      <c r="I28" s="8" t="s">
        <v>64</v>
      </c>
      <c r="J28" s="7"/>
      <c r="K28" s="11"/>
    </row>
    <row r="29" spans="1:11" ht="15.75" x14ac:dyDescent="0.25">
      <c r="A29" s="5"/>
      <c r="B29" s="6"/>
      <c r="C29" s="7"/>
      <c r="D29" s="7"/>
      <c r="E29" s="8"/>
      <c r="F29" s="9">
        <f t="shared" si="0"/>
        <v>0</v>
      </c>
      <c r="G29" s="55">
        <v>2240</v>
      </c>
      <c r="H29" s="7">
        <f>7.2+6.79+27</f>
        <v>40.99</v>
      </c>
      <c r="I29" s="8" t="s">
        <v>65</v>
      </c>
      <c r="J29" s="7"/>
      <c r="K29" s="11"/>
    </row>
    <row r="30" spans="1:11" ht="31.5" x14ac:dyDescent="0.25">
      <c r="A30" s="5"/>
      <c r="B30" s="6"/>
      <c r="C30" s="7"/>
      <c r="D30" s="7"/>
      <c r="E30" s="8"/>
      <c r="F30" s="9"/>
      <c r="G30" s="56"/>
      <c r="H30" s="7">
        <f>5.5</f>
        <v>5.5</v>
      </c>
      <c r="I30" s="8" t="s">
        <v>66</v>
      </c>
      <c r="J30" s="7"/>
      <c r="K30" s="11"/>
    </row>
    <row r="31" spans="1:11" ht="15.75" x14ac:dyDescent="0.25">
      <c r="A31" s="5"/>
      <c r="B31" s="6"/>
      <c r="C31" s="7"/>
      <c r="D31" s="7"/>
      <c r="E31" s="8"/>
      <c r="F31" s="9"/>
      <c r="G31" s="56"/>
      <c r="H31" s="7">
        <v>57.49</v>
      </c>
      <c r="I31" s="8" t="s">
        <v>67</v>
      </c>
      <c r="J31" s="7"/>
      <c r="K31" s="11"/>
    </row>
    <row r="32" spans="1:11" ht="31.5" x14ac:dyDescent="0.25">
      <c r="A32" s="5"/>
      <c r="B32" s="6"/>
      <c r="C32" s="7"/>
      <c r="D32" s="7"/>
      <c r="E32" s="8"/>
      <c r="F32" s="9"/>
      <c r="G32" s="57"/>
      <c r="H32" s="7">
        <f>16.16+8.08</f>
        <v>24.240000000000002</v>
      </c>
      <c r="I32" s="5" t="s">
        <v>68</v>
      </c>
      <c r="J32" s="7"/>
      <c r="K32" s="11"/>
    </row>
    <row r="33" spans="1:11" ht="15.75" x14ac:dyDescent="0.25">
      <c r="A33" s="5"/>
      <c r="B33" s="6"/>
      <c r="C33" s="7"/>
      <c r="D33" s="7"/>
      <c r="E33" s="8"/>
      <c r="F33" s="9">
        <f t="shared" si="0"/>
        <v>0</v>
      </c>
      <c r="G33" s="6">
        <v>2220</v>
      </c>
      <c r="H33" s="7">
        <f>170+71.67+41.1+18.19+30.17+7.22+18.09+6.48+62.32+356.38+85.39+18.17+111.92+23.42+29.83+267.29</f>
        <v>1317.6399999999999</v>
      </c>
      <c r="I33" s="8" t="s">
        <v>22</v>
      </c>
      <c r="J33" s="7"/>
      <c r="K33" s="11"/>
    </row>
    <row r="34" spans="1:11" ht="31.5" x14ac:dyDescent="0.25">
      <c r="A34" s="5"/>
      <c r="B34" s="6"/>
      <c r="C34" s="7"/>
      <c r="D34" s="7"/>
      <c r="E34" s="8"/>
      <c r="F34" s="9">
        <f t="shared" si="0"/>
        <v>0</v>
      </c>
      <c r="G34" s="6">
        <v>2800</v>
      </c>
      <c r="H34" s="7">
        <f>17.25</f>
        <v>17.25</v>
      </c>
      <c r="I34" s="8" t="s">
        <v>69</v>
      </c>
      <c r="J34" s="7"/>
      <c r="K34" s="11"/>
    </row>
    <row r="35" spans="1:11" ht="15.75" x14ac:dyDescent="0.25">
      <c r="A35" s="5"/>
      <c r="B35" s="6"/>
      <c r="C35" s="7"/>
      <c r="D35" s="7"/>
      <c r="E35" s="8"/>
      <c r="F35" s="9">
        <f t="shared" si="0"/>
        <v>0</v>
      </c>
      <c r="G35" s="6"/>
      <c r="J35" s="7"/>
      <c r="K35" s="11"/>
    </row>
    <row r="36" spans="1:11" ht="15.75" x14ac:dyDescent="0.25">
      <c r="A36" s="12"/>
      <c r="B36" s="6"/>
      <c r="C36" s="7"/>
      <c r="D36" s="7"/>
      <c r="E36" s="8"/>
      <c r="F36" s="9">
        <f t="shared" si="0"/>
        <v>0</v>
      </c>
      <c r="G36" s="6"/>
      <c r="H36" s="7"/>
      <c r="I36" s="8"/>
      <c r="J36" s="7"/>
      <c r="K36" s="11"/>
    </row>
    <row r="37" spans="1:11" ht="15.75" x14ac:dyDescent="0.25">
      <c r="A37" s="12"/>
      <c r="B37" s="6"/>
      <c r="C37" s="7"/>
      <c r="D37" s="7"/>
      <c r="E37" s="8"/>
      <c r="F37" s="9">
        <f t="shared" si="0"/>
        <v>0</v>
      </c>
      <c r="G37" s="6"/>
      <c r="H37" s="7"/>
      <c r="I37" s="8"/>
      <c r="J37" s="7"/>
      <c r="K37" s="11"/>
    </row>
    <row r="38" spans="1:11" ht="15.75" x14ac:dyDescent="0.25">
      <c r="A38" s="5"/>
      <c r="B38" s="6"/>
      <c r="C38" s="7"/>
      <c r="D38" s="7"/>
      <c r="E38" s="8"/>
      <c r="F38" s="9">
        <f t="shared" si="0"/>
        <v>0</v>
      </c>
      <c r="G38" s="6"/>
      <c r="H38" s="7"/>
      <c r="I38" s="8"/>
      <c r="J38" s="7"/>
      <c r="K38" s="11"/>
    </row>
    <row r="39" spans="1:11" ht="15.75" x14ac:dyDescent="0.25">
      <c r="A39" s="5"/>
      <c r="B39" s="6"/>
      <c r="C39" s="7"/>
      <c r="D39" s="7"/>
      <c r="E39" s="8"/>
      <c r="F39" s="9">
        <f t="shared" si="0"/>
        <v>0</v>
      </c>
      <c r="G39" s="6"/>
      <c r="H39" s="7"/>
      <c r="I39" s="8"/>
      <c r="J39" s="7"/>
      <c r="K39" s="11"/>
    </row>
    <row r="40" spans="1:11" ht="15.75" x14ac:dyDescent="0.25">
      <c r="A40" s="5"/>
      <c r="B40" s="6"/>
      <c r="C40" s="7"/>
      <c r="D40" s="7"/>
      <c r="E40" s="8"/>
      <c r="F40" s="9">
        <f t="shared" si="0"/>
        <v>0</v>
      </c>
      <c r="G40" s="6"/>
      <c r="H40" s="7"/>
      <c r="I40" s="8"/>
      <c r="J40" s="7"/>
      <c r="K40" s="11"/>
    </row>
    <row r="41" spans="1:11" ht="15.75" x14ac:dyDescent="0.25">
      <c r="A41" s="5"/>
      <c r="B41" s="6"/>
      <c r="C41" s="7"/>
      <c r="D41" s="7"/>
      <c r="E41" s="8"/>
      <c r="F41" s="9">
        <f t="shared" si="0"/>
        <v>0</v>
      </c>
      <c r="G41" s="6"/>
      <c r="H41" s="7"/>
      <c r="I41" s="8"/>
      <c r="J41" s="7"/>
      <c r="K41" s="11"/>
    </row>
    <row r="42" spans="1:11" ht="15.75" x14ac:dyDescent="0.25">
      <c r="A42" s="5"/>
      <c r="B42" s="6"/>
      <c r="C42" s="7"/>
      <c r="D42" s="7"/>
      <c r="E42" s="8"/>
      <c r="F42" s="9">
        <f t="shared" si="0"/>
        <v>0</v>
      </c>
      <c r="G42" s="6"/>
      <c r="H42" s="7"/>
      <c r="I42" s="8"/>
      <c r="J42" s="7"/>
      <c r="K42" s="11"/>
    </row>
    <row r="43" spans="1:11" ht="15.75" x14ac:dyDescent="0.25">
      <c r="A43" s="5"/>
      <c r="B43" s="6"/>
      <c r="C43" s="7"/>
      <c r="D43" s="7"/>
      <c r="E43" s="8"/>
      <c r="F43" s="9">
        <f t="shared" si="0"/>
        <v>0</v>
      </c>
      <c r="G43" s="6"/>
      <c r="H43" s="7"/>
      <c r="I43" s="8"/>
      <c r="J43" s="7"/>
      <c r="K43" s="11"/>
    </row>
    <row r="44" spans="1:11" ht="15.75" x14ac:dyDescent="0.25">
      <c r="A44" s="5"/>
      <c r="B44" s="6"/>
      <c r="C44" s="7"/>
      <c r="D44" s="7"/>
      <c r="E44" s="8"/>
      <c r="F44" s="9">
        <f t="shared" si="0"/>
        <v>0</v>
      </c>
      <c r="G44" s="6"/>
      <c r="H44" s="7"/>
      <c r="I44" s="8"/>
      <c r="J44" s="7"/>
      <c r="K44" s="11"/>
    </row>
    <row r="45" spans="1:11" ht="15.75" x14ac:dyDescent="0.25">
      <c r="A45" s="5"/>
      <c r="B45" s="6"/>
      <c r="C45" s="7"/>
      <c r="D45" s="7"/>
      <c r="E45" s="8"/>
      <c r="F45" s="9">
        <f t="shared" si="0"/>
        <v>0</v>
      </c>
      <c r="G45" s="6"/>
      <c r="H45" s="7"/>
      <c r="I45" s="8"/>
      <c r="J45" s="7"/>
      <c r="K45" s="11"/>
    </row>
    <row r="46" spans="1:11" ht="15.75" x14ac:dyDescent="0.25">
      <c r="A46" s="12"/>
      <c r="B46" s="6"/>
      <c r="C46" s="7"/>
      <c r="D46" s="7"/>
      <c r="E46" s="8"/>
      <c r="F46" s="9">
        <f t="shared" si="0"/>
        <v>0</v>
      </c>
      <c r="G46" s="6"/>
      <c r="H46" s="7"/>
      <c r="I46" s="8"/>
      <c r="J46" s="7"/>
      <c r="K46" s="11"/>
    </row>
    <row r="47" spans="1:11" ht="15.75" x14ac:dyDescent="0.25">
      <c r="A47" s="12"/>
      <c r="B47" s="6"/>
      <c r="C47" s="7"/>
      <c r="D47" s="7"/>
      <c r="E47" s="8"/>
      <c r="F47" s="9">
        <f t="shared" si="0"/>
        <v>0</v>
      </c>
      <c r="G47" s="6"/>
      <c r="H47" s="7"/>
      <c r="I47" s="8"/>
      <c r="J47" s="7"/>
      <c r="K47" s="11"/>
    </row>
    <row r="48" spans="1:11" ht="15.75" x14ac:dyDescent="0.25">
      <c r="A48" s="5"/>
      <c r="B48" s="6"/>
      <c r="C48" s="7"/>
      <c r="D48" s="7"/>
      <c r="E48" s="8"/>
      <c r="F48" s="9">
        <f t="shared" si="0"/>
        <v>0</v>
      </c>
      <c r="G48" s="6"/>
      <c r="H48" s="7"/>
      <c r="I48" s="8"/>
      <c r="J48" s="7"/>
      <c r="K48" s="11"/>
    </row>
    <row r="49" spans="1:11" ht="15.75" x14ac:dyDescent="0.25">
      <c r="A49" s="5"/>
      <c r="B49" s="6"/>
      <c r="C49" s="7"/>
      <c r="D49" s="7"/>
      <c r="E49" s="8"/>
      <c r="F49" s="9">
        <f t="shared" si="0"/>
        <v>0</v>
      </c>
      <c r="G49" s="6"/>
      <c r="H49" s="7"/>
      <c r="I49" s="8"/>
      <c r="J49" s="7"/>
      <c r="K49" s="11"/>
    </row>
    <row r="50" spans="1:11" ht="15.75" x14ac:dyDescent="0.25">
      <c r="A50" s="5"/>
      <c r="B50" s="6"/>
      <c r="C50" s="7"/>
      <c r="D50" s="7"/>
      <c r="E50" s="8"/>
      <c r="F50" s="9">
        <f t="shared" si="0"/>
        <v>0</v>
      </c>
      <c r="G50" s="6"/>
      <c r="H50" s="7"/>
      <c r="I50" s="8"/>
      <c r="J50" s="7"/>
      <c r="K50" s="11"/>
    </row>
    <row r="51" spans="1:11" ht="15.75" x14ac:dyDescent="0.25">
      <c r="A51" s="5"/>
      <c r="B51" s="6"/>
      <c r="C51" s="7"/>
      <c r="D51" s="7"/>
      <c r="E51" s="8"/>
      <c r="F51" s="9">
        <f t="shared" si="0"/>
        <v>0</v>
      </c>
      <c r="G51" s="6"/>
      <c r="H51" s="7"/>
      <c r="I51" s="8"/>
      <c r="J51" s="7"/>
      <c r="K51" s="11"/>
    </row>
    <row r="52" spans="1:11" ht="15.75" x14ac:dyDescent="0.25">
      <c r="A52" s="5"/>
      <c r="B52" s="6"/>
      <c r="C52" s="7"/>
      <c r="D52" s="7"/>
      <c r="E52" s="8"/>
      <c r="F52" s="9">
        <f t="shared" si="0"/>
        <v>0</v>
      </c>
      <c r="G52" s="6"/>
      <c r="H52" s="7"/>
      <c r="I52" s="8"/>
      <c r="J52" s="7"/>
      <c r="K52" s="11"/>
    </row>
    <row r="53" spans="1:11" ht="15.75" x14ac:dyDescent="0.25">
      <c r="A53" s="5"/>
      <c r="B53" s="6"/>
      <c r="C53" s="7"/>
      <c r="D53" s="7"/>
      <c r="E53" s="8"/>
      <c r="F53" s="9">
        <f t="shared" si="0"/>
        <v>0</v>
      </c>
      <c r="G53" s="6"/>
      <c r="H53" s="7"/>
      <c r="I53" s="8"/>
      <c r="J53" s="7"/>
      <c r="K53" s="11"/>
    </row>
    <row r="54" spans="1:11" ht="15.75" x14ac:dyDescent="0.25">
      <c r="A54" s="5"/>
      <c r="B54" s="6"/>
      <c r="C54" s="7"/>
      <c r="D54" s="7"/>
      <c r="E54" s="8"/>
      <c r="F54" s="9">
        <f t="shared" si="0"/>
        <v>0</v>
      </c>
      <c r="G54" s="6"/>
      <c r="H54" s="7"/>
      <c r="I54" s="8"/>
      <c r="J54" s="7"/>
      <c r="K54" s="11"/>
    </row>
    <row r="55" spans="1:11" ht="15.75" x14ac:dyDescent="0.25">
      <c r="A55" s="5"/>
      <c r="B55" s="6"/>
      <c r="C55" s="7"/>
      <c r="D55" s="7"/>
      <c r="E55" s="8"/>
      <c r="F55" s="9">
        <f t="shared" si="0"/>
        <v>0</v>
      </c>
      <c r="G55" s="6"/>
      <c r="H55" s="7"/>
      <c r="I55" s="8"/>
      <c r="J55" s="7"/>
      <c r="K55" s="11"/>
    </row>
    <row r="56" spans="1:11" ht="15.75" x14ac:dyDescent="0.25">
      <c r="A56" s="12"/>
      <c r="B56" s="6"/>
      <c r="C56" s="7"/>
      <c r="D56" s="7"/>
      <c r="E56" s="8"/>
      <c r="F56" s="9">
        <f t="shared" si="0"/>
        <v>0</v>
      </c>
      <c r="G56" s="6"/>
      <c r="H56" s="7"/>
      <c r="I56" s="8"/>
      <c r="J56" s="7"/>
      <c r="K56" s="11"/>
    </row>
    <row r="57" spans="1:11" ht="15.75" x14ac:dyDescent="0.25">
      <c r="A57" s="12"/>
      <c r="B57" s="6"/>
      <c r="C57" s="7"/>
      <c r="D57" s="7"/>
      <c r="E57" s="8"/>
      <c r="F57" s="9">
        <f t="shared" si="0"/>
        <v>0</v>
      </c>
      <c r="G57" s="6"/>
      <c r="H57" s="7"/>
      <c r="I57" s="8"/>
      <c r="J57" s="7"/>
      <c r="K57" s="11"/>
    </row>
    <row r="58" spans="1:11" ht="15.75" x14ac:dyDescent="0.25">
      <c r="A58" s="13"/>
      <c r="B58" s="14"/>
      <c r="C58" s="15"/>
      <c r="D58" s="15"/>
      <c r="E58" s="16"/>
      <c r="F58" s="9">
        <f t="shared" si="0"/>
        <v>0</v>
      </c>
      <c r="G58" s="14"/>
      <c r="H58" s="15"/>
      <c r="I58" s="16"/>
      <c r="J58" s="15"/>
      <c r="K58" s="11"/>
    </row>
    <row r="59" spans="1:11" ht="15.75" x14ac:dyDescent="0.25">
      <c r="A59" s="13"/>
      <c r="B59" s="14"/>
      <c r="C59" s="15"/>
      <c r="D59" s="15"/>
      <c r="E59" s="16"/>
      <c r="F59" s="9">
        <f t="shared" si="0"/>
        <v>0</v>
      </c>
      <c r="G59" s="14"/>
      <c r="H59" s="15"/>
      <c r="I59" s="16"/>
      <c r="J59" s="15"/>
      <c r="K59" s="11"/>
    </row>
    <row r="60" spans="1:11" ht="15.75" x14ac:dyDescent="0.25">
      <c r="A60" s="13"/>
      <c r="B60" s="14"/>
      <c r="C60" s="15"/>
      <c r="D60" s="15"/>
      <c r="E60" s="16"/>
      <c r="F60" s="9">
        <f t="shared" si="0"/>
        <v>0</v>
      </c>
      <c r="G60" s="14"/>
      <c r="H60" s="15"/>
      <c r="I60" s="16"/>
      <c r="J60" s="15"/>
      <c r="K60" s="11"/>
    </row>
    <row r="61" spans="1:11" ht="15.75" x14ac:dyDescent="0.25">
      <c r="A61" s="14"/>
      <c r="B61" s="17" t="s">
        <v>16</v>
      </c>
      <c r="C61" s="18">
        <f>SUM(C7:C60)</f>
        <v>6400.21</v>
      </c>
      <c r="D61" s="18">
        <f>SUM(D7:D60)</f>
        <v>902.02</v>
      </c>
      <c r="E61" s="19"/>
      <c r="F61" s="20">
        <f t="shared" si="0"/>
        <v>7302.23</v>
      </c>
      <c r="G61" s="21"/>
      <c r="H61" s="18">
        <f>SUM(H7:H60)</f>
        <v>7105.6999999999989</v>
      </c>
      <c r="I61" s="19"/>
      <c r="J61" s="18">
        <f>SUM(J7:J60)</f>
        <v>902.02</v>
      </c>
      <c r="K61" s="22">
        <f>C61-H61</f>
        <v>-705.48999999999887</v>
      </c>
    </row>
    <row r="64" spans="1:11" ht="15.75" x14ac:dyDescent="0.25">
      <c r="B64" s="23" t="s">
        <v>19</v>
      </c>
      <c r="F64" s="27"/>
      <c r="G64" s="34" t="s">
        <v>70</v>
      </c>
      <c r="H64" s="35"/>
    </row>
    <row r="65" spans="2:8" x14ac:dyDescent="0.25">
      <c r="B65" s="23"/>
      <c r="F65" s="24" t="s">
        <v>17</v>
      </c>
      <c r="G65" s="25"/>
      <c r="H65" s="25"/>
    </row>
    <row r="66" spans="2:8" ht="15.75" x14ac:dyDescent="0.25">
      <c r="B66" s="23" t="s">
        <v>18</v>
      </c>
      <c r="F66" s="27"/>
      <c r="G66" s="34" t="s">
        <v>71</v>
      </c>
      <c r="H66" s="35"/>
    </row>
    <row r="67" spans="2:8" x14ac:dyDescent="0.25">
      <c r="F67" s="24" t="s">
        <v>17</v>
      </c>
      <c r="G67" s="25"/>
      <c r="H67" s="25"/>
    </row>
  </sheetData>
  <mergeCells count="17">
    <mergeCell ref="G29:G32"/>
    <mergeCell ref="G64:H64"/>
    <mergeCell ref="G66:H66"/>
    <mergeCell ref="B7:B10"/>
    <mergeCell ref="E11:E12"/>
    <mergeCell ref="I11:I12"/>
    <mergeCell ref="B12:B14"/>
    <mergeCell ref="G22:G26"/>
    <mergeCell ref="G27:G2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80" zoomScaleNormal="80" workbookViewId="0">
      <selection activeCell="V13" sqref="V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2" t="s">
        <v>0</v>
      </c>
      <c r="N1" s="42"/>
      <c r="O1" s="42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3" t="s">
        <v>21</v>
      </c>
      <c r="N2" s="43"/>
      <c r="O2" s="43"/>
      <c r="P2" s="43"/>
    </row>
    <row r="3" spans="1:16" ht="61.5" customHeight="1" x14ac:dyDescent="0.25">
      <c r="A3" s="2"/>
      <c r="B3" s="36" t="s">
        <v>72</v>
      </c>
      <c r="C3" s="37"/>
      <c r="D3" s="37"/>
      <c r="E3" s="37"/>
      <c r="F3" s="37"/>
      <c r="G3" s="37"/>
      <c r="H3" s="37"/>
      <c r="I3" s="37"/>
      <c r="J3" s="37"/>
      <c r="K3" s="2"/>
    </row>
    <row r="4" spans="1:16" ht="31.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6" ht="33" customHeight="1" x14ac:dyDescent="0.25">
      <c r="A5" s="39" t="s">
        <v>3</v>
      </c>
      <c r="B5" s="39" t="s">
        <v>4</v>
      </c>
      <c r="C5" s="40" t="s">
        <v>5</v>
      </c>
      <c r="D5" s="40"/>
      <c r="E5" s="40"/>
      <c r="F5" s="40" t="s">
        <v>6</v>
      </c>
      <c r="G5" s="40" t="s">
        <v>7</v>
      </c>
      <c r="H5" s="40"/>
      <c r="I5" s="40"/>
      <c r="J5" s="40"/>
      <c r="K5" s="41" t="s">
        <v>8</v>
      </c>
    </row>
    <row r="6" spans="1:16" ht="158.25" customHeight="1" x14ac:dyDescent="0.25">
      <c r="A6" s="39"/>
      <c r="B6" s="39"/>
      <c r="C6" s="28" t="s">
        <v>9</v>
      </c>
      <c r="D6" s="28" t="s">
        <v>10</v>
      </c>
      <c r="E6" s="28" t="s">
        <v>11</v>
      </c>
      <c r="F6" s="40"/>
      <c r="G6" s="29" t="s">
        <v>12</v>
      </c>
      <c r="H6" s="28" t="s">
        <v>13</v>
      </c>
      <c r="I6" s="28" t="s">
        <v>14</v>
      </c>
      <c r="J6" s="28" t="s">
        <v>13</v>
      </c>
      <c r="K6" s="41"/>
    </row>
    <row r="7" spans="1:16" ht="15.75" x14ac:dyDescent="0.25">
      <c r="A7" s="5">
        <v>1</v>
      </c>
      <c r="B7" s="6" t="s">
        <v>15</v>
      </c>
      <c r="C7" s="7">
        <v>646.20000000000005</v>
      </c>
      <c r="D7" s="7"/>
      <c r="E7" s="8"/>
      <c r="F7" s="9">
        <f>SUM(C7,D7)</f>
        <v>646.20000000000005</v>
      </c>
      <c r="G7" s="6">
        <v>2220</v>
      </c>
      <c r="H7" s="7">
        <v>20</v>
      </c>
      <c r="I7" s="8" t="s">
        <v>73</v>
      </c>
      <c r="J7" s="7">
        <v>261.3</v>
      </c>
      <c r="K7" s="11"/>
    </row>
    <row r="8" spans="1:16" ht="31.5" x14ac:dyDescent="0.25">
      <c r="A8" s="5">
        <v>2</v>
      </c>
      <c r="B8" s="5" t="s">
        <v>74</v>
      </c>
      <c r="C8" s="7"/>
      <c r="D8" s="7">
        <v>261.3</v>
      </c>
      <c r="E8" s="8" t="s">
        <v>73</v>
      </c>
      <c r="F8" s="9">
        <f t="shared" ref="F8:F24" si="0">SUM(C8,D8)</f>
        <v>261.3</v>
      </c>
      <c r="G8" s="6">
        <v>2240</v>
      </c>
      <c r="H8" s="7">
        <v>5.4</v>
      </c>
      <c r="I8" s="8" t="s">
        <v>75</v>
      </c>
      <c r="J8" s="7">
        <v>7</v>
      </c>
      <c r="K8" s="11"/>
    </row>
    <row r="9" spans="1:16" ht="31.5" x14ac:dyDescent="0.25">
      <c r="A9" s="5">
        <v>3</v>
      </c>
      <c r="B9" s="6" t="s">
        <v>76</v>
      </c>
      <c r="C9" s="7"/>
      <c r="D9" s="7">
        <v>29.4</v>
      </c>
      <c r="E9" s="8" t="s">
        <v>77</v>
      </c>
      <c r="F9" s="9">
        <f t="shared" si="0"/>
        <v>29.4</v>
      </c>
      <c r="G9" s="6">
        <v>3110</v>
      </c>
      <c r="H9" s="7">
        <v>827.7</v>
      </c>
      <c r="I9" s="8" t="s">
        <v>78</v>
      </c>
      <c r="J9" s="7">
        <v>3.3</v>
      </c>
      <c r="K9" s="11"/>
    </row>
    <row r="10" spans="1:16" ht="15.75" x14ac:dyDescent="0.25">
      <c r="A10" s="5">
        <v>4</v>
      </c>
      <c r="B10" s="6" t="s">
        <v>15</v>
      </c>
      <c r="C10" s="7"/>
      <c r="D10" s="7">
        <v>7</v>
      </c>
      <c r="E10" s="8" t="s">
        <v>75</v>
      </c>
      <c r="F10" s="9">
        <f t="shared" si="0"/>
        <v>7</v>
      </c>
      <c r="G10" s="6"/>
      <c r="H10" s="7"/>
      <c r="I10" s="10"/>
      <c r="J10" s="7"/>
      <c r="K10" s="11"/>
    </row>
    <row r="11" spans="1:16" ht="31.5" x14ac:dyDescent="0.25">
      <c r="A11" s="5">
        <v>5</v>
      </c>
      <c r="B11" s="6" t="s">
        <v>15</v>
      </c>
      <c r="C11" s="7"/>
      <c r="D11" s="7">
        <v>3.3</v>
      </c>
      <c r="E11" s="8" t="s">
        <v>78</v>
      </c>
      <c r="F11" s="9">
        <f t="shared" si="0"/>
        <v>3.3</v>
      </c>
      <c r="G11" s="6"/>
      <c r="H11" s="7"/>
      <c r="I11" s="10"/>
      <c r="J11" s="7"/>
      <c r="K11" s="11"/>
    </row>
    <row r="12" spans="1:16" ht="15.75" x14ac:dyDescent="0.25">
      <c r="A12" s="5"/>
      <c r="B12" s="6"/>
      <c r="C12" s="7"/>
      <c r="D12" s="7"/>
      <c r="E12" s="8"/>
      <c r="F12" s="9">
        <f t="shared" si="0"/>
        <v>0</v>
      </c>
      <c r="G12" s="12"/>
      <c r="H12" s="7"/>
      <c r="I12" s="8"/>
      <c r="J12" s="7"/>
      <c r="K12" s="11"/>
    </row>
    <row r="13" spans="1:16" ht="15.75" x14ac:dyDescent="0.25">
      <c r="A13" s="5"/>
      <c r="B13" s="6"/>
      <c r="C13" s="7"/>
      <c r="D13" s="7"/>
      <c r="E13" s="8"/>
      <c r="F13" s="9">
        <f t="shared" si="0"/>
        <v>0</v>
      </c>
      <c r="G13" s="12"/>
      <c r="H13" s="7"/>
      <c r="I13" s="8"/>
      <c r="J13" s="7"/>
      <c r="K13" s="11"/>
    </row>
    <row r="14" spans="1:16" ht="15.75" x14ac:dyDescent="0.25">
      <c r="A14" s="5"/>
      <c r="B14" s="6"/>
      <c r="C14" s="7"/>
      <c r="D14" s="7"/>
      <c r="E14" s="8"/>
      <c r="F14" s="9">
        <f t="shared" si="0"/>
        <v>0</v>
      </c>
      <c r="G14" s="6"/>
      <c r="H14" s="7"/>
      <c r="I14" s="8"/>
      <c r="J14" s="7"/>
      <c r="K14" s="11"/>
    </row>
    <row r="15" spans="1:16" ht="15.75" x14ac:dyDescent="0.25">
      <c r="A15" s="12"/>
      <c r="B15" s="6"/>
      <c r="C15" s="7"/>
      <c r="D15" s="7"/>
      <c r="E15" s="8"/>
      <c r="F15" s="9">
        <f t="shared" si="0"/>
        <v>0</v>
      </c>
      <c r="G15" s="6"/>
      <c r="H15" s="7"/>
      <c r="I15" s="8"/>
      <c r="J15" s="7"/>
      <c r="K15" s="11"/>
    </row>
    <row r="16" spans="1:16" ht="15.75" x14ac:dyDescent="0.25">
      <c r="A16" s="5"/>
      <c r="B16" s="6"/>
      <c r="C16" s="7"/>
      <c r="D16" s="7"/>
      <c r="E16" s="8"/>
      <c r="F16" s="9">
        <f t="shared" si="0"/>
        <v>0</v>
      </c>
      <c r="G16" s="6"/>
      <c r="H16" s="7"/>
      <c r="I16" s="8"/>
      <c r="J16" s="7"/>
      <c r="K16" s="11"/>
    </row>
    <row r="17" spans="1:11" ht="15.75" x14ac:dyDescent="0.25">
      <c r="A17" s="5"/>
      <c r="B17" s="6"/>
      <c r="C17" s="7"/>
      <c r="D17" s="7"/>
      <c r="E17" s="8"/>
      <c r="F17" s="9">
        <f t="shared" si="0"/>
        <v>0</v>
      </c>
      <c r="G17" s="6"/>
      <c r="H17" s="7"/>
      <c r="I17" s="8"/>
      <c r="J17" s="7"/>
      <c r="K17" s="11"/>
    </row>
    <row r="18" spans="1:11" ht="15.75" x14ac:dyDescent="0.25">
      <c r="A18" s="5"/>
      <c r="B18" s="6"/>
      <c r="C18" s="7"/>
      <c r="D18" s="7"/>
      <c r="E18" s="8"/>
      <c r="F18" s="9">
        <f t="shared" si="0"/>
        <v>0</v>
      </c>
      <c r="G18" s="6"/>
      <c r="H18" s="7"/>
      <c r="I18" s="8"/>
      <c r="J18" s="7"/>
      <c r="K18" s="11"/>
    </row>
    <row r="19" spans="1:11" ht="15.75" x14ac:dyDescent="0.25">
      <c r="A19" s="12"/>
      <c r="B19" s="6"/>
      <c r="C19" s="7"/>
      <c r="D19" s="7"/>
      <c r="E19" s="8"/>
      <c r="F19" s="9">
        <f t="shared" si="0"/>
        <v>0</v>
      </c>
      <c r="G19" s="6"/>
      <c r="H19" s="7"/>
      <c r="I19" s="8"/>
      <c r="J19" s="7"/>
      <c r="K19" s="11"/>
    </row>
    <row r="20" spans="1:11" ht="15.75" x14ac:dyDescent="0.25">
      <c r="A20" s="12"/>
      <c r="B20" s="6"/>
      <c r="C20" s="7"/>
      <c r="D20" s="7"/>
      <c r="E20" s="8"/>
      <c r="F20" s="9">
        <f t="shared" si="0"/>
        <v>0</v>
      </c>
      <c r="G20" s="6"/>
      <c r="H20" s="7"/>
      <c r="I20" s="8"/>
      <c r="J20" s="7"/>
      <c r="K20" s="11"/>
    </row>
    <row r="21" spans="1:11" ht="15.75" x14ac:dyDescent="0.25">
      <c r="A21" s="13"/>
      <c r="B21" s="14"/>
      <c r="C21" s="15"/>
      <c r="D21" s="15"/>
      <c r="E21" s="16"/>
      <c r="F21" s="9">
        <f t="shared" si="0"/>
        <v>0</v>
      </c>
      <c r="G21" s="14"/>
      <c r="H21" s="15"/>
      <c r="I21" s="16"/>
      <c r="J21" s="15"/>
      <c r="K21" s="11"/>
    </row>
    <row r="22" spans="1:11" ht="15.75" x14ac:dyDescent="0.25">
      <c r="A22" s="13"/>
      <c r="B22" s="14"/>
      <c r="C22" s="15"/>
      <c r="D22" s="15"/>
      <c r="E22" s="16"/>
      <c r="F22" s="9">
        <f t="shared" si="0"/>
        <v>0</v>
      </c>
      <c r="G22" s="14"/>
      <c r="H22" s="15"/>
      <c r="I22" s="16"/>
      <c r="J22" s="15"/>
      <c r="K22" s="11"/>
    </row>
    <row r="23" spans="1:11" ht="15.75" x14ac:dyDescent="0.25">
      <c r="A23" s="13"/>
      <c r="B23" s="14"/>
      <c r="C23" s="15"/>
      <c r="D23" s="15"/>
      <c r="E23" s="16"/>
      <c r="F23" s="9">
        <f t="shared" si="0"/>
        <v>0</v>
      </c>
      <c r="G23" s="14"/>
      <c r="H23" s="15"/>
      <c r="I23" s="16"/>
      <c r="J23" s="15"/>
      <c r="K23" s="11"/>
    </row>
    <row r="24" spans="1:11" ht="15.75" x14ac:dyDescent="0.25">
      <c r="A24" s="14"/>
      <c r="B24" s="17" t="s">
        <v>16</v>
      </c>
      <c r="C24" s="18">
        <f>SUM(C7:C23)</f>
        <v>646.20000000000005</v>
      </c>
      <c r="D24" s="18">
        <f>SUM(D7:D23)</f>
        <v>301</v>
      </c>
      <c r="E24" s="19"/>
      <c r="F24" s="20">
        <f t="shared" si="0"/>
        <v>947.2</v>
      </c>
      <c r="G24" s="21"/>
      <c r="H24" s="18">
        <f>SUM(H7:H23)</f>
        <v>853.1</v>
      </c>
      <c r="I24" s="19"/>
      <c r="J24" s="18">
        <f>SUM(J7:J23)</f>
        <v>271.60000000000002</v>
      </c>
      <c r="K24" s="22">
        <f>C24-H24</f>
        <v>-206.89999999999998</v>
      </c>
    </row>
    <row r="27" spans="1:11" ht="15.75" x14ac:dyDescent="0.25">
      <c r="B27" s="23" t="s">
        <v>19</v>
      </c>
      <c r="F27" s="27"/>
      <c r="G27" s="34"/>
      <c r="H27" s="35"/>
    </row>
    <row r="28" spans="1:11" x14ac:dyDescent="0.25">
      <c r="B28" s="23"/>
      <c r="F28" s="24" t="s">
        <v>17</v>
      </c>
      <c r="G28" s="25"/>
      <c r="H28" s="25"/>
    </row>
    <row r="29" spans="1:11" ht="15.75" x14ac:dyDescent="0.25">
      <c r="B29" s="23" t="s">
        <v>18</v>
      </c>
      <c r="F29" s="27"/>
      <c r="G29" s="34"/>
      <c r="H29" s="35"/>
    </row>
    <row r="30" spans="1:11" x14ac:dyDescent="0.25">
      <c r="F30" s="24" t="s">
        <v>17</v>
      </c>
      <c r="G30" s="25"/>
      <c r="H30" s="25"/>
    </row>
  </sheetData>
  <mergeCells count="12">
    <mergeCell ref="G27:H27"/>
    <mergeCell ref="G29:H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H50" sqref="H50:J5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2" t="s">
        <v>0</v>
      </c>
      <c r="N1" s="42"/>
      <c r="O1" s="42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3" t="s">
        <v>21</v>
      </c>
      <c r="N2" s="43"/>
      <c r="O2" s="43"/>
      <c r="P2" s="43"/>
    </row>
    <row r="3" spans="1:16" ht="61.5" customHeight="1" x14ac:dyDescent="0.25">
      <c r="A3" s="2"/>
      <c r="B3" s="36" t="s">
        <v>79</v>
      </c>
      <c r="C3" s="37"/>
      <c r="D3" s="37"/>
      <c r="E3" s="37"/>
      <c r="F3" s="37"/>
      <c r="G3" s="37"/>
      <c r="H3" s="37"/>
      <c r="I3" s="37"/>
      <c r="J3" s="37"/>
      <c r="K3" s="2"/>
    </row>
    <row r="4" spans="1:16" ht="31.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6" ht="33" customHeight="1" x14ac:dyDescent="0.25">
      <c r="A5" s="39" t="s">
        <v>3</v>
      </c>
      <c r="B5" s="39" t="s">
        <v>4</v>
      </c>
      <c r="C5" s="40" t="s">
        <v>5</v>
      </c>
      <c r="D5" s="40"/>
      <c r="E5" s="40"/>
      <c r="F5" s="40" t="s">
        <v>6</v>
      </c>
      <c r="G5" s="40" t="s">
        <v>7</v>
      </c>
      <c r="H5" s="40"/>
      <c r="I5" s="40"/>
      <c r="J5" s="40"/>
      <c r="K5" s="41" t="s">
        <v>8</v>
      </c>
    </row>
    <row r="6" spans="1:16" ht="158.25" customHeight="1" x14ac:dyDescent="0.25">
      <c r="A6" s="39"/>
      <c r="B6" s="39"/>
      <c r="C6" s="28" t="s">
        <v>9</v>
      </c>
      <c r="D6" s="28" t="s">
        <v>10</v>
      </c>
      <c r="E6" s="28" t="s">
        <v>11</v>
      </c>
      <c r="F6" s="40"/>
      <c r="G6" s="29" t="s">
        <v>12</v>
      </c>
      <c r="H6" s="28" t="s">
        <v>13</v>
      </c>
      <c r="I6" s="28" t="s">
        <v>14</v>
      </c>
      <c r="J6" s="28" t="s">
        <v>13</v>
      </c>
      <c r="K6" s="41"/>
    </row>
    <row r="7" spans="1:16" ht="31.5" x14ac:dyDescent="0.25">
      <c r="A7" s="5">
        <v>1</v>
      </c>
      <c r="B7" s="8" t="s">
        <v>80</v>
      </c>
      <c r="C7" s="7"/>
      <c r="D7" s="7">
        <v>28.454999999999998</v>
      </c>
      <c r="E7" s="8" t="s">
        <v>81</v>
      </c>
      <c r="F7" s="9">
        <f>SUM(C7,D7)</f>
        <v>28.454999999999998</v>
      </c>
      <c r="G7" s="6"/>
      <c r="H7" s="7"/>
      <c r="I7" s="8" t="s">
        <v>81</v>
      </c>
      <c r="J7" s="7">
        <v>28.46</v>
      </c>
      <c r="K7" s="11"/>
    </row>
    <row r="8" spans="1:16" ht="78.75" x14ac:dyDescent="0.25">
      <c r="A8" s="5">
        <v>2</v>
      </c>
      <c r="B8" s="8" t="s">
        <v>82</v>
      </c>
      <c r="C8" s="7"/>
      <c r="D8" s="7">
        <v>3.9740000000000002</v>
      </c>
      <c r="E8" s="8" t="s">
        <v>22</v>
      </c>
      <c r="F8" s="9">
        <f t="shared" ref="F8:F50" si="0">SUM(C8,D8)</f>
        <v>3.9740000000000002</v>
      </c>
      <c r="G8" s="6"/>
      <c r="H8" s="7"/>
      <c r="I8" s="8" t="s">
        <v>22</v>
      </c>
      <c r="J8" s="7">
        <v>3.97</v>
      </c>
      <c r="K8" s="11"/>
    </row>
    <row r="9" spans="1:16" ht="15.75" x14ac:dyDescent="0.25">
      <c r="A9" s="5">
        <v>3</v>
      </c>
      <c r="B9" s="8" t="s">
        <v>15</v>
      </c>
      <c r="C9" s="7">
        <v>61.38</v>
      </c>
      <c r="D9" s="7"/>
      <c r="E9" s="8"/>
      <c r="F9" s="9">
        <f t="shared" si="0"/>
        <v>61.38</v>
      </c>
      <c r="G9" s="60">
        <v>2240</v>
      </c>
      <c r="H9" s="7">
        <v>27</v>
      </c>
      <c r="I9" s="10"/>
      <c r="J9" s="7"/>
      <c r="K9" s="11"/>
    </row>
    <row r="10" spans="1:16" ht="15.75" x14ac:dyDescent="0.25">
      <c r="A10" s="5"/>
      <c r="B10" s="6"/>
      <c r="C10" s="7"/>
      <c r="D10" s="7"/>
      <c r="E10" s="8"/>
      <c r="F10" s="9">
        <f t="shared" si="0"/>
        <v>0</v>
      </c>
      <c r="G10" s="6"/>
      <c r="H10" s="7"/>
      <c r="I10" s="10"/>
      <c r="J10" s="7"/>
      <c r="K10" s="11"/>
    </row>
    <row r="11" spans="1:16" ht="15.75" x14ac:dyDescent="0.25">
      <c r="A11" s="5"/>
      <c r="B11" s="6"/>
      <c r="C11" s="7"/>
      <c r="D11" s="7"/>
      <c r="E11" s="8"/>
      <c r="F11" s="9">
        <f t="shared" si="0"/>
        <v>0</v>
      </c>
      <c r="G11" s="6"/>
      <c r="H11" s="7"/>
      <c r="I11" s="10"/>
      <c r="J11" s="7"/>
      <c r="K11" s="11"/>
    </row>
    <row r="12" spans="1:16" ht="15.75" x14ac:dyDescent="0.25">
      <c r="A12" s="5"/>
      <c r="B12" s="6"/>
      <c r="C12" s="7"/>
      <c r="D12" s="7"/>
      <c r="E12" s="8"/>
      <c r="F12" s="9">
        <f t="shared" si="0"/>
        <v>0</v>
      </c>
      <c r="G12" s="12"/>
      <c r="H12" s="7"/>
      <c r="I12" s="8"/>
      <c r="J12" s="7"/>
      <c r="K12" s="11"/>
    </row>
    <row r="13" spans="1:16" ht="15.75" x14ac:dyDescent="0.25">
      <c r="A13" s="5"/>
      <c r="B13" s="6"/>
      <c r="C13" s="7"/>
      <c r="D13" s="7"/>
      <c r="E13" s="8"/>
      <c r="F13" s="9">
        <f t="shared" si="0"/>
        <v>0</v>
      </c>
      <c r="G13" s="12"/>
      <c r="H13" s="7"/>
      <c r="I13" s="8"/>
      <c r="J13" s="7"/>
      <c r="K13" s="11"/>
    </row>
    <row r="14" spans="1:16" ht="15.75" x14ac:dyDescent="0.25">
      <c r="A14" s="5"/>
      <c r="B14" s="6"/>
      <c r="C14" s="7"/>
      <c r="D14" s="7"/>
      <c r="E14" s="8"/>
      <c r="F14" s="9">
        <f t="shared" si="0"/>
        <v>0</v>
      </c>
      <c r="G14" s="6"/>
      <c r="H14" s="7"/>
      <c r="I14" s="8"/>
      <c r="J14" s="7"/>
      <c r="K14" s="11"/>
    </row>
    <row r="15" spans="1:16" ht="15.75" x14ac:dyDescent="0.25">
      <c r="A15" s="12"/>
      <c r="B15" s="6"/>
      <c r="C15" s="7"/>
      <c r="D15" s="7"/>
      <c r="E15" s="8"/>
      <c r="F15" s="9">
        <f t="shared" si="0"/>
        <v>0</v>
      </c>
      <c r="G15" s="6"/>
      <c r="H15" s="7"/>
      <c r="I15" s="8"/>
      <c r="J15" s="7"/>
      <c r="K15" s="11"/>
    </row>
    <row r="16" spans="1:16" ht="15" customHeight="1" x14ac:dyDescent="0.25">
      <c r="A16" s="12"/>
      <c r="B16" s="6"/>
      <c r="C16" s="7"/>
      <c r="D16" s="7"/>
      <c r="E16" s="8"/>
      <c r="F16" s="9">
        <f t="shared" si="0"/>
        <v>0</v>
      </c>
      <c r="G16" s="6"/>
      <c r="H16" s="7"/>
      <c r="I16" s="8"/>
      <c r="J16" s="7"/>
      <c r="K16" s="11"/>
    </row>
    <row r="17" spans="1:11" ht="15.75" x14ac:dyDescent="0.25">
      <c r="A17" s="5"/>
      <c r="B17" s="6"/>
      <c r="C17" s="7"/>
      <c r="D17" s="7"/>
      <c r="E17" s="8"/>
      <c r="F17" s="9">
        <f t="shared" si="0"/>
        <v>0</v>
      </c>
      <c r="G17" s="6"/>
      <c r="H17" s="7"/>
      <c r="I17" s="8"/>
      <c r="J17" s="7"/>
      <c r="K17" s="11"/>
    </row>
    <row r="18" spans="1:11" ht="15.75" x14ac:dyDescent="0.25">
      <c r="A18" s="5"/>
      <c r="B18" s="6"/>
      <c r="C18" s="7"/>
      <c r="D18" s="7"/>
      <c r="E18" s="8"/>
      <c r="F18" s="9">
        <f t="shared" si="0"/>
        <v>0</v>
      </c>
      <c r="G18" s="6"/>
      <c r="H18" s="7"/>
      <c r="I18" s="8"/>
      <c r="J18" s="7"/>
      <c r="K18" s="11"/>
    </row>
    <row r="19" spans="1:11" ht="15.75" x14ac:dyDescent="0.25">
      <c r="A19" s="5"/>
      <c r="B19" s="6"/>
      <c r="C19" s="7"/>
      <c r="D19" s="7"/>
      <c r="E19" s="8"/>
      <c r="F19" s="9">
        <f t="shared" si="0"/>
        <v>0</v>
      </c>
      <c r="G19" s="6"/>
      <c r="H19" s="7"/>
      <c r="I19" s="8"/>
      <c r="J19" s="7"/>
      <c r="K19" s="11"/>
    </row>
    <row r="20" spans="1:11" ht="15.75" x14ac:dyDescent="0.25">
      <c r="A20" s="5"/>
      <c r="B20" s="6"/>
      <c r="C20" s="7"/>
      <c r="D20" s="7"/>
      <c r="E20" s="8"/>
      <c r="F20" s="9">
        <f t="shared" si="0"/>
        <v>0</v>
      </c>
      <c r="G20" s="6"/>
      <c r="H20" s="7"/>
      <c r="I20" s="8"/>
      <c r="J20" s="7"/>
      <c r="K20" s="11"/>
    </row>
    <row r="21" spans="1:11" ht="15.75" x14ac:dyDescent="0.25">
      <c r="A21" s="5"/>
      <c r="B21" s="6"/>
      <c r="C21" s="7"/>
      <c r="D21" s="7"/>
      <c r="E21" s="8"/>
      <c r="F21" s="9">
        <f t="shared" si="0"/>
        <v>0</v>
      </c>
      <c r="G21" s="6"/>
      <c r="H21" s="7"/>
      <c r="I21" s="8"/>
      <c r="J21" s="7"/>
      <c r="K21" s="11"/>
    </row>
    <row r="22" spans="1:11" ht="15.75" x14ac:dyDescent="0.25">
      <c r="A22" s="5"/>
      <c r="B22" s="6"/>
      <c r="C22" s="7"/>
      <c r="D22" s="7"/>
      <c r="E22" s="8"/>
      <c r="F22" s="9">
        <f t="shared" si="0"/>
        <v>0</v>
      </c>
      <c r="G22" s="6"/>
      <c r="H22" s="7"/>
      <c r="I22" s="8"/>
      <c r="J22" s="7"/>
      <c r="K22" s="11"/>
    </row>
    <row r="23" spans="1:11" ht="15.75" x14ac:dyDescent="0.25">
      <c r="A23" s="5"/>
      <c r="B23" s="6"/>
      <c r="C23" s="7"/>
      <c r="D23" s="7"/>
      <c r="E23" s="8"/>
      <c r="F23" s="9">
        <f t="shared" si="0"/>
        <v>0</v>
      </c>
      <c r="G23" s="6"/>
      <c r="H23" s="7"/>
      <c r="I23" s="8"/>
      <c r="J23" s="7"/>
      <c r="K23" s="11"/>
    </row>
    <row r="24" spans="1:11" ht="15.75" x14ac:dyDescent="0.25">
      <c r="A24" s="5"/>
      <c r="B24" s="6"/>
      <c r="C24" s="7"/>
      <c r="D24" s="7"/>
      <c r="E24" s="8"/>
      <c r="F24" s="9">
        <f t="shared" si="0"/>
        <v>0</v>
      </c>
      <c r="G24" s="6"/>
      <c r="H24" s="7"/>
      <c r="I24" s="8"/>
      <c r="J24" s="7"/>
      <c r="K24" s="11"/>
    </row>
    <row r="25" spans="1:11" ht="15.75" x14ac:dyDescent="0.25">
      <c r="A25" s="12"/>
      <c r="B25" s="6"/>
      <c r="C25" s="7"/>
      <c r="D25" s="7"/>
      <c r="E25" s="8"/>
      <c r="F25" s="9">
        <f t="shared" si="0"/>
        <v>0</v>
      </c>
      <c r="G25" s="6"/>
      <c r="H25" s="7"/>
      <c r="I25" s="8"/>
      <c r="J25" s="7"/>
      <c r="K25" s="11"/>
    </row>
    <row r="26" spans="1:11" ht="15.75" x14ac:dyDescent="0.25">
      <c r="A26" s="12"/>
      <c r="B26" s="6"/>
      <c r="C26" s="7"/>
      <c r="D26" s="7"/>
      <c r="E26" s="8"/>
      <c r="F26" s="9">
        <f t="shared" si="0"/>
        <v>0</v>
      </c>
      <c r="G26" s="6"/>
      <c r="H26" s="7"/>
      <c r="I26" s="8"/>
      <c r="J26" s="7"/>
      <c r="K26" s="11"/>
    </row>
    <row r="27" spans="1:11" ht="15.75" x14ac:dyDescent="0.25">
      <c r="A27" s="5"/>
      <c r="B27" s="6"/>
      <c r="C27" s="7"/>
      <c r="D27" s="7"/>
      <c r="E27" s="8"/>
      <c r="F27" s="9">
        <f t="shared" si="0"/>
        <v>0</v>
      </c>
      <c r="G27" s="6"/>
      <c r="H27" s="7"/>
      <c r="I27" s="8"/>
      <c r="J27" s="7"/>
      <c r="K27" s="11"/>
    </row>
    <row r="28" spans="1:11" ht="15.75" x14ac:dyDescent="0.25">
      <c r="A28" s="5"/>
      <c r="B28" s="6"/>
      <c r="C28" s="7"/>
      <c r="D28" s="7"/>
      <c r="E28" s="8"/>
      <c r="F28" s="9">
        <f t="shared" si="0"/>
        <v>0</v>
      </c>
      <c r="G28" s="6"/>
      <c r="H28" s="7"/>
      <c r="I28" s="8"/>
      <c r="J28" s="7"/>
      <c r="K28" s="11"/>
    </row>
    <row r="29" spans="1:11" ht="15.75" x14ac:dyDescent="0.25">
      <c r="A29" s="5"/>
      <c r="B29" s="6"/>
      <c r="C29" s="7"/>
      <c r="D29" s="7"/>
      <c r="E29" s="8"/>
      <c r="F29" s="9">
        <f t="shared" si="0"/>
        <v>0</v>
      </c>
      <c r="G29" s="6"/>
      <c r="H29" s="7"/>
      <c r="I29" s="8"/>
      <c r="J29" s="7"/>
      <c r="K29" s="11"/>
    </row>
    <row r="30" spans="1:11" ht="15.75" x14ac:dyDescent="0.25">
      <c r="A30" s="5"/>
      <c r="B30" s="6"/>
      <c r="C30" s="7"/>
      <c r="D30" s="7"/>
      <c r="E30" s="8"/>
      <c r="F30" s="9">
        <f t="shared" si="0"/>
        <v>0</v>
      </c>
      <c r="G30" s="6"/>
      <c r="H30" s="7"/>
      <c r="I30" s="8"/>
      <c r="J30" s="7"/>
      <c r="K30" s="11"/>
    </row>
    <row r="31" spans="1:11" ht="15.75" x14ac:dyDescent="0.25">
      <c r="A31" s="5"/>
      <c r="B31" s="6"/>
      <c r="C31" s="7"/>
      <c r="D31" s="7"/>
      <c r="E31" s="8"/>
      <c r="F31" s="9">
        <f t="shared" si="0"/>
        <v>0</v>
      </c>
      <c r="G31" s="6"/>
      <c r="H31" s="7"/>
      <c r="I31" s="8"/>
      <c r="J31" s="7"/>
      <c r="K31" s="11"/>
    </row>
    <row r="32" spans="1:11" ht="15.75" x14ac:dyDescent="0.25">
      <c r="A32" s="5"/>
      <c r="B32" s="6"/>
      <c r="C32" s="7"/>
      <c r="D32" s="7"/>
      <c r="E32" s="8"/>
      <c r="F32" s="9">
        <f t="shared" si="0"/>
        <v>0</v>
      </c>
      <c r="G32" s="6"/>
      <c r="H32" s="7"/>
      <c r="I32" s="8"/>
      <c r="J32" s="7"/>
      <c r="K32" s="11"/>
    </row>
    <row r="33" spans="1:11" ht="15.75" x14ac:dyDescent="0.25">
      <c r="A33" s="5"/>
      <c r="B33" s="6"/>
      <c r="C33" s="7"/>
      <c r="D33" s="7"/>
      <c r="E33" s="8"/>
      <c r="F33" s="9">
        <f t="shared" si="0"/>
        <v>0</v>
      </c>
      <c r="G33" s="6"/>
      <c r="H33" s="7"/>
      <c r="I33" s="8"/>
      <c r="J33" s="7"/>
      <c r="K33" s="11"/>
    </row>
    <row r="34" spans="1:11" ht="15.75" x14ac:dyDescent="0.25">
      <c r="A34" s="5"/>
      <c r="B34" s="6"/>
      <c r="C34" s="7"/>
      <c r="D34" s="7"/>
      <c r="E34" s="8"/>
      <c r="F34" s="9">
        <f t="shared" si="0"/>
        <v>0</v>
      </c>
      <c r="G34" s="6"/>
      <c r="H34" s="7"/>
      <c r="I34" s="8"/>
      <c r="J34" s="7"/>
      <c r="K34" s="11"/>
    </row>
    <row r="35" spans="1:11" ht="15.75" x14ac:dyDescent="0.25">
      <c r="A35" s="12"/>
      <c r="B35" s="6"/>
      <c r="C35" s="7"/>
      <c r="D35" s="7"/>
      <c r="E35" s="8"/>
      <c r="F35" s="9">
        <f t="shared" si="0"/>
        <v>0</v>
      </c>
      <c r="G35" s="6"/>
      <c r="H35" s="7"/>
      <c r="I35" s="8"/>
      <c r="J35" s="7"/>
      <c r="K35" s="11"/>
    </row>
    <row r="36" spans="1:11" ht="15.75" x14ac:dyDescent="0.25">
      <c r="A36" s="12"/>
      <c r="B36" s="6"/>
      <c r="C36" s="7"/>
      <c r="D36" s="7"/>
      <c r="E36" s="8"/>
      <c r="F36" s="9">
        <f t="shared" si="0"/>
        <v>0</v>
      </c>
      <c r="G36" s="6"/>
      <c r="H36" s="7"/>
      <c r="I36" s="8"/>
      <c r="J36" s="7"/>
      <c r="K36" s="11"/>
    </row>
    <row r="37" spans="1:11" ht="15.75" x14ac:dyDescent="0.25">
      <c r="A37" s="5"/>
      <c r="B37" s="6"/>
      <c r="C37" s="7"/>
      <c r="D37" s="7"/>
      <c r="E37" s="8"/>
      <c r="F37" s="9">
        <f t="shared" si="0"/>
        <v>0</v>
      </c>
      <c r="G37" s="6"/>
      <c r="H37" s="7"/>
      <c r="I37" s="8"/>
      <c r="J37" s="7"/>
      <c r="K37" s="11"/>
    </row>
    <row r="38" spans="1:11" ht="15.75" x14ac:dyDescent="0.25">
      <c r="A38" s="5"/>
      <c r="B38" s="6"/>
      <c r="C38" s="7"/>
      <c r="D38" s="7"/>
      <c r="E38" s="8"/>
      <c r="F38" s="9">
        <f t="shared" si="0"/>
        <v>0</v>
      </c>
      <c r="G38" s="6"/>
      <c r="H38" s="7"/>
      <c r="I38" s="8"/>
      <c r="J38" s="7"/>
      <c r="K38" s="11"/>
    </row>
    <row r="39" spans="1:11" ht="15.75" x14ac:dyDescent="0.25">
      <c r="A39" s="5"/>
      <c r="B39" s="6"/>
      <c r="C39" s="7"/>
      <c r="D39" s="7"/>
      <c r="E39" s="8"/>
      <c r="F39" s="9">
        <f t="shared" si="0"/>
        <v>0</v>
      </c>
      <c r="G39" s="6"/>
      <c r="H39" s="7"/>
      <c r="I39" s="8"/>
      <c r="J39" s="7"/>
      <c r="K39" s="11"/>
    </row>
    <row r="40" spans="1:11" ht="15.75" x14ac:dyDescent="0.25">
      <c r="A40" s="5"/>
      <c r="B40" s="6"/>
      <c r="C40" s="7"/>
      <c r="D40" s="7"/>
      <c r="E40" s="8"/>
      <c r="F40" s="9">
        <f t="shared" si="0"/>
        <v>0</v>
      </c>
      <c r="G40" s="6"/>
      <c r="H40" s="7"/>
      <c r="I40" s="8"/>
      <c r="J40" s="7"/>
      <c r="K40" s="11"/>
    </row>
    <row r="41" spans="1:11" ht="15.75" x14ac:dyDescent="0.25">
      <c r="A41" s="5"/>
      <c r="B41" s="6"/>
      <c r="C41" s="7"/>
      <c r="D41" s="7"/>
      <c r="E41" s="8"/>
      <c r="F41" s="9">
        <f t="shared" si="0"/>
        <v>0</v>
      </c>
      <c r="G41" s="6"/>
      <c r="H41" s="7"/>
      <c r="I41" s="8"/>
      <c r="J41" s="7"/>
      <c r="K41" s="11"/>
    </row>
    <row r="42" spans="1:11" ht="15.75" x14ac:dyDescent="0.25">
      <c r="A42" s="5"/>
      <c r="B42" s="6"/>
      <c r="C42" s="7"/>
      <c r="D42" s="7"/>
      <c r="E42" s="8"/>
      <c r="F42" s="9">
        <f t="shared" si="0"/>
        <v>0</v>
      </c>
      <c r="G42" s="6"/>
      <c r="H42" s="7"/>
      <c r="I42" s="8"/>
      <c r="J42" s="7"/>
      <c r="K42" s="11"/>
    </row>
    <row r="43" spans="1:11" ht="15.75" x14ac:dyDescent="0.25">
      <c r="A43" s="5"/>
      <c r="B43" s="6"/>
      <c r="C43" s="7"/>
      <c r="D43" s="7"/>
      <c r="E43" s="8"/>
      <c r="F43" s="9">
        <f t="shared" si="0"/>
        <v>0</v>
      </c>
      <c r="G43" s="6"/>
      <c r="H43" s="7"/>
      <c r="I43" s="8"/>
      <c r="J43" s="7"/>
      <c r="K43" s="11"/>
    </row>
    <row r="44" spans="1:11" ht="15.75" x14ac:dyDescent="0.25">
      <c r="A44" s="5"/>
      <c r="B44" s="6"/>
      <c r="C44" s="7"/>
      <c r="D44" s="7"/>
      <c r="E44" s="8"/>
      <c r="F44" s="9">
        <f t="shared" si="0"/>
        <v>0</v>
      </c>
      <c r="G44" s="6"/>
      <c r="H44" s="7"/>
      <c r="I44" s="8"/>
      <c r="J44" s="7"/>
      <c r="K44" s="11"/>
    </row>
    <row r="45" spans="1:11" ht="15.75" x14ac:dyDescent="0.25">
      <c r="A45" s="12"/>
      <c r="B45" s="6"/>
      <c r="C45" s="7"/>
      <c r="D45" s="7"/>
      <c r="E45" s="8"/>
      <c r="F45" s="9">
        <f t="shared" si="0"/>
        <v>0</v>
      </c>
      <c r="G45" s="6"/>
      <c r="H45" s="7"/>
      <c r="I45" s="8"/>
      <c r="J45" s="7"/>
      <c r="K45" s="11"/>
    </row>
    <row r="46" spans="1:11" ht="15.75" x14ac:dyDescent="0.25">
      <c r="A46" s="12"/>
      <c r="B46" s="6"/>
      <c r="C46" s="7"/>
      <c r="D46" s="7"/>
      <c r="E46" s="8"/>
      <c r="F46" s="9">
        <f t="shared" si="0"/>
        <v>0</v>
      </c>
      <c r="G46" s="6"/>
      <c r="H46" s="7"/>
      <c r="I46" s="8"/>
      <c r="J46" s="7"/>
      <c r="K46" s="11"/>
    </row>
    <row r="47" spans="1:11" ht="15.75" x14ac:dyDescent="0.25">
      <c r="A47" s="13"/>
      <c r="B47" s="14"/>
      <c r="C47" s="15"/>
      <c r="D47" s="15"/>
      <c r="E47" s="16"/>
      <c r="F47" s="9">
        <f t="shared" si="0"/>
        <v>0</v>
      </c>
      <c r="G47" s="14"/>
      <c r="H47" s="15"/>
      <c r="I47" s="16"/>
      <c r="J47" s="15"/>
      <c r="K47" s="11"/>
    </row>
    <row r="48" spans="1:11" ht="15.75" x14ac:dyDescent="0.25">
      <c r="A48" s="13"/>
      <c r="B48" s="14"/>
      <c r="C48" s="15"/>
      <c r="D48" s="15"/>
      <c r="E48" s="16"/>
      <c r="F48" s="9">
        <f t="shared" si="0"/>
        <v>0</v>
      </c>
      <c r="G48" s="14"/>
      <c r="H48" s="15"/>
      <c r="I48" s="16"/>
      <c r="J48" s="15"/>
      <c r="K48" s="11"/>
    </row>
    <row r="49" spans="1:11" ht="15.75" x14ac:dyDescent="0.25">
      <c r="A49" s="13"/>
      <c r="B49" s="14"/>
      <c r="C49" s="15"/>
      <c r="D49" s="15"/>
      <c r="E49" s="16"/>
      <c r="F49" s="9">
        <f t="shared" si="0"/>
        <v>0</v>
      </c>
      <c r="G49" s="14"/>
      <c r="H49" s="15"/>
      <c r="I49" s="16"/>
      <c r="J49" s="15"/>
      <c r="K49" s="11"/>
    </row>
    <row r="50" spans="1:11" ht="15.75" x14ac:dyDescent="0.25">
      <c r="A50" s="14"/>
      <c r="B50" s="17" t="s">
        <v>16</v>
      </c>
      <c r="C50" s="18">
        <f>SUM(C7:C49)</f>
        <v>61.38</v>
      </c>
      <c r="D50" s="18">
        <f>SUM(D7:D49)</f>
        <v>32.429000000000002</v>
      </c>
      <c r="E50" s="19"/>
      <c r="F50" s="20">
        <f t="shared" si="0"/>
        <v>93.808999999999997</v>
      </c>
      <c r="G50" s="21"/>
      <c r="H50" s="18">
        <f>SUM(H7:H49)</f>
        <v>27</v>
      </c>
      <c r="I50" s="19"/>
      <c r="J50" s="18">
        <f>SUM(J7:J49)</f>
        <v>32.43</v>
      </c>
      <c r="K50" s="22">
        <f>C50-H50</f>
        <v>34.380000000000003</v>
      </c>
    </row>
    <row r="53" spans="1:11" ht="15.75" x14ac:dyDescent="0.25">
      <c r="B53" s="23" t="s">
        <v>19</v>
      </c>
      <c r="F53" s="27"/>
      <c r="G53" s="34" t="s">
        <v>83</v>
      </c>
      <c r="H53" s="35"/>
    </row>
    <row r="54" spans="1:11" x14ac:dyDescent="0.25">
      <c r="B54" s="23"/>
      <c r="F54" s="24" t="s">
        <v>17</v>
      </c>
      <c r="G54" s="25"/>
      <c r="H54" s="25"/>
    </row>
    <row r="55" spans="1:11" ht="15.75" x14ac:dyDescent="0.25">
      <c r="B55" s="23" t="s">
        <v>18</v>
      </c>
      <c r="F55" s="27"/>
      <c r="G55" s="34" t="s">
        <v>84</v>
      </c>
      <c r="H55" s="35"/>
    </row>
    <row r="56" spans="1:11" x14ac:dyDescent="0.25">
      <c r="F56" s="24" t="s">
        <v>17</v>
      </c>
      <c r="G56" s="25"/>
      <c r="H56" s="25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0"/>
  <sheetViews>
    <sheetView tabSelected="1" zoomScale="80" zoomScaleNormal="80" workbookViewId="0">
      <selection activeCell="D32" sqref="D32"/>
    </sheetView>
  </sheetViews>
  <sheetFormatPr defaultRowHeight="15" x14ac:dyDescent="0.25"/>
  <cols>
    <col min="1" max="1" width="7.28515625" customWidth="1"/>
    <col min="2" max="2" width="24.42578125" style="32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61"/>
      <c r="C2" s="2"/>
      <c r="D2" s="2"/>
      <c r="E2" s="2"/>
      <c r="F2" s="2"/>
      <c r="G2" s="2"/>
      <c r="H2" s="3"/>
      <c r="I2" s="3"/>
      <c r="K2" s="4"/>
      <c r="L2" s="4"/>
      <c r="M2" s="4" t="s">
        <v>85</v>
      </c>
    </row>
    <row r="3" spans="1:13" ht="61.5" customHeight="1" x14ac:dyDescent="0.25">
      <c r="A3" s="2"/>
      <c r="B3" s="36" t="s">
        <v>86</v>
      </c>
      <c r="C3" s="37"/>
      <c r="D3" s="37"/>
      <c r="E3" s="37"/>
      <c r="F3" s="37"/>
      <c r="G3" s="37"/>
      <c r="H3" s="37"/>
      <c r="I3" s="37"/>
      <c r="J3" s="37"/>
      <c r="K3" s="2"/>
    </row>
    <row r="4" spans="1:13" ht="31.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33" customHeight="1" x14ac:dyDescent="0.25">
      <c r="A5" s="39" t="s">
        <v>3</v>
      </c>
      <c r="B5" s="39" t="s">
        <v>4</v>
      </c>
      <c r="C5" s="40" t="s">
        <v>5</v>
      </c>
      <c r="D5" s="40"/>
      <c r="E5" s="40"/>
      <c r="F5" s="40" t="s">
        <v>6</v>
      </c>
      <c r="G5" s="40" t="s">
        <v>7</v>
      </c>
      <c r="H5" s="40"/>
      <c r="I5" s="40"/>
      <c r="J5" s="40"/>
      <c r="K5" s="41" t="s">
        <v>8</v>
      </c>
    </row>
    <row r="6" spans="1:13" ht="158.25" customHeight="1" x14ac:dyDescent="0.25">
      <c r="A6" s="39"/>
      <c r="B6" s="39"/>
      <c r="C6" s="28" t="s">
        <v>9</v>
      </c>
      <c r="D6" s="28" t="s">
        <v>10</v>
      </c>
      <c r="E6" s="28" t="s">
        <v>11</v>
      </c>
      <c r="F6" s="40"/>
      <c r="G6" s="29" t="s">
        <v>12</v>
      </c>
      <c r="H6" s="28" t="s">
        <v>13</v>
      </c>
      <c r="I6" s="28" t="s">
        <v>14</v>
      </c>
      <c r="J6" s="28" t="s">
        <v>13</v>
      </c>
      <c r="K6" s="41"/>
    </row>
    <row r="7" spans="1:13" ht="94.5" x14ac:dyDescent="0.25">
      <c r="A7" s="5">
        <v>1</v>
      </c>
      <c r="B7" s="8" t="s">
        <v>87</v>
      </c>
      <c r="C7" s="7"/>
      <c r="D7" s="7">
        <v>9799.7579999999998</v>
      </c>
      <c r="E7" s="8" t="s">
        <v>88</v>
      </c>
      <c r="F7" s="7">
        <v>9799.7579999999998</v>
      </c>
      <c r="G7" s="6"/>
      <c r="H7" s="7"/>
      <c r="I7" s="8" t="s">
        <v>88</v>
      </c>
      <c r="J7" s="7">
        <v>9799.7579999999998</v>
      </c>
      <c r="K7" s="11"/>
    </row>
    <row r="8" spans="1:13" ht="47.25" x14ac:dyDescent="0.25">
      <c r="A8" s="5">
        <v>2</v>
      </c>
      <c r="B8" s="8" t="s">
        <v>89</v>
      </c>
      <c r="C8" s="7"/>
      <c r="D8" s="7">
        <v>19.612449999999999</v>
      </c>
      <c r="E8" s="8" t="s">
        <v>90</v>
      </c>
      <c r="F8" s="9">
        <f t="shared" ref="F8:F17" si="0">SUM(C8,D8)</f>
        <v>19.612449999999999</v>
      </c>
      <c r="G8" s="6"/>
      <c r="H8" s="7"/>
      <c r="I8" s="8" t="s">
        <v>90</v>
      </c>
      <c r="J8" s="9">
        <v>19.61</v>
      </c>
      <c r="K8" s="11"/>
    </row>
    <row r="9" spans="1:13" ht="47.25" x14ac:dyDescent="0.25">
      <c r="A9" s="5">
        <v>3</v>
      </c>
      <c r="B9" s="8" t="s">
        <v>15</v>
      </c>
      <c r="C9" s="7"/>
      <c r="D9" s="7">
        <v>1.5</v>
      </c>
      <c r="E9" s="8" t="s">
        <v>91</v>
      </c>
      <c r="F9" s="9">
        <f t="shared" si="0"/>
        <v>1.5</v>
      </c>
      <c r="G9" s="6"/>
      <c r="H9" s="7"/>
      <c r="I9" s="8" t="s">
        <v>92</v>
      </c>
      <c r="J9" s="9">
        <v>1.5</v>
      </c>
      <c r="K9" s="11"/>
    </row>
    <row r="10" spans="1:13" ht="47.25" x14ac:dyDescent="0.25">
      <c r="A10" s="5">
        <v>4</v>
      </c>
      <c r="B10" s="8" t="s">
        <v>15</v>
      </c>
      <c r="C10" s="7"/>
      <c r="D10" s="7">
        <v>13.6</v>
      </c>
      <c r="E10" s="8" t="s">
        <v>93</v>
      </c>
      <c r="F10" s="9">
        <f t="shared" si="0"/>
        <v>13.6</v>
      </c>
      <c r="G10" s="6"/>
      <c r="H10" s="7"/>
      <c r="I10" s="8" t="s">
        <v>93</v>
      </c>
      <c r="J10" s="9">
        <v>13.6</v>
      </c>
      <c r="K10" s="11"/>
    </row>
    <row r="11" spans="1:13" ht="31.5" x14ac:dyDescent="0.25">
      <c r="A11" s="5">
        <v>5</v>
      </c>
      <c r="B11" s="8" t="s">
        <v>94</v>
      </c>
      <c r="C11" s="7"/>
      <c r="D11" s="7">
        <v>124.4147</v>
      </c>
      <c r="E11" s="8" t="s">
        <v>95</v>
      </c>
      <c r="F11" s="9">
        <f t="shared" si="0"/>
        <v>124.4147</v>
      </c>
      <c r="G11" s="6"/>
      <c r="H11" s="7"/>
      <c r="I11" s="8" t="s">
        <v>95</v>
      </c>
      <c r="J11" s="9">
        <v>124.41</v>
      </c>
      <c r="K11" s="11"/>
    </row>
    <row r="12" spans="1:13" ht="63" x14ac:dyDescent="0.25">
      <c r="A12" s="5">
        <v>6</v>
      </c>
      <c r="B12" s="8" t="s">
        <v>96</v>
      </c>
      <c r="C12" s="7"/>
      <c r="D12" s="7">
        <v>41.198480000000004</v>
      </c>
      <c r="E12" s="8" t="s">
        <v>97</v>
      </c>
      <c r="F12" s="9">
        <f t="shared" si="0"/>
        <v>41.198480000000004</v>
      </c>
      <c r="G12" s="6"/>
      <c r="H12" s="7"/>
      <c r="I12" s="8" t="s">
        <v>97</v>
      </c>
      <c r="J12" s="9">
        <v>41.2</v>
      </c>
      <c r="K12" s="11"/>
    </row>
    <row r="13" spans="1:13" ht="15.75" x14ac:dyDescent="0.25">
      <c r="A13" s="5">
        <v>7</v>
      </c>
      <c r="B13" s="8" t="s">
        <v>15</v>
      </c>
      <c r="C13" s="7"/>
      <c r="D13" s="7">
        <v>0.6</v>
      </c>
      <c r="E13" s="8" t="s">
        <v>98</v>
      </c>
      <c r="F13" s="9">
        <f t="shared" si="0"/>
        <v>0.6</v>
      </c>
      <c r="G13" s="6"/>
      <c r="H13" s="7"/>
      <c r="I13" s="8"/>
      <c r="J13" s="9">
        <v>0.6</v>
      </c>
      <c r="K13" s="11"/>
    </row>
    <row r="14" spans="1:13" ht="31.5" x14ac:dyDescent="0.25">
      <c r="A14" s="5">
        <v>8</v>
      </c>
      <c r="B14" s="8" t="s">
        <v>99</v>
      </c>
      <c r="C14" s="7"/>
      <c r="D14" s="7">
        <v>30.808199999999999</v>
      </c>
      <c r="E14" s="8" t="s">
        <v>100</v>
      </c>
      <c r="F14" s="9">
        <f t="shared" si="0"/>
        <v>30.808199999999999</v>
      </c>
      <c r="G14" s="6"/>
      <c r="H14" s="7"/>
      <c r="I14" s="8" t="s">
        <v>100</v>
      </c>
      <c r="J14" s="9">
        <v>30.808199999999999</v>
      </c>
      <c r="K14" s="11"/>
    </row>
    <row r="15" spans="1:13" ht="31.5" x14ac:dyDescent="0.25">
      <c r="A15" s="5">
        <v>9</v>
      </c>
      <c r="B15" s="8" t="s">
        <v>15</v>
      </c>
      <c r="C15" s="7"/>
      <c r="D15" s="7">
        <v>3.9</v>
      </c>
      <c r="E15" s="8" t="s">
        <v>101</v>
      </c>
      <c r="F15" s="9">
        <f t="shared" si="0"/>
        <v>3.9</v>
      </c>
      <c r="G15" s="6"/>
      <c r="H15" s="7"/>
      <c r="I15" s="8" t="s">
        <v>101</v>
      </c>
      <c r="J15" s="9">
        <v>3.9</v>
      </c>
      <c r="K15" s="11"/>
    </row>
    <row r="16" spans="1:13" ht="15.75" x14ac:dyDescent="0.25">
      <c r="A16" s="5">
        <v>10</v>
      </c>
      <c r="B16" s="8" t="s">
        <v>15</v>
      </c>
      <c r="C16" s="7"/>
      <c r="D16" s="7">
        <v>5.2</v>
      </c>
      <c r="E16" s="8" t="s">
        <v>102</v>
      </c>
      <c r="F16" s="9">
        <f t="shared" si="0"/>
        <v>5.2</v>
      </c>
      <c r="G16" s="6"/>
      <c r="H16" s="7"/>
      <c r="I16" s="8" t="s">
        <v>102</v>
      </c>
      <c r="J16" s="9">
        <v>5.2</v>
      </c>
      <c r="K16" s="11"/>
    </row>
    <row r="17" spans="1:11" ht="15.75" x14ac:dyDescent="0.25">
      <c r="A17" s="5">
        <v>11</v>
      </c>
      <c r="B17" s="8" t="s">
        <v>15</v>
      </c>
      <c r="C17" s="7"/>
      <c r="D17" s="7">
        <v>9.5</v>
      </c>
      <c r="E17" s="8" t="s">
        <v>103</v>
      </c>
      <c r="F17" s="9">
        <f t="shared" si="0"/>
        <v>9.5</v>
      </c>
      <c r="G17" s="6"/>
      <c r="H17" s="7"/>
      <c r="I17" s="8" t="s">
        <v>103</v>
      </c>
      <c r="J17" s="9">
        <v>9.5</v>
      </c>
      <c r="K17" s="11"/>
    </row>
    <row r="18" spans="1:11" ht="63" x14ac:dyDescent="0.25">
      <c r="A18" s="5">
        <v>12</v>
      </c>
      <c r="B18" s="8" t="s">
        <v>104</v>
      </c>
      <c r="C18" s="7"/>
      <c r="D18" s="7">
        <v>588</v>
      </c>
      <c r="E18" s="8" t="s">
        <v>105</v>
      </c>
      <c r="F18" s="9">
        <v>588</v>
      </c>
      <c r="G18" s="6"/>
      <c r="H18" s="7"/>
      <c r="I18" s="8" t="s">
        <v>105</v>
      </c>
      <c r="J18" s="9">
        <v>588</v>
      </c>
      <c r="K18" s="11"/>
    </row>
    <row r="19" spans="1:11" ht="47.25" x14ac:dyDescent="0.25">
      <c r="A19" s="5">
        <v>13</v>
      </c>
      <c r="B19" s="8" t="s">
        <v>15</v>
      </c>
      <c r="C19" s="7"/>
      <c r="D19" s="7">
        <v>5.5</v>
      </c>
      <c r="E19" s="8" t="s">
        <v>106</v>
      </c>
      <c r="F19" s="9">
        <v>5.5</v>
      </c>
      <c r="G19" s="6"/>
      <c r="H19" s="7"/>
      <c r="I19" s="8" t="s">
        <v>106</v>
      </c>
      <c r="J19" s="9">
        <v>5.5</v>
      </c>
      <c r="K19" s="11"/>
    </row>
    <row r="20" spans="1:11" ht="31.5" x14ac:dyDescent="0.25">
      <c r="A20" s="5">
        <v>14</v>
      </c>
      <c r="B20" s="8" t="s">
        <v>15</v>
      </c>
      <c r="C20" s="7"/>
      <c r="D20" s="7">
        <v>18.5</v>
      </c>
      <c r="E20" s="8" t="s">
        <v>107</v>
      </c>
      <c r="F20" s="9">
        <v>18.5</v>
      </c>
      <c r="G20" s="6"/>
      <c r="H20" s="7"/>
      <c r="I20" s="8" t="s">
        <v>107</v>
      </c>
      <c r="J20" s="9">
        <v>18.5</v>
      </c>
      <c r="K20" s="11"/>
    </row>
    <row r="21" spans="1:11" ht="31.5" x14ac:dyDescent="0.25">
      <c r="A21" s="5">
        <v>15</v>
      </c>
      <c r="B21" s="8" t="s">
        <v>15</v>
      </c>
      <c r="C21" s="7"/>
      <c r="D21" s="7">
        <v>20</v>
      </c>
      <c r="E21" s="8" t="s">
        <v>108</v>
      </c>
      <c r="F21" s="9">
        <v>20</v>
      </c>
      <c r="G21" s="6"/>
      <c r="H21" s="7"/>
      <c r="I21" s="8" t="s">
        <v>108</v>
      </c>
      <c r="J21" s="9">
        <v>20</v>
      </c>
      <c r="K21" s="11"/>
    </row>
    <row r="22" spans="1:11" ht="94.5" x14ac:dyDescent="0.25">
      <c r="A22" s="5">
        <v>16</v>
      </c>
      <c r="B22" s="8" t="s">
        <v>15</v>
      </c>
      <c r="C22" s="7"/>
      <c r="D22" s="7">
        <v>4.2</v>
      </c>
      <c r="E22" s="8" t="s">
        <v>109</v>
      </c>
      <c r="F22" s="9">
        <v>4.2</v>
      </c>
      <c r="G22" s="6"/>
      <c r="H22" s="7"/>
      <c r="I22" s="8" t="s">
        <v>109</v>
      </c>
      <c r="J22" s="9">
        <v>4.2</v>
      </c>
      <c r="K22" s="11"/>
    </row>
    <row r="23" spans="1:11" ht="47.25" x14ac:dyDescent="0.25">
      <c r="A23" s="5">
        <v>17</v>
      </c>
      <c r="B23" s="8" t="s">
        <v>15</v>
      </c>
      <c r="C23" s="7"/>
      <c r="D23" s="7">
        <v>1.8</v>
      </c>
      <c r="E23" s="8" t="s">
        <v>110</v>
      </c>
      <c r="F23" s="9">
        <v>1.8</v>
      </c>
      <c r="G23" s="6"/>
      <c r="H23" s="7"/>
      <c r="I23" s="8" t="s">
        <v>110</v>
      </c>
      <c r="J23" s="9">
        <v>1.8</v>
      </c>
      <c r="K23" s="11"/>
    </row>
    <row r="24" spans="1:11" ht="15.75" x14ac:dyDescent="0.25">
      <c r="A24" s="5">
        <v>18</v>
      </c>
      <c r="B24" s="8" t="s">
        <v>15</v>
      </c>
      <c r="C24" s="7"/>
      <c r="D24" s="7">
        <v>0.4</v>
      </c>
      <c r="E24" s="8" t="s">
        <v>111</v>
      </c>
      <c r="F24" s="9">
        <v>0.4</v>
      </c>
      <c r="G24" s="6"/>
      <c r="H24" s="7"/>
      <c r="I24" s="8" t="s">
        <v>111</v>
      </c>
      <c r="J24" s="9">
        <v>0.4</v>
      </c>
      <c r="K24" s="11"/>
    </row>
    <row r="25" spans="1:11" ht="47.25" x14ac:dyDescent="0.25">
      <c r="A25" s="5">
        <v>19</v>
      </c>
      <c r="B25" s="8" t="s">
        <v>15</v>
      </c>
      <c r="C25" s="7"/>
      <c r="D25" s="7">
        <v>2.1</v>
      </c>
      <c r="E25" s="8" t="s">
        <v>112</v>
      </c>
      <c r="F25" s="9">
        <v>2.1</v>
      </c>
      <c r="G25" s="6"/>
      <c r="H25" s="7"/>
      <c r="I25" s="8" t="s">
        <v>112</v>
      </c>
      <c r="J25" s="9">
        <v>2.1</v>
      </c>
      <c r="K25" s="11"/>
    </row>
    <row r="26" spans="1:11" ht="15.75" x14ac:dyDescent="0.25">
      <c r="A26" s="5">
        <v>20</v>
      </c>
      <c r="B26" s="8" t="s">
        <v>15</v>
      </c>
      <c r="C26" s="7"/>
      <c r="D26" s="7">
        <v>2</v>
      </c>
      <c r="E26" s="8" t="s">
        <v>113</v>
      </c>
      <c r="F26" s="9">
        <v>2</v>
      </c>
      <c r="G26" s="6"/>
      <c r="H26" s="7"/>
      <c r="I26" s="8" t="s">
        <v>113</v>
      </c>
      <c r="J26" s="9">
        <v>2</v>
      </c>
      <c r="K26" s="11"/>
    </row>
    <row r="27" spans="1:11" ht="31.5" x14ac:dyDescent="0.25">
      <c r="A27" s="5">
        <v>21</v>
      </c>
      <c r="B27" s="8" t="s">
        <v>15</v>
      </c>
      <c r="C27" s="7"/>
      <c r="D27" s="7">
        <v>0.5</v>
      </c>
      <c r="E27" s="8" t="s">
        <v>114</v>
      </c>
      <c r="F27" s="9">
        <v>0.5</v>
      </c>
      <c r="G27" s="6"/>
      <c r="H27" s="7"/>
      <c r="I27" s="8" t="s">
        <v>113</v>
      </c>
      <c r="J27" s="9">
        <v>0.5</v>
      </c>
      <c r="K27" s="11"/>
    </row>
    <row r="28" spans="1:11" ht="47.25" x14ac:dyDescent="0.25">
      <c r="A28" s="5">
        <v>22</v>
      </c>
      <c r="B28" s="8" t="s">
        <v>115</v>
      </c>
      <c r="C28" s="7"/>
      <c r="D28" s="7">
        <v>27</v>
      </c>
      <c r="E28" s="8" t="s">
        <v>116</v>
      </c>
      <c r="F28" s="9">
        <v>27</v>
      </c>
      <c r="G28" s="6"/>
      <c r="H28" s="7"/>
      <c r="I28" s="8" t="s">
        <v>116</v>
      </c>
      <c r="J28" s="9">
        <v>27</v>
      </c>
      <c r="K28" s="11"/>
    </row>
    <row r="29" spans="1:11" ht="15.75" x14ac:dyDescent="0.25">
      <c r="A29" s="5"/>
      <c r="B29" s="8" t="s">
        <v>20</v>
      </c>
      <c r="C29" s="7">
        <v>5010.9813999999997</v>
      </c>
      <c r="D29" s="7"/>
      <c r="E29" s="8"/>
      <c r="F29" s="9">
        <v>5010.9813999999997</v>
      </c>
      <c r="G29" s="6"/>
      <c r="H29" s="7"/>
      <c r="I29" s="8"/>
      <c r="J29" s="9"/>
      <c r="K29" s="11"/>
    </row>
    <row r="30" spans="1:11" ht="15.75" x14ac:dyDescent="0.25">
      <c r="A30" s="5">
        <v>1</v>
      </c>
      <c r="B30" s="8" t="s">
        <v>117</v>
      </c>
      <c r="C30" s="7"/>
      <c r="D30" s="7"/>
      <c r="E30" s="8"/>
      <c r="F30" s="9">
        <f>SUM(C30,D30)</f>
        <v>0</v>
      </c>
      <c r="G30" s="12">
        <v>2220</v>
      </c>
      <c r="H30" s="7">
        <v>98.496380000000002</v>
      </c>
      <c r="I30" s="8" t="s">
        <v>118</v>
      </c>
      <c r="J30" s="7"/>
      <c r="K30" s="11"/>
    </row>
    <row r="31" spans="1:11" ht="15.75" x14ac:dyDescent="0.25">
      <c r="A31" s="5">
        <v>2</v>
      </c>
      <c r="B31" s="8" t="s">
        <v>117</v>
      </c>
      <c r="C31" s="7"/>
      <c r="D31" s="7"/>
      <c r="E31" s="8"/>
      <c r="F31" s="9">
        <f>SUM(C31,D31)</f>
        <v>0</v>
      </c>
      <c r="G31" s="12">
        <v>2220</v>
      </c>
      <c r="H31" s="7">
        <v>41.6584</v>
      </c>
      <c r="I31" s="8" t="s">
        <v>119</v>
      </c>
      <c r="J31" s="7"/>
      <c r="K31" s="11"/>
    </row>
    <row r="32" spans="1:11" ht="15.75" x14ac:dyDescent="0.25">
      <c r="A32" s="5">
        <v>3</v>
      </c>
      <c r="B32" s="8" t="s">
        <v>120</v>
      </c>
      <c r="C32" s="7"/>
      <c r="D32" s="7"/>
      <c r="E32" s="8"/>
      <c r="F32" s="9">
        <f t="shared" ref="F32:F47" si="1">SUM(C32,D32)</f>
        <v>0</v>
      </c>
      <c r="G32" s="12">
        <v>2220</v>
      </c>
      <c r="H32" s="7">
        <v>180.2851</v>
      </c>
      <c r="I32" s="8" t="s">
        <v>121</v>
      </c>
      <c r="J32" s="7"/>
      <c r="K32" s="11"/>
    </row>
    <row r="33" spans="1:11" ht="15.75" x14ac:dyDescent="0.25">
      <c r="A33" s="5">
        <v>4</v>
      </c>
      <c r="B33" s="8" t="s">
        <v>122</v>
      </c>
      <c r="C33" s="7"/>
      <c r="D33" s="7"/>
      <c r="E33" s="8"/>
      <c r="F33" s="9">
        <f t="shared" si="1"/>
        <v>0</v>
      </c>
      <c r="G33" s="12">
        <v>2220</v>
      </c>
      <c r="H33" s="7">
        <v>1.0640000000000001</v>
      </c>
      <c r="I33" s="8" t="s">
        <v>123</v>
      </c>
      <c r="J33" s="7"/>
      <c r="K33" s="11"/>
    </row>
    <row r="34" spans="1:11" ht="15.75" x14ac:dyDescent="0.25">
      <c r="A34" s="5">
        <v>5</v>
      </c>
      <c r="B34" s="8" t="s">
        <v>124</v>
      </c>
      <c r="C34" s="7"/>
      <c r="D34" s="7"/>
      <c r="E34" s="8"/>
      <c r="F34" s="9">
        <f t="shared" si="1"/>
        <v>0</v>
      </c>
      <c r="G34" s="12">
        <v>2220</v>
      </c>
      <c r="H34" s="7">
        <v>127.13800000000001</v>
      </c>
      <c r="I34" s="8" t="s">
        <v>125</v>
      </c>
      <c r="J34" s="7"/>
      <c r="K34" s="11"/>
    </row>
    <row r="35" spans="1:11" ht="15.75" x14ac:dyDescent="0.25">
      <c r="A35" s="5">
        <v>6</v>
      </c>
      <c r="B35" s="8" t="s">
        <v>126</v>
      </c>
      <c r="C35" s="7"/>
      <c r="D35" s="7"/>
      <c r="E35" s="8"/>
      <c r="F35" s="9">
        <f t="shared" si="1"/>
        <v>0</v>
      </c>
      <c r="G35" s="12">
        <v>2220</v>
      </c>
      <c r="H35" s="7">
        <v>11.526</v>
      </c>
      <c r="I35" s="8" t="s">
        <v>127</v>
      </c>
      <c r="J35" s="7"/>
      <c r="K35" s="11"/>
    </row>
    <row r="36" spans="1:11" ht="15.75" x14ac:dyDescent="0.25">
      <c r="A36" s="5">
        <v>7</v>
      </c>
      <c r="B36" s="8" t="s">
        <v>128</v>
      </c>
      <c r="C36" s="7"/>
      <c r="D36" s="7"/>
      <c r="E36" s="8"/>
      <c r="F36" s="9">
        <f t="shared" si="1"/>
        <v>0</v>
      </c>
      <c r="G36" s="12">
        <v>2220</v>
      </c>
      <c r="H36" s="7">
        <v>32.806199999999997</v>
      </c>
      <c r="I36" s="8" t="s">
        <v>129</v>
      </c>
      <c r="J36" s="7"/>
      <c r="K36" s="11"/>
    </row>
    <row r="37" spans="1:11" ht="15.75" x14ac:dyDescent="0.25">
      <c r="A37" s="5">
        <v>8</v>
      </c>
      <c r="B37" s="8" t="s">
        <v>130</v>
      </c>
      <c r="C37" s="7"/>
      <c r="D37" s="7"/>
      <c r="E37" s="8"/>
      <c r="F37" s="9">
        <f t="shared" si="1"/>
        <v>0</v>
      </c>
      <c r="G37" s="12">
        <v>2220</v>
      </c>
      <c r="H37" s="7">
        <v>178.37899999999999</v>
      </c>
      <c r="I37" s="8" t="s">
        <v>121</v>
      </c>
      <c r="J37" s="7"/>
      <c r="K37" s="11"/>
    </row>
    <row r="38" spans="1:11" ht="15.75" x14ac:dyDescent="0.25">
      <c r="A38" s="5">
        <v>9</v>
      </c>
      <c r="B38" s="8" t="s">
        <v>131</v>
      </c>
      <c r="C38" s="7"/>
      <c r="D38" s="7"/>
      <c r="E38" s="8"/>
      <c r="F38" s="9">
        <f t="shared" si="1"/>
        <v>0</v>
      </c>
      <c r="G38" s="12">
        <v>2220</v>
      </c>
      <c r="H38" s="7">
        <v>12.06</v>
      </c>
      <c r="I38" s="8" t="s">
        <v>125</v>
      </c>
      <c r="J38" s="7"/>
      <c r="K38" s="11"/>
    </row>
    <row r="39" spans="1:11" ht="15.75" x14ac:dyDescent="0.25">
      <c r="A39" s="5">
        <v>10</v>
      </c>
      <c r="B39" s="8" t="s">
        <v>132</v>
      </c>
      <c r="C39" s="7"/>
      <c r="D39" s="7"/>
      <c r="E39" s="8"/>
      <c r="F39" s="9">
        <f t="shared" si="1"/>
        <v>0</v>
      </c>
      <c r="G39" s="12">
        <v>2220</v>
      </c>
      <c r="H39" s="7">
        <v>48.799900000000001</v>
      </c>
      <c r="I39" s="8" t="s">
        <v>133</v>
      </c>
      <c r="J39" s="7"/>
      <c r="K39" s="11"/>
    </row>
    <row r="40" spans="1:11" ht="15.75" x14ac:dyDescent="0.25">
      <c r="A40" s="5">
        <v>11</v>
      </c>
      <c r="B40" s="8" t="s">
        <v>134</v>
      </c>
      <c r="C40" s="7"/>
      <c r="D40" s="7"/>
      <c r="E40" s="8"/>
      <c r="F40" s="9">
        <f>SUM(C40,D40)</f>
        <v>0</v>
      </c>
      <c r="G40" s="12">
        <v>2220</v>
      </c>
      <c r="H40" s="7">
        <v>129.06</v>
      </c>
      <c r="I40" s="8" t="s">
        <v>135</v>
      </c>
      <c r="J40" s="7"/>
      <c r="K40" s="11"/>
    </row>
    <row r="41" spans="1:11" ht="31.5" x14ac:dyDescent="0.25">
      <c r="A41" s="5">
        <v>12</v>
      </c>
      <c r="B41" s="8" t="s">
        <v>134</v>
      </c>
      <c r="C41" s="7"/>
      <c r="D41" s="7"/>
      <c r="E41" s="8"/>
      <c r="F41" s="9">
        <f>SUM(C41,D41)</f>
        <v>0</v>
      </c>
      <c r="G41" s="12">
        <v>2220</v>
      </c>
      <c r="H41" s="7">
        <v>154.6242</v>
      </c>
      <c r="I41" s="8" t="s">
        <v>136</v>
      </c>
      <c r="J41" s="7"/>
      <c r="K41" s="11"/>
    </row>
    <row r="42" spans="1:11" ht="31.5" x14ac:dyDescent="0.25">
      <c r="A42" s="5">
        <v>13</v>
      </c>
      <c r="B42" s="8" t="s">
        <v>137</v>
      </c>
      <c r="C42" s="7"/>
      <c r="D42" s="7"/>
      <c r="E42" s="8"/>
      <c r="F42" s="9">
        <f t="shared" si="1"/>
        <v>0</v>
      </c>
      <c r="G42" s="12">
        <v>2220</v>
      </c>
      <c r="H42" s="7">
        <v>33.704999999999998</v>
      </c>
      <c r="I42" s="8" t="s">
        <v>119</v>
      </c>
      <c r="J42" s="7"/>
      <c r="K42" s="11"/>
    </row>
    <row r="43" spans="1:11" ht="15.75" x14ac:dyDescent="0.25">
      <c r="A43" s="5">
        <v>14</v>
      </c>
      <c r="B43" s="8" t="s">
        <v>138</v>
      </c>
      <c r="C43" s="7"/>
      <c r="D43" s="7"/>
      <c r="E43" s="8"/>
      <c r="F43" s="9">
        <f t="shared" si="1"/>
        <v>0</v>
      </c>
      <c r="G43" s="12">
        <v>2220</v>
      </c>
      <c r="H43" s="7">
        <v>24.716999999999999</v>
      </c>
      <c r="I43" s="8" t="s">
        <v>139</v>
      </c>
      <c r="J43" s="7"/>
      <c r="K43" s="11"/>
    </row>
    <row r="44" spans="1:11" ht="31.5" x14ac:dyDescent="0.25">
      <c r="A44" s="5">
        <v>15</v>
      </c>
      <c r="B44" s="8" t="s">
        <v>140</v>
      </c>
      <c r="C44" s="7"/>
      <c r="D44" s="7"/>
      <c r="E44" s="8"/>
      <c r="F44" s="9">
        <f t="shared" si="1"/>
        <v>0</v>
      </c>
      <c r="G44" s="12">
        <v>2220</v>
      </c>
      <c r="H44" s="7">
        <v>20.3</v>
      </c>
      <c r="I44" s="8" t="s">
        <v>136</v>
      </c>
      <c r="J44" s="7"/>
      <c r="K44" s="11"/>
    </row>
    <row r="45" spans="1:11" ht="15.75" x14ac:dyDescent="0.25">
      <c r="A45" s="5">
        <v>16</v>
      </c>
      <c r="B45" s="8" t="s">
        <v>141</v>
      </c>
      <c r="C45" s="7"/>
      <c r="D45" s="7"/>
      <c r="E45" s="8"/>
      <c r="F45" s="9">
        <f t="shared" si="1"/>
        <v>0</v>
      </c>
      <c r="G45" s="12">
        <v>2220</v>
      </c>
      <c r="H45" s="7">
        <v>26.332999999999998</v>
      </c>
      <c r="I45" s="8" t="s">
        <v>121</v>
      </c>
      <c r="J45" s="7"/>
      <c r="K45" s="11"/>
    </row>
    <row r="46" spans="1:11" ht="31.5" x14ac:dyDescent="0.25">
      <c r="A46" s="5">
        <v>17</v>
      </c>
      <c r="B46" s="8" t="s">
        <v>142</v>
      </c>
      <c r="C46" s="7"/>
      <c r="D46" s="7"/>
      <c r="E46" s="8"/>
      <c r="F46" s="9">
        <f t="shared" si="1"/>
        <v>0</v>
      </c>
      <c r="G46" s="12">
        <v>2220</v>
      </c>
      <c r="H46" s="7">
        <v>49.575420000000001</v>
      </c>
      <c r="I46" s="8" t="s">
        <v>136</v>
      </c>
      <c r="J46" s="7"/>
      <c r="K46" s="11"/>
    </row>
    <row r="47" spans="1:11" ht="15.75" x14ac:dyDescent="0.25">
      <c r="A47" s="5">
        <v>18</v>
      </c>
      <c r="B47" s="8" t="s">
        <v>142</v>
      </c>
      <c r="C47" s="7"/>
      <c r="D47" s="7"/>
      <c r="E47" s="8"/>
      <c r="F47" s="9">
        <f t="shared" si="1"/>
        <v>0</v>
      </c>
      <c r="G47" s="12">
        <v>2220</v>
      </c>
      <c r="H47" s="7">
        <v>107.56122000000001</v>
      </c>
      <c r="I47" s="8" t="s">
        <v>133</v>
      </c>
      <c r="J47" s="7"/>
      <c r="K47" s="11"/>
    </row>
    <row r="48" spans="1:11" ht="15.75" x14ac:dyDescent="0.25">
      <c r="A48" s="5">
        <v>19</v>
      </c>
      <c r="B48" s="8" t="s">
        <v>143</v>
      </c>
      <c r="C48" s="7"/>
      <c r="D48" s="7"/>
      <c r="E48" s="8"/>
      <c r="F48" s="9">
        <f>SUM(C48,D48)</f>
        <v>0</v>
      </c>
      <c r="G48" s="12">
        <v>2220</v>
      </c>
      <c r="H48" s="7">
        <v>91.51</v>
      </c>
      <c r="I48" s="8" t="s">
        <v>125</v>
      </c>
      <c r="J48" s="7"/>
      <c r="K48" s="11"/>
    </row>
    <row r="49" spans="1:11" ht="15.75" x14ac:dyDescent="0.25">
      <c r="A49" s="5">
        <v>20</v>
      </c>
      <c r="B49" s="8" t="s">
        <v>144</v>
      </c>
      <c r="C49" s="7"/>
      <c r="D49" s="7"/>
      <c r="E49" s="8"/>
      <c r="F49" s="9">
        <f>SUM(C49,D49)</f>
        <v>0</v>
      </c>
      <c r="G49" s="12">
        <v>2220</v>
      </c>
      <c r="H49" s="7">
        <v>155.64169999999999</v>
      </c>
      <c r="I49" s="8" t="s">
        <v>119</v>
      </c>
      <c r="J49" s="7"/>
      <c r="K49" s="11"/>
    </row>
    <row r="50" spans="1:11" ht="15.75" x14ac:dyDescent="0.25">
      <c r="A50" s="5">
        <v>21</v>
      </c>
      <c r="B50" s="8" t="s">
        <v>145</v>
      </c>
      <c r="C50" s="7"/>
      <c r="D50" s="7"/>
      <c r="E50" s="8"/>
      <c r="F50" s="9">
        <f>SUM(C50,D50)</f>
        <v>0</v>
      </c>
      <c r="G50" s="12">
        <v>2220</v>
      </c>
      <c r="H50" s="7">
        <v>55.20879</v>
      </c>
      <c r="I50" s="8" t="s">
        <v>121</v>
      </c>
      <c r="J50" s="7"/>
      <c r="K50" s="11"/>
    </row>
    <row r="51" spans="1:11" ht="31.5" x14ac:dyDescent="0.25">
      <c r="A51" s="5">
        <v>22</v>
      </c>
      <c r="B51" s="8" t="s">
        <v>146</v>
      </c>
      <c r="C51" s="7"/>
      <c r="D51" s="7"/>
      <c r="E51" s="8"/>
      <c r="F51" s="9">
        <f>SUM(C51,D51)</f>
        <v>0</v>
      </c>
      <c r="G51" s="12">
        <v>2220</v>
      </c>
      <c r="H51" s="7">
        <v>19.683229999999998</v>
      </c>
      <c r="I51" s="8" t="s">
        <v>147</v>
      </c>
      <c r="J51" s="7"/>
      <c r="K51" s="11"/>
    </row>
    <row r="52" spans="1:11" ht="15.75" x14ac:dyDescent="0.25">
      <c r="A52" s="5">
        <v>23</v>
      </c>
      <c r="B52" s="8" t="s">
        <v>130</v>
      </c>
      <c r="C52" s="7"/>
      <c r="D52" s="7"/>
      <c r="E52" s="8"/>
      <c r="F52" s="9">
        <f>SUM(C52,D52)</f>
        <v>0</v>
      </c>
      <c r="G52" s="12">
        <v>2220</v>
      </c>
      <c r="H52" s="7">
        <v>83.662999999999997</v>
      </c>
      <c r="I52" s="8" t="s">
        <v>121</v>
      </c>
      <c r="J52" s="7"/>
      <c r="K52" s="11"/>
    </row>
    <row r="53" spans="1:11" ht="31.5" x14ac:dyDescent="0.25">
      <c r="A53" s="5">
        <v>24</v>
      </c>
      <c r="B53" s="8" t="s">
        <v>148</v>
      </c>
      <c r="C53" s="7"/>
      <c r="D53" s="7"/>
      <c r="E53" s="8"/>
      <c r="F53" s="9">
        <f t="shared" ref="F53:F116" si="2">SUM(C53,D53)</f>
        <v>0</v>
      </c>
      <c r="G53" s="12">
        <v>2220</v>
      </c>
      <c r="H53" s="7">
        <v>2.51878</v>
      </c>
      <c r="I53" s="8" t="s">
        <v>136</v>
      </c>
      <c r="J53" s="7"/>
      <c r="K53" s="11"/>
    </row>
    <row r="54" spans="1:11" ht="31.5" x14ac:dyDescent="0.25">
      <c r="A54" s="5">
        <v>25</v>
      </c>
      <c r="B54" s="8" t="s">
        <v>149</v>
      </c>
      <c r="C54" s="7"/>
      <c r="D54" s="7"/>
      <c r="E54" s="8"/>
      <c r="F54" s="9">
        <f t="shared" si="2"/>
        <v>0</v>
      </c>
      <c r="G54" s="12">
        <v>2220</v>
      </c>
      <c r="H54" s="7">
        <v>45.151000000000003</v>
      </c>
      <c r="I54" s="8" t="s">
        <v>136</v>
      </c>
      <c r="J54" s="7"/>
      <c r="K54" s="11"/>
    </row>
    <row r="55" spans="1:11" ht="31.5" x14ac:dyDescent="0.25">
      <c r="A55" s="5">
        <v>26</v>
      </c>
      <c r="B55" s="8" t="s">
        <v>150</v>
      </c>
      <c r="C55" s="7"/>
      <c r="D55" s="7"/>
      <c r="E55" s="8"/>
      <c r="F55" s="9">
        <f t="shared" si="2"/>
        <v>0</v>
      </c>
      <c r="G55" s="12">
        <v>2220</v>
      </c>
      <c r="H55" s="7">
        <v>16.57742</v>
      </c>
      <c r="I55" s="8" t="s">
        <v>151</v>
      </c>
      <c r="J55" s="7"/>
      <c r="K55" s="11"/>
    </row>
    <row r="56" spans="1:11" ht="15.75" x14ac:dyDescent="0.25">
      <c r="A56" s="5">
        <v>27</v>
      </c>
      <c r="B56" s="8" t="s">
        <v>152</v>
      </c>
      <c r="C56" s="7"/>
      <c r="D56" s="7"/>
      <c r="E56" s="8"/>
      <c r="F56" s="9">
        <f t="shared" si="2"/>
        <v>0</v>
      </c>
      <c r="G56" s="12">
        <v>2220</v>
      </c>
      <c r="H56" s="7">
        <v>40.002470000000002</v>
      </c>
      <c r="I56" s="8" t="s">
        <v>121</v>
      </c>
      <c r="J56" s="7"/>
      <c r="K56" s="11"/>
    </row>
    <row r="57" spans="1:11" ht="31.5" x14ac:dyDescent="0.25">
      <c r="A57" s="5">
        <v>28</v>
      </c>
      <c r="B57" s="8" t="s">
        <v>153</v>
      </c>
      <c r="C57" s="7"/>
      <c r="D57" s="7"/>
      <c r="E57" s="8"/>
      <c r="F57" s="9">
        <f t="shared" si="2"/>
        <v>0</v>
      </c>
      <c r="G57" s="12">
        <v>2220</v>
      </c>
      <c r="H57" s="7">
        <v>49.792000000000002</v>
      </c>
      <c r="I57" s="8" t="s">
        <v>136</v>
      </c>
      <c r="J57" s="7"/>
      <c r="K57" s="11"/>
    </row>
    <row r="58" spans="1:11" ht="15.75" x14ac:dyDescent="0.25">
      <c r="A58" s="5">
        <v>29</v>
      </c>
      <c r="B58" s="8" t="s">
        <v>153</v>
      </c>
      <c r="C58" s="7"/>
      <c r="D58" s="7"/>
      <c r="E58" s="8"/>
      <c r="F58" s="9">
        <f t="shared" si="2"/>
        <v>0</v>
      </c>
      <c r="G58" s="12">
        <v>2220</v>
      </c>
      <c r="H58" s="7">
        <v>56.99</v>
      </c>
      <c r="I58" s="8" t="s">
        <v>133</v>
      </c>
      <c r="J58" s="7"/>
      <c r="K58" s="11"/>
    </row>
    <row r="59" spans="1:11" ht="31.5" x14ac:dyDescent="0.25">
      <c r="A59" s="5">
        <v>30</v>
      </c>
      <c r="B59" s="8" t="s">
        <v>154</v>
      </c>
      <c r="C59" s="7"/>
      <c r="D59" s="7"/>
      <c r="E59" s="8"/>
      <c r="F59" s="9">
        <f t="shared" si="2"/>
        <v>0</v>
      </c>
      <c r="G59" s="12">
        <v>2220</v>
      </c>
      <c r="H59" s="7">
        <v>49.715000000000003</v>
      </c>
      <c r="I59" s="8" t="s">
        <v>136</v>
      </c>
      <c r="J59" s="7"/>
      <c r="K59" s="11"/>
    </row>
    <row r="60" spans="1:11" ht="15.75" x14ac:dyDescent="0.25">
      <c r="A60" s="5">
        <v>31</v>
      </c>
      <c r="B60" s="8" t="s">
        <v>154</v>
      </c>
      <c r="C60" s="7"/>
      <c r="D60" s="7"/>
      <c r="E60" s="8"/>
      <c r="F60" s="9">
        <f t="shared" si="2"/>
        <v>0</v>
      </c>
      <c r="G60" s="12">
        <v>2220</v>
      </c>
      <c r="H60" s="7">
        <v>18.954999999999998</v>
      </c>
      <c r="I60" s="8" t="s">
        <v>133</v>
      </c>
      <c r="J60" s="7"/>
      <c r="K60" s="11"/>
    </row>
    <row r="61" spans="1:11" ht="15.75" x14ac:dyDescent="0.25">
      <c r="A61" s="5">
        <v>32</v>
      </c>
      <c r="B61" s="8" t="s">
        <v>155</v>
      </c>
      <c r="C61" s="7"/>
      <c r="D61" s="7"/>
      <c r="E61" s="8"/>
      <c r="F61" s="9">
        <f t="shared" si="2"/>
        <v>0</v>
      </c>
      <c r="G61" s="12">
        <v>2220</v>
      </c>
      <c r="H61" s="7">
        <v>41.287019999999998</v>
      </c>
      <c r="I61" s="8" t="s">
        <v>121</v>
      </c>
      <c r="J61" s="7"/>
      <c r="K61" s="11"/>
    </row>
    <row r="62" spans="1:11" ht="31.5" x14ac:dyDescent="0.25">
      <c r="A62" s="5">
        <v>33</v>
      </c>
      <c r="B62" s="8" t="s">
        <v>156</v>
      </c>
      <c r="C62" s="7"/>
      <c r="D62" s="7"/>
      <c r="E62" s="8"/>
      <c r="F62" s="9">
        <f t="shared" si="2"/>
        <v>0</v>
      </c>
      <c r="G62" s="12">
        <v>2210</v>
      </c>
      <c r="H62" s="7">
        <v>37.29</v>
      </c>
      <c r="I62" s="8" t="s">
        <v>157</v>
      </c>
      <c r="J62" s="7"/>
      <c r="K62" s="11"/>
    </row>
    <row r="63" spans="1:11" ht="31.5" x14ac:dyDescent="0.25">
      <c r="A63" s="5">
        <v>34</v>
      </c>
      <c r="B63" s="8" t="s">
        <v>158</v>
      </c>
      <c r="C63" s="7"/>
      <c r="D63" s="7"/>
      <c r="E63" s="8"/>
      <c r="F63" s="9">
        <f t="shared" si="2"/>
        <v>0</v>
      </c>
      <c r="G63" s="12">
        <v>2210</v>
      </c>
      <c r="H63" s="7">
        <v>23.38</v>
      </c>
      <c r="I63" s="8" t="s">
        <v>159</v>
      </c>
      <c r="J63" s="7"/>
      <c r="K63" s="11"/>
    </row>
    <row r="64" spans="1:11" ht="31.5" x14ac:dyDescent="0.25">
      <c r="A64" s="5">
        <v>35</v>
      </c>
      <c r="B64" s="8" t="s">
        <v>158</v>
      </c>
      <c r="C64" s="7"/>
      <c r="D64" s="7"/>
      <c r="E64" s="8"/>
      <c r="F64" s="9">
        <f t="shared" si="2"/>
        <v>0</v>
      </c>
      <c r="G64" s="12">
        <v>2210</v>
      </c>
      <c r="H64" s="7">
        <v>4.3600000000000003</v>
      </c>
      <c r="I64" s="8" t="s">
        <v>160</v>
      </c>
      <c r="J64" s="7"/>
      <c r="K64" s="11"/>
    </row>
    <row r="65" spans="1:11" ht="15.75" x14ac:dyDescent="0.25">
      <c r="A65" s="5">
        <v>36</v>
      </c>
      <c r="B65" s="8" t="s">
        <v>161</v>
      </c>
      <c r="C65" s="7"/>
      <c r="D65" s="7"/>
      <c r="E65" s="8"/>
      <c r="F65" s="9">
        <f t="shared" si="2"/>
        <v>0</v>
      </c>
      <c r="G65" s="12">
        <v>2210</v>
      </c>
      <c r="H65" s="7">
        <v>20.2</v>
      </c>
      <c r="I65" s="8" t="s">
        <v>162</v>
      </c>
      <c r="J65" s="7"/>
      <c r="K65" s="11"/>
    </row>
    <row r="66" spans="1:11" ht="15.75" x14ac:dyDescent="0.25">
      <c r="A66" s="5">
        <v>37</v>
      </c>
      <c r="B66" s="8" t="s">
        <v>163</v>
      </c>
      <c r="C66" s="7"/>
      <c r="D66" s="7"/>
      <c r="E66" s="8"/>
      <c r="F66" s="9">
        <f t="shared" si="2"/>
        <v>0</v>
      </c>
      <c r="G66" s="12">
        <v>2210</v>
      </c>
      <c r="H66" s="7">
        <v>6.1920000000000002</v>
      </c>
      <c r="I66" s="8" t="s">
        <v>164</v>
      </c>
      <c r="J66" s="7"/>
      <c r="K66" s="11"/>
    </row>
    <row r="67" spans="1:11" ht="15.75" x14ac:dyDescent="0.25">
      <c r="A67" s="5">
        <v>38</v>
      </c>
      <c r="B67" s="8" t="s">
        <v>165</v>
      </c>
      <c r="C67" s="7"/>
      <c r="D67" s="7"/>
      <c r="E67" s="8"/>
      <c r="F67" s="9">
        <f t="shared" si="2"/>
        <v>0</v>
      </c>
      <c r="G67" s="12">
        <v>2210</v>
      </c>
      <c r="H67" s="7">
        <v>0.7</v>
      </c>
      <c r="I67" s="8" t="s">
        <v>166</v>
      </c>
      <c r="J67" s="7"/>
      <c r="K67" s="11"/>
    </row>
    <row r="68" spans="1:11" ht="31.5" x14ac:dyDescent="0.25">
      <c r="A68" s="5">
        <v>39</v>
      </c>
      <c r="B68" s="8" t="s">
        <v>167</v>
      </c>
      <c r="C68" s="7"/>
      <c r="D68" s="7"/>
      <c r="E68" s="8"/>
      <c r="F68" s="9">
        <f t="shared" si="2"/>
        <v>0</v>
      </c>
      <c r="G68" s="12">
        <v>2210</v>
      </c>
      <c r="H68" s="7">
        <v>21.79</v>
      </c>
      <c r="I68" s="8" t="s">
        <v>168</v>
      </c>
      <c r="J68" s="7"/>
      <c r="K68" s="11"/>
    </row>
    <row r="69" spans="1:11" ht="15.75" x14ac:dyDescent="0.25">
      <c r="A69" s="5">
        <v>40</v>
      </c>
      <c r="B69" s="8" t="s">
        <v>169</v>
      </c>
      <c r="C69" s="7"/>
      <c r="D69" s="7"/>
      <c r="E69" s="8"/>
      <c r="F69" s="9">
        <f t="shared" si="2"/>
        <v>0</v>
      </c>
      <c r="G69" s="12">
        <v>2210</v>
      </c>
      <c r="H69" s="7">
        <v>97</v>
      </c>
      <c r="I69" s="8" t="s">
        <v>170</v>
      </c>
      <c r="J69" s="7"/>
      <c r="K69" s="11"/>
    </row>
    <row r="70" spans="1:11" ht="15.75" x14ac:dyDescent="0.25">
      <c r="A70" s="5">
        <v>41</v>
      </c>
      <c r="B70" s="8" t="s">
        <v>171</v>
      </c>
      <c r="C70" s="7"/>
      <c r="D70" s="7"/>
      <c r="E70" s="8"/>
      <c r="F70" s="9">
        <f t="shared" si="2"/>
        <v>0</v>
      </c>
      <c r="G70" s="12">
        <v>2210</v>
      </c>
      <c r="H70" s="7">
        <v>7.05</v>
      </c>
      <c r="I70" s="8" t="s">
        <v>172</v>
      </c>
      <c r="J70" s="7"/>
      <c r="K70" s="11"/>
    </row>
    <row r="71" spans="1:11" ht="31.5" x14ac:dyDescent="0.25">
      <c r="A71" s="5">
        <v>42</v>
      </c>
      <c r="B71" s="8" t="s">
        <v>173</v>
      </c>
      <c r="C71" s="7"/>
      <c r="D71" s="7"/>
      <c r="E71" s="8"/>
      <c r="F71" s="9">
        <f t="shared" si="2"/>
        <v>0</v>
      </c>
      <c r="G71" s="12">
        <v>2210</v>
      </c>
      <c r="H71" s="7">
        <v>51.677</v>
      </c>
      <c r="I71" s="8" t="s">
        <v>174</v>
      </c>
      <c r="J71" s="7"/>
      <c r="K71" s="11"/>
    </row>
    <row r="72" spans="1:11" ht="15.75" x14ac:dyDescent="0.25">
      <c r="A72" s="5">
        <v>43</v>
      </c>
      <c r="B72" s="8" t="s">
        <v>175</v>
      </c>
      <c r="C72" s="7"/>
      <c r="D72" s="7"/>
      <c r="E72" s="8"/>
      <c r="F72" s="9">
        <f t="shared" si="2"/>
        <v>0</v>
      </c>
      <c r="G72" s="12">
        <v>2210</v>
      </c>
      <c r="H72" s="7">
        <v>23.7</v>
      </c>
      <c r="I72" s="8" t="s">
        <v>176</v>
      </c>
      <c r="J72" s="7"/>
      <c r="K72" s="11"/>
    </row>
    <row r="73" spans="1:11" ht="47.25" x14ac:dyDescent="0.25">
      <c r="A73" s="5">
        <v>44</v>
      </c>
      <c r="B73" s="8" t="s">
        <v>177</v>
      </c>
      <c r="C73" s="7"/>
      <c r="D73" s="7"/>
      <c r="E73" s="8"/>
      <c r="F73" s="9">
        <f t="shared" si="2"/>
        <v>0</v>
      </c>
      <c r="G73" s="12">
        <v>2210</v>
      </c>
      <c r="H73" s="7">
        <v>5.8049999999999997</v>
      </c>
      <c r="I73" s="8" t="s">
        <v>178</v>
      </c>
      <c r="J73" s="7"/>
      <c r="K73" s="11"/>
    </row>
    <row r="74" spans="1:11" ht="47.25" x14ac:dyDescent="0.25">
      <c r="A74" s="5">
        <v>45</v>
      </c>
      <c r="B74" s="8" t="s">
        <v>179</v>
      </c>
      <c r="C74" s="7"/>
      <c r="D74" s="7"/>
      <c r="E74" s="8"/>
      <c r="F74" s="9">
        <f t="shared" si="2"/>
        <v>0</v>
      </c>
      <c r="G74" s="12">
        <v>2210</v>
      </c>
      <c r="H74" s="7">
        <v>28.705749999999998</v>
      </c>
      <c r="I74" s="8" t="s">
        <v>180</v>
      </c>
      <c r="J74" s="7"/>
      <c r="K74" s="11"/>
    </row>
    <row r="75" spans="1:11" ht="31.5" x14ac:dyDescent="0.25">
      <c r="A75" s="5">
        <v>46</v>
      </c>
      <c r="B75" s="8" t="s">
        <v>181</v>
      </c>
      <c r="C75" s="7"/>
      <c r="D75" s="7"/>
      <c r="E75" s="8"/>
      <c r="F75" s="9">
        <f t="shared" si="2"/>
        <v>0</v>
      </c>
      <c r="G75" s="12">
        <v>2210</v>
      </c>
      <c r="H75" s="7">
        <v>27.7</v>
      </c>
      <c r="I75" s="8" t="s">
        <v>182</v>
      </c>
      <c r="J75" s="7"/>
      <c r="K75" s="11"/>
    </row>
    <row r="76" spans="1:11" ht="15.75" x14ac:dyDescent="0.25">
      <c r="A76" s="5">
        <v>47</v>
      </c>
      <c r="B76" s="8" t="s">
        <v>183</v>
      </c>
      <c r="C76" s="7"/>
      <c r="D76" s="7"/>
      <c r="E76" s="8"/>
      <c r="F76" s="9">
        <f t="shared" si="2"/>
        <v>0</v>
      </c>
      <c r="G76" s="12">
        <v>2210</v>
      </c>
      <c r="H76" s="7">
        <v>98.870220000000003</v>
      </c>
      <c r="I76" s="10" t="s">
        <v>170</v>
      </c>
      <c r="J76" s="7"/>
      <c r="K76" s="11"/>
    </row>
    <row r="77" spans="1:11" ht="15.75" x14ac:dyDescent="0.25">
      <c r="A77" s="5">
        <v>48</v>
      </c>
      <c r="B77" s="8" t="s">
        <v>184</v>
      </c>
      <c r="C77" s="7"/>
      <c r="D77" s="7"/>
      <c r="E77" s="8"/>
      <c r="F77" s="9">
        <f t="shared" si="2"/>
        <v>0</v>
      </c>
      <c r="G77" s="12">
        <v>2210</v>
      </c>
      <c r="H77" s="7">
        <v>27.186</v>
      </c>
      <c r="I77" s="8" t="s">
        <v>185</v>
      </c>
      <c r="J77" s="7"/>
      <c r="K77" s="11"/>
    </row>
    <row r="78" spans="1:11" ht="15.75" x14ac:dyDescent="0.25">
      <c r="A78" s="5">
        <v>49</v>
      </c>
      <c r="B78" s="8" t="s">
        <v>186</v>
      </c>
      <c r="C78" s="7"/>
      <c r="D78" s="7"/>
      <c r="E78" s="8"/>
      <c r="F78" s="9">
        <f t="shared" si="2"/>
        <v>0</v>
      </c>
      <c r="G78" s="12">
        <v>2210</v>
      </c>
      <c r="H78" s="7">
        <v>86.876199999999997</v>
      </c>
      <c r="I78" s="8" t="s">
        <v>187</v>
      </c>
      <c r="J78" s="7"/>
      <c r="K78" s="11"/>
    </row>
    <row r="79" spans="1:11" ht="15.75" x14ac:dyDescent="0.25">
      <c r="A79" s="5">
        <v>50</v>
      </c>
      <c r="B79" s="8" t="s">
        <v>188</v>
      </c>
      <c r="C79" s="7"/>
      <c r="D79" s="7"/>
      <c r="E79" s="8"/>
      <c r="F79" s="9">
        <f t="shared" si="2"/>
        <v>0</v>
      </c>
      <c r="G79" s="12">
        <v>2210</v>
      </c>
      <c r="H79" s="7">
        <v>17.100000000000001</v>
      </c>
      <c r="I79" s="8" t="s">
        <v>189</v>
      </c>
      <c r="J79" s="7"/>
      <c r="K79" s="11"/>
    </row>
    <row r="80" spans="1:11" ht="15.75" x14ac:dyDescent="0.25">
      <c r="A80" s="5">
        <v>51</v>
      </c>
      <c r="B80" s="8" t="s">
        <v>158</v>
      </c>
      <c r="C80" s="7"/>
      <c r="D80" s="7"/>
      <c r="E80" s="8"/>
      <c r="F80" s="9">
        <f t="shared" si="2"/>
        <v>0</v>
      </c>
      <c r="G80" s="12">
        <v>2210</v>
      </c>
      <c r="H80" s="7">
        <v>7</v>
      </c>
      <c r="I80" s="8" t="s">
        <v>190</v>
      </c>
      <c r="J80" s="7"/>
      <c r="K80" s="11"/>
    </row>
    <row r="81" spans="1:11" ht="15.75" x14ac:dyDescent="0.25">
      <c r="A81" s="5">
        <v>52</v>
      </c>
      <c r="B81" s="8" t="s">
        <v>191</v>
      </c>
      <c r="C81" s="7"/>
      <c r="D81" s="7"/>
      <c r="E81" s="8"/>
      <c r="F81" s="9">
        <f t="shared" si="2"/>
        <v>0</v>
      </c>
      <c r="G81" s="26">
        <v>2210</v>
      </c>
      <c r="H81" s="7">
        <v>96.614999999999995</v>
      </c>
      <c r="I81" s="8" t="s">
        <v>23</v>
      </c>
      <c r="J81" s="7"/>
      <c r="K81" s="11"/>
    </row>
    <row r="82" spans="1:11" ht="15.75" x14ac:dyDescent="0.25">
      <c r="A82" s="5">
        <v>53</v>
      </c>
      <c r="B82" s="8" t="s">
        <v>152</v>
      </c>
      <c r="C82" s="7"/>
      <c r="D82" s="7"/>
      <c r="E82" s="8"/>
      <c r="F82" s="9">
        <f t="shared" si="2"/>
        <v>0</v>
      </c>
      <c r="G82" s="26">
        <v>2210</v>
      </c>
      <c r="H82" s="7">
        <v>5.0824999999999996</v>
      </c>
      <c r="I82" s="8" t="s">
        <v>192</v>
      </c>
      <c r="J82" s="7"/>
      <c r="K82" s="11"/>
    </row>
    <row r="83" spans="1:11" ht="31.5" x14ac:dyDescent="0.25">
      <c r="A83" s="5">
        <v>54</v>
      </c>
      <c r="B83" s="8" t="s">
        <v>193</v>
      </c>
      <c r="C83" s="7"/>
      <c r="D83" s="7"/>
      <c r="E83" s="8"/>
      <c r="F83" s="9">
        <f t="shared" si="2"/>
        <v>0</v>
      </c>
      <c r="G83" s="26">
        <v>2210</v>
      </c>
      <c r="H83" s="7">
        <v>2.9980000000000002</v>
      </c>
      <c r="I83" s="8" t="s">
        <v>194</v>
      </c>
      <c r="J83" s="7"/>
      <c r="K83" s="11"/>
    </row>
    <row r="84" spans="1:11" ht="31.5" x14ac:dyDescent="0.25">
      <c r="A84" s="5">
        <v>55</v>
      </c>
      <c r="B84" s="8" t="s">
        <v>195</v>
      </c>
      <c r="C84" s="7"/>
      <c r="D84" s="7"/>
      <c r="E84" s="8"/>
      <c r="F84" s="9">
        <f t="shared" si="2"/>
        <v>0</v>
      </c>
      <c r="G84" s="26">
        <v>2210</v>
      </c>
      <c r="H84" s="7">
        <v>2.3502000000000001</v>
      </c>
      <c r="I84" s="8" t="s">
        <v>196</v>
      </c>
      <c r="J84" s="7"/>
      <c r="K84" s="11"/>
    </row>
    <row r="85" spans="1:11" ht="15.75" x14ac:dyDescent="0.25">
      <c r="A85" s="5">
        <v>56</v>
      </c>
      <c r="B85" s="8" t="s">
        <v>197</v>
      </c>
      <c r="C85" s="7"/>
      <c r="D85" s="7"/>
      <c r="E85" s="8"/>
      <c r="F85" s="9">
        <f t="shared" si="2"/>
        <v>0</v>
      </c>
      <c r="G85" s="26">
        <v>2210</v>
      </c>
      <c r="H85" s="7">
        <v>6.375</v>
      </c>
      <c r="I85" s="8" t="s">
        <v>198</v>
      </c>
      <c r="J85" s="7"/>
      <c r="K85" s="11"/>
    </row>
    <row r="86" spans="1:11" ht="47.25" x14ac:dyDescent="0.25">
      <c r="A86" s="5">
        <v>57</v>
      </c>
      <c r="B86" s="8" t="s">
        <v>199</v>
      </c>
      <c r="C86" s="7"/>
      <c r="D86" s="7"/>
      <c r="E86" s="8"/>
      <c r="F86" s="9">
        <f t="shared" si="2"/>
        <v>0</v>
      </c>
      <c r="G86" s="26">
        <v>2230</v>
      </c>
      <c r="H86" s="7">
        <v>43.6</v>
      </c>
      <c r="I86" s="8" t="s">
        <v>200</v>
      </c>
      <c r="J86" s="7"/>
      <c r="K86" s="11"/>
    </row>
    <row r="87" spans="1:11" ht="31.5" x14ac:dyDescent="0.25">
      <c r="A87" s="5">
        <v>58</v>
      </c>
      <c r="B87" s="8" t="s">
        <v>201</v>
      </c>
      <c r="C87" s="7"/>
      <c r="D87" s="7"/>
      <c r="E87" s="8"/>
      <c r="F87" s="9">
        <f t="shared" si="2"/>
        <v>0</v>
      </c>
      <c r="G87" s="26">
        <v>2230</v>
      </c>
      <c r="H87" s="7">
        <v>11</v>
      </c>
      <c r="I87" s="8" t="s">
        <v>202</v>
      </c>
      <c r="J87" s="7"/>
      <c r="K87" s="11"/>
    </row>
    <row r="88" spans="1:11" ht="31.5" x14ac:dyDescent="0.25">
      <c r="A88" s="5">
        <v>59</v>
      </c>
      <c r="B88" s="7" t="s">
        <v>203</v>
      </c>
      <c r="C88" s="7"/>
      <c r="D88" s="7"/>
      <c r="E88" s="8"/>
      <c r="F88" s="9">
        <f t="shared" si="2"/>
        <v>0</v>
      </c>
      <c r="G88" s="26">
        <v>2230</v>
      </c>
      <c r="H88" s="7">
        <v>2</v>
      </c>
      <c r="I88" s="8" t="s">
        <v>204</v>
      </c>
      <c r="J88" s="7"/>
      <c r="K88" s="11"/>
    </row>
    <row r="89" spans="1:11" ht="31.5" x14ac:dyDescent="0.25">
      <c r="A89" s="5">
        <v>60</v>
      </c>
      <c r="B89" s="7" t="s">
        <v>203</v>
      </c>
      <c r="C89" s="7"/>
      <c r="D89" s="7"/>
      <c r="E89" s="8"/>
      <c r="F89" s="9">
        <f t="shared" si="2"/>
        <v>0</v>
      </c>
      <c r="G89" s="26">
        <v>2230</v>
      </c>
      <c r="H89" s="7">
        <v>2.2999999999999998</v>
      </c>
      <c r="I89" s="8" t="s">
        <v>205</v>
      </c>
      <c r="J89" s="7"/>
      <c r="K89" s="11"/>
    </row>
    <row r="90" spans="1:11" ht="31.5" x14ac:dyDescent="0.25">
      <c r="A90" s="5">
        <v>61</v>
      </c>
      <c r="B90" s="7" t="s">
        <v>203</v>
      </c>
      <c r="C90" s="7"/>
      <c r="D90" s="7"/>
      <c r="E90" s="8"/>
      <c r="F90" s="9">
        <f t="shared" si="2"/>
        <v>0</v>
      </c>
      <c r="G90" s="26">
        <v>2230</v>
      </c>
      <c r="H90" s="7">
        <v>8.4</v>
      </c>
      <c r="I90" s="8" t="s">
        <v>206</v>
      </c>
      <c r="J90" s="7"/>
      <c r="K90" s="11"/>
    </row>
    <row r="91" spans="1:11" ht="31.5" x14ac:dyDescent="0.25">
      <c r="A91" s="5">
        <v>62</v>
      </c>
      <c r="B91" s="62" t="s">
        <v>207</v>
      </c>
      <c r="C91" s="7"/>
      <c r="D91" s="7"/>
      <c r="E91" s="8"/>
      <c r="F91" s="9">
        <f t="shared" si="2"/>
        <v>0</v>
      </c>
      <c r="G91" s="26">
        <v>2230</v>
      </c>
      <c r="H91" s="7">
        <v>8.8000000000000007</v>
      </c>
      <c r="I91" s="8" t="s">
        <v>208</v>
      </c>
      <c r="J91" s="7"/>
      <c r="K91" s="11"/>
    </row>
    <row r="92" spans="1:11" ht="31.5" x14ac:dyDescent="0.25">
      <c r="A92" s="5">
        <v>63</v>
      </c>
      <c r="B92" s="7" t="s">
        <v>209</v>
      </c>
      <c r="C92" s="7"/>
      <c r="D92" s="7"/>
      <c r="E92" s="8"/>
      <c r="F92" s="9">
        <f t="shared" si="2"/>
        <v>0</v>
      </c>
      <c r="G92" s="26">
        <v>2230</v>
      </c>
      <c r="H92" s="7">
        <v>6.9</v>
      </c>
      <c r="I92" s="8" t="s">
        <v>210</v>
      </c>
      <c r="J92" s="7"/>
      <c r="K92" s="11"/>
    </row>
    <row r="93" spans="1:11" ht="78.75" x14ac:dyDescent="0.25">
      <c r="A93" s="5">
        <v>64</v>
      </c>
      <c r="B93" s="62" t="s">
        <v>211</v>
      </c>
      <c r="C93" s="7"/>
      <c r="D93" s="7"/>
      <c r="E93" s="8"/>
      <c r="F93" s="9">
        <f t="shared" si="2"/>
        <v>0</v>
      </c>
      <c r="G93" s="26">
        <v>2230</v>
      </c>
      <c r="H93" s="7">
        <v>18.399999999999999</v>
      </c>
      <c r="I93" s="8" t="s">
        <v>212</v>
      </c>
      <c r="J93" s="7"/>
      <c r="K93" s="11"/>
    </row>
    <row r="94" spans="1:11" ht="31.5" x14ac:dyDescent="0.25">
      <c r="A94" s="5">
        <v>65</v>
      </c>
      <c r="B94" s="8" t="s">
        <v>213</v>
      </c>
      <c r="C94" s="7"/>
      <c r="D94" s="7"/>
      <c r="E94" s="8"/>
      <c r="F94" s="9">
        <f t="shared" si="2"/>
        <v>0</v>
      </c>
      <c r="G94" s="12">
        <v>2240</v>
      </c>
      <c r="H94" s="7">
        <v>28.8</v>
      </c>
      <c r="I94" s="8" t="s">
        <v>214</v>
      </c>
      <c r="J94" s="7"/>
      <c r="K94" s="11"/>
    </row>
    <row r="95" spans="1:11" ht="47.25" x14ac:dyDescent="0.25">
      <c r="A95" s="5">
        <v>66</v>
      </c>
      <c r="B95" s="8" t="s">
        <v>215</v>
      </c>
      <c r="C95" s="7"/>
      <c r="D95" s="7"/>
      <c r="E95" s="8"/>
      <c r="F95" s="9">
        <f t="shared" si="2"/>
        <v>0</v>
      </c>
      <c r="G95" s="12">
        <v>2240</v>
      </c>
      <c r="H95" s="7">
        <v>1.2</v>
      </c>
      <c r="I95" s="8" t="s">
        <v>216</v>
      </c>
      <c r="J95" s="7"/>
      <c r="K95" s="11"/>
    </row>
    <row r="96" spans="1:11" ht="63" x14ac:dyDescent="0.25">
      <c r="A96" s="5">
        <v>67</v>
      </c>
      <c r="B96" s="8" t="s">
        <v>217</v>
      </c>
      <c r="C96" s="7"/>
      <c r="D96" s="7"/>
      <c r="E96" s="8"/>
      <c r="F96" s="9">
        <f t="shared" si="2"/>
        <v>0</v>
      </c>
      <c r="G96" s="12">
        <v>2240</v>
      </c>
      <c r="H96" s="7">
        <v>4.8</v>
      </c>
      <c r="I96" s="8" t="s">
        <v>218</v>
      </c>
      <c r="J96" s="7"/>
      <c r="K96" s="11"/>
    </row>
    <row r="97" spans="1:11" ht="63" x14ac:dyDescent="0.25">
      <c r="A97" s="5">
        <v>68</v>
      </c>
      <c r="B97" s="8" t="s">
        <v>219</v>
      </c>
      <c r="C97" s="7"/>
      <c r="D97" s="7"/>
      <c r="E97" s="8"/>
      <c r="F97" s="9">
        <f t="shared" si="2"/>
        <v>0</v>
      </c>
      <c r="G97" s="12">
        <v>2240</v>
      </c>
      <c r="H97" s="7">
        <v>6.9044999999999996</v>
      </c>
      <c r="I97" s="8" t="s">
        <v>220</v>
      </c>
      <c r="J97" s="7"/>
      <c r="K97" s="11"/>
    </row>
    <row r="98" spans="1:11" ht="63" x14ac:dyDescent="0.25">
      <c r="A98" s="5">
        <v>69</v>
      </c>
      <c r="B98" s="8" t="s">
        <v>221</v>
      </c>
      <c r="C98" s="7"/>
      <c r="D98" s="7"/>
      <c r="E98" s="8"/>
      <c r="F98" s="9">
        <f t="shared" si="2"/>
        <v>0</v>
      </c>
      <c r="G98" s="12">
        <v>2240</v>
      </c>
      <c r="H98" s="7">
        <v>22</v>
      </c>
      <c r="I98" s="8" t="s">
        <v>222</v>
      </c>
      <c r="J98" s="7"/>
      <c r="K98" s="11"/>
    </row>
    <row r="99" spans="1:11" ht="47.25" x14ac:dyDescent="0.25">
      <c r="A99" s="5">
        <v>70</v>
      </c>
      <c r="B99" s="8" t="s">
        <v>223</v>
      </c>
      <c r="C99" s="7"/>
      <c r="D99" s="7"/>
      <c r="E99" s="8"/>
      <c r="F99" s="9">
        <f t="shared" si="2"/>
        <v>0</v>
      </c>
      <c r="G99" s="12">
        <v>2240</v>
      </c>
      <c r="H99" s="7">
        <v>45.5</v>
      </c>
      <c r="I99" s="8" t="s">
        <v>224</v>
      </c>
      <c r="J99" s="7"/>
      <c r="K99" s="11"/>
    </row>
    <row r="100" spans="1:11" ht="31.5" x14ac:dyDescent="0.25">
      <c r="A100" s="5">
        <v>71</v>
      </c>
      <c r="B100" s="8" t="s">
        <v>225</v>
      </c>
      <c r="C100" s="7"/>
      <c r="D100" s="7"/>
      <c r="E100" s="8"/>
      <c r="F100" s="9">
        <f t="shared" si="2"/>
        <v>0</v>
      </c>
      <c r="G100" s="12">
        <v>2240</v>
      </c>
      <c r="H100" s="7">
        <v>18.100000000000001</v>
      </c>
      <c r="I100" s="8" t="s">
        <v>226</v>
      </c>
      <c r="J100" s="7"/>
      <c r="K100" s="11"/>
    </row>
    <row r="101" spans="1:11" ht="31.5" x14ac:dyDescent="0.25">
      <c r="A101" s="5">
        <v>72</v>
      </c>
      <c r="B101" s="8" t="s">
        <v>227</v>
      </c>
      <c r="C101" s="7"/>
      <c r="D101" s="7"/>
      <c r="E101" s="8"/>
      <c r="F101" s="9">
        <f t="shared" si="2"/>
        <v>0</v>
      </c>
      <c r="G101" s="12">
        <v>2240</v>
      </c>
      <c r="H101" s="7">
        <v>35.398139999999998</v>
      </c>
      <c r="I101" s="8" t="s">
        <v>228</v>
      </c>
      <c r="J101" s="7"/>
      <c r="K101" s="11"/>
    </row>
    <row r="102" spans="1:11" ht="31.5" x14ac:dyDescent="0.25">
      <c r="A102" s="5">
        <v>73</v>
      </c>
      <c r="B102" s="8" t="s">
        <v>229</v>
      </c>
      <c r="C102" s="7"/>
      <c r="D102" s="7"/>
      <c r="E102" s="8"/>
      <c r="F102" s="9">
        <f t="shared" si="2"/>
        <v>0</v>
      </c>
      <c r="G102" s="12">
        <v>2240</v>
      </c>
      <c r="H102" s="7">
        <v>10.66</v>
      </c>
      <c r="I102" s="8" t="s">
        <v>230</v>
      </c>
      <c r="J102" s="7"/>
      <c r="K102" s="11"/>
    </row>
    <row r="103" spans="1:11" ht="47.25" x14ac:dyDescent="0.25">
      <c r="A103" s="5">
        <v>74</v>
      </c>
      <c r="B103" s="8" t="s">
        <v>229</v>
      </c>
      <c r="C103" s="7"/>
      <c r="D103" s="7"/>
      <c r="E103" s="8"/>
      <c r="F103" s="9">
        <f t="shared" si="2"/>
        <v>0</v>
      </c>
      <c r="G103" s="12">
        <v>2240</v>
      </c>
      <c r="H103" s="7">
        <v>3.09</v>
      </c>
      <c r="I103" s="8" t="s">
        <v>231</v>
      </c>
      <c r="J103" s="7"/>
      <c r="K103" s="11"/>
    </row>
    <row r="104" spans="1:11" ht="31.5" x14ac:dyDescent="0.25">
      <c r="A104" s="5">
        <v>75</v>
      </c>
      <c r="B104" s="8" t="s">
        <v>232</v>
      </c>
      <c r="C104" s="7"/>
      <c r="D104" s="7"/>
      <c r="E104" s="8"/>
      <c r="F104" s="9">
        <f t="shared" si="2"/>
        <v>0</v>
      </c>
      <c r="G104" s="12">
        <v>2240</v>
      </c>
      <c r="H104" s="7">
        <v>81.390540000000001</v>
      </c>
      <c r="I104" s="8" t="s">
        <v>233</v>
      </c>
      <c r="J104" s="7"/>
      <c r="K104" s="11"/>
    </row>
    <row r="105" spans="1:11" ht="31.5" x14ac:dyDescent="0.25">
      <c r="A105" s="5">
        <v>76</v>
      </c>
      <c r="B105" s="8" t="s">
        <v>234</v>
      </c>
      <c r="C105" s="7"/>
      <c r="D105" s="7"/>
      <c r="E105" s="8"/>
      <c r="F105" s="9">
        <f t="shared" si="2"/>
        <v>0</v>
      </c>
      <c r="G105" s="12">
        <v>2240</v>
      </c>
      <c r="H105" s="7">
        <v>34</v>
      </c>
      <c r="I105" s="8" t="s">
        <v>235</v>
      </c>
      <c r="J105" s="7"/>
      <c r="K105" s="11"/>
    </row>
    <row r="106" spans="1:11" ht="31.5" x14ac:dyDescent="0.25">
      <c r="A106" s="5">
        <v>77</v>
      </c>
      <c r="B106" s="8" t="s">
        <v>236</v>
      </c>
      <c r="C106" s="7"/>
      <c r="D106" s="7"/>
      <c r="E106" s="8"/>
      <c r="F106" s="9">
        <f t="shared" si="2"/>
        <v>0</v>
      </c>
      <c r="G106" s="12">
        <v>2240</v>
      </c>
      <c r="H106" s="7">
        <v>1.25</v>
      </c>
      <c r="I106" s="8" t="s">
        <v>237</v>
      </c>
      <c r="J106" s="7"/>
      <c r="K106" s="11"/>
    </row>
    <row r="107" spans="1:11" ht="31.5" x14ac:dyDescent="0.25">
      <c r="A107" s="5">
        <v>78</v>
      </c>
      <c r="B107" s="8" t="s">
        <v>238</v>
      </c>
      <c r="C107" s="7"/>
      <c r="D107" s="7"/>
      <c r="E107" s="8"/>
      <c r="F107" s="9">
        <f t="shared" si="2"/>
        <v>0</v>
      </c>
      <c r="G107" s="12">
        <v>2240</v>
      </c>
      <c r="H107" s="7">
        <v>0.84</v>
      </c>
      <c r="I107" s="8" t="s">
        <v>239</v>
      </c>
      <c r="J107" s="7"/>
      <c r="K107" s="11"/>
    </row>
    <row r="108" spans="1:11" ht="63" x14ac:dyDescent="0.25">
      <c r="A108" s="5">
        <v>79</v>
      </c>
      <c r="B108" s="8" t="s">
        <v>219</v>
      </c>
      <c r="C108" s="7"/>
      <c r="D108" s="7"/>
      <c r="E108" s="8"/>
      <c r="F108" s="9">
        <f t="shared" si="2"/>
        <v>0</v>
      </c>
      <c r="G108" s="12">
        <v>2240</v>
      </c>
      <c r="H108" s="7">
        <v>6.9850000000000003</v>
      </c>
      <c r="I108" s="8" t="s">
        <v>240</v>
      </c>
      <c r="J108" s="7"/>
      <c r="K108" s="11"/>
    </row>
    <row r="109" spans="1:11" ht="47.25" x14ac:dyDescent="0.25">
      <c r="A109" s="5">
        <v>80</v>
      </c>
      <c r="B109" s="8" t="s">
        <v>241</v>
      </c>
      <c r="C109" s="7"/>
      <c r="D109" s="7"/>
      <c r="E109" s="8"/>
      <c r="F109" s="9">
        <f t="shared" si="2"/>
        <v>0</v>
      </c>
      <c r="G109" s="12">
        <v>2240</v>
      </c>
      <c r="H109" s="7">
        <v>13.78</v>
      </c>
      <c r="I109" s="8" t="s">
        <v>242</v>
      </c>
      <c r="J109" s="7"/>
      <c r="K109" s="11"/>
    </row>
    <row r="110" spans="1:11" ht="63" x14ac:dyDescent="0.25">
      <c r="A110" s="5">
        <v>81</v>
      </c>
      <c r="B110" s="8" t="s">
        <v>243</v>
      </c>
      <c r="C110" s="7"/>
      <c r="D110" s="7"/>
      <c r="E110" s="8"/>
      <c r="F110" s="9">
        <f t="shared" si="2"/>
        <v>0</v>
      </c>
      <c r="G110" s="12">
        <v>2240</v>
      </c>
      <c r="H110" s="7">
        <v>4.2</v>
      </c>
      <c r="I110" s="8" t="s">
        <v>244</v>
      </c>
      <c r="J110" s="7"/>
      <c r="K110" s="11"/>
    </row>
    <row r="111" spans="1:11" ht="63" x14ac:dyDescent="0.25">
      <c r="A111" s="5">
        <v>82</v>
      </c>
      <c r="B111" s="8" t="s">
        <v>245</v>
      </c>
      <c r="C111" s="7"/>
      <c r="D111" s="7"/>
      <c r="E111" s="8"/>
      <c r="F111" s="9">
        <f t="shared" si="2"/>
        <v>0</v>
      </c>
      <c r="G111" s="12">
        <v>2240</v>
      </c>
      <c r="H111" s="7">
        <v>48</v>
      </c>
      <c r="I111" s="8" t="s">
        <v>246</v>
      </c>
      <c r="J111" s="7"/>
      <c r="K111" s="11"/>
    </row>
    <row r="112" spans="1:11" ht="15.75" x14ac:dyDescent="0.25">
      <c r="A112" s="5">
        <v>83</v>
      </c>
      <c r="B112" s="8" t="s">
        <v>247</v>
      </c>
      <c r="C112" s="7"/>
      <c r="D112" s="7"/>
      <c r="E112" s="8"/>
      <c r="F112" s="9">
        <f t="shared" si="2"/>
        <v>0</v>
      </c>
      <c r="G112" s="12">
        <v>2240</v>
      </c>
      <c r="H112" s="7">
        <v>60.703740000000003</v>
      </c>
      <c r="I112" s="8" t="s">
        <v>248</v>
      </c>
      <c r="J112" s="7"/>
      <c r="K112" s="11"/>
    </row>
    <row r="113" spans="1:11" ht="31.5" x14ac:dyDescent="0.25">
      <c r="A113" s="5">
        <v>84</v>
      </c>
      <c r="B113" s="8" t="s">
        <v>249</v>
      </c>
      <c r="C113" s="7"/>
      <c r="D113" s="7"/>
      <c r="E113" s="8"/>
      <c r="F113" s="9">
        <f t="shared" si="2"/>
        <v>0</v>
      </c>
      <c r="G113" s="12">
        <v>2240</v>
      </c>
      <c r="H113" s="7">
        <v>28</v>
      </c>
      <c r="I113" s="8" t="s">
        <v>250</v>
      </c>
      <c r="J113" s="7"/>
      <c r="K113" s="11"/>
    </row>
    <row r="114" spans="1:11" ht="31.5" x14ac:dyDescent="0.25">
      <c r="A114" s="5">
        <v>85</v>
      </c>
      <c r="B114" s="33" t="s">
        <v>219</v>
      </c>
      <c r="C114" s="7"/>
      <c r="D114" s="7"/>
      <c r="E114" s="8"/>
      <c r="F114" s="9">
        <f t="shared" si="2"/>
        <v>0</v>
      </c>
      <c r="G114" s="12">
        <v>2240</v>
      </c>
      <c r="H114" s="7">
        <v>1.7296100000000001</v>
      </c>
      <c r="I114" s="8" t="s">
        <v>251</v>
      </c>
      <c r="J114" s="7"/>
      <c r="K114" s="11"/>
    </row>
    <row r="115" spans="1:11" ht="31.5" x14ac:dyDescent="0.25">
      <c r="A115" s="5">
        <v>86</v>
      </c>
      <c r="B115" s="33" t="s">
        <v>252</v>
      </c>
      <c r="C115" s="7"/>
      <c r="D115" s="7"/>
      <c r="E115" s="8"/>
      <c r="F115" s="9">
        <f t="shared" si="2"/>
        <v>0</v>
      </c>
      <c r="G115" s="12">
        <v>2240</v>
      </c>
      <c r="H115" s="7">
        <v>37.512</v>
      </c>
      <c r="I115" s="8" t="s">
        <v>253</v>
      </c>
      <c r="J115" s="7"/>
      <c r="K115" s="11"/>
    </row>
    <row r="116" spans="1:11" ht="47.25" x14ac:dyDescent="0.25">
      <c r="A116" s="5">
        <v>87</v>
      </c>
      <c r="B116" s="33" t="s">
        <v>254</v>
      </c>
      <c r="C116" s="7"/>
      <c r="D116" s="7"/>
      <c r="E116" s="8"/>
      <c r="F116" s="9">
        <f t="shared" si="2"/>
        <v>0</v>
      </c>
      <c r="G116" s="12">
        <v>2240</v>
      </c>
      <c r="H116" s="7">
        <v>6.57782</v>
      </c>
      <c r="I116" s="8" t="s">
        <v>255</v>
      </c>
      <c r="J116" s="7"/>
      <c r="K116" s="11"/>
    </row>
    <row r="117" spans="1:11" ht="47.25" x14ac:dyDescent="0.25">
      <c r="A117" s="5">
        <v>88</v>
      </c>
      <c r="B117" s="33" t="s">
        <v>256</v>
      </c>
      <c r="C117" s="7"/>
      <c r="D117" s="7"/>
      <c r="E117" s="8"/>
      <c r="F117" s="9">
        <f t="shared" ref="F117:F127" si="3">SUM(C117,D117)</f>
        <v>0</v>
      </c>
      <c r="G117" s="12">
        <v>2240</v>
      </c>
      <c r="H117" s="7">
        <v>3.65</v>
      </c>
      <c r="I117" s="8" t="s">
        <v>257</v>
      </c>
      <c r="J117" s="7"/>
      <c r="K117" s="11"/>
    </row>
    <row r="118" spans="1:11" ht="63" x14ac:dyDescent="0.25">
      <c r="A118" s="5">
        <v>89</v>
      </c>
      <c r="B118" s="33" t="s">
        <v>258</v>
      </c>
      <c r="C118" s="7"/>
      <c r="D118" s="7"/>
      <c r="E118" s="8"/>
      <c r="F118" s="9">
        <f t="shared" si="3"/>
        <v>0</v>
      </c>
      <c r="G118" s="12">
        <v>2240</v>
      </c>
      <c r="H118" s="7">
        <v>13.76</v>
      </c>
      <c r="I118" s="8" t="s">
        <v>259</v>
      </c>
      <c r="J118" s="7"/>
      <c r="K118" s="11"/>
    </row>
    <row r="119" spans="1:11" ht="94.5" x14ac:dyDescent="0.25">
      <c r="A119" s="5">
        <v>90</v>
      </c>
      <c r="B119" s="33" t="s">
        <v>219</v>
      </c>
      <c r="C119" s="7"/>
      <c r="D119" s="7"/>
      <c r="E119" s="8"/>
      <c r="F119" s="9">
        <f t="shared" si="3"/>
        <v>0</v>
      </c>
      <c r="G119" s="12">
        <v>2240</v>
      </c>
      <c r="H119" s="7">
        <v>6.08</v>
      </c>
      <c r="I119" s="8" t="s">
        <v>260</v>
      </c>
      <c r="J119" s="7"/>
      <c r="K119" s="11"/>
    </row>
    <row r="120" spans="1:11" ht="94.5" x14ac:dyDescent="0.25">
      <c r="A120" s="5">
        <v>91</v>
      </c>
      <c r="B120" s="33" t="s">
        <v>219</v>
      </c>
      <c r="C120" s="7"/>
      <c r="D120" s="7"/>
      <c r="E120" s="8"/>
      <c r="F120" s="9">
        <f t="shared" si="3"/>
        <v>0</v>
      </c>
      <c r="G120" s="12">
        <v>2240</v>
      </c>
      <c r="H120" s="7">
        <v>6.08</v>
      </c>
      <c r="I120" s="8" t="s">
        <v>261</v>
      </c>
      <c r="J120" s="7"/>
      <c r="K120" s="11"/>
    </row>
    <row r="121" spans="1:11" ht="78.75" x14ac:dyDescent="0.25">
      <c r="A121" s="5">
        <v>92</v>
      </c>
      <c r="B121" s="33" t="s">
        <v>262</v>
      </c>
      <c r="C121" s="7"/>
      <c r="D121" s="7"/>
      <c r="E121" s="8"/>
      <c r="F121" s="9">
        <f t="shared" si="3"/>
        <v>0</v>
      </c>
      <c r="G121" s="12">
        <v>2240</v>
      </c>
      <c r="H121" s="7">
        <v>12.75264</v>
      </c>
      <c r="I121" s="8" t="s">
        <v>263</v>
      </c>
      <c r="J121" s="7"/>
      <c r="K121" s="11"/>
    </row>
    <row r="122" spans="1:11" ht="47.25" x14ac:dyDescent="0.25">
      <c r="A122" s="5">
        <v>93</v>
      </c>
      <c r="B122" s="33" t="s">
        <v>219</v>
      </c>
      <c r="C122" s="7"/>
      <c r="D122" s="7"/>
      <c r="E122" s="8"/>
      <c r="F122" s="9">
        <f t="shared" si="3"/>
        <v>0</v>
      </c>
      <c r="G122" s="12">
        <v>2240</v>
      </c>
      <c r="H122" s="7">
        <v>6.16</v>
      </c>
      <c r="I122" s="8" t="s">
        <v>264</v>
      </c>
      <c r="J122" s="7"/>
      <c r="K122" s="11"/>
    </row>
    <row r="123" spans="1:11" ht="94.5" x14ac:dyDescent="0.25">
      <c r="A123" s="5">
        <v>94</v>
      </c>
      <c r="B123" s="33" t="s">
        <v>265</v>
      </c>
      <c r="C123" s="7"/>
      <c r="D123" s="7"/>
      <c r="E123" s="8"/>
      <c r="F123" s="9">
        <f t="shared" si="3"/>
        <v>0</v>
      </c>
      <c r="G123" s="12">
        <v>2240</v>
      </c>
      <c r="H123" s="7">
        <v>25</v>
      </c>
      <c r="I123" s="8" t="s">
        <v>266</v>
      </c>
      <c r="J123" s="7"/>
      <c r="K123" s="11"/>
    </row>
    <row r="124" spans="1:11" ht="94.5" x14ac:dyDescent="0.25">
      <c r="A124" s="5">
        <v>95</v>
      </c>
      <c r="B124" s="33" t="s">
        <v>219</v>
      </c>
      <c r="C124" s="7"/>
      <c r="D124" s="7"/>
      <c r="E124" s="8"/>
      <c r="F124" s="9">
        <f t="shared" si="3"/>
        <v>0</v>
      </c>
      <c r="G124" s="12">
        <v>2240</v>
      </c>
      <c r="H124" s="7">
        <v>6.08</v>
      </c>
      <c r="I124" s="8" t="s">
        <v>267</v>
      </c>
      <c r="J124" s="7"/>
      <c r="K124" s="11"/>
    </row>
    <row r="125" spans="1:11" ht="63" x14ac:dyDescent="0.25">
      <c r="A125" s="5">
        <v>96</v>
      </c>
      <c r="B125" s="33" t="s">
        <v>258</v>
      </c>
      <c r="C125" s="7"/>
      <c r="D125" s="7"/>
      <c r="E125" s="8"/>
      <c r="F125" s="9">
        <f t="shared" si="3"/>
        <v>0</v>
      </c>
      <c r="G125" s="12">
        <v>2240</v>
      </c>
      <c r="H125" s="7">
        <v>4.8949999999999996</v>
      </c>
      <c r="I125" s="8" t="s">
        <v>268</v>
      </c>
      <c r="J125" s="7"/>
      <c r="K125" s="11"/>
    </row>
    <row r="126" spans="1:11" ht="63" x14ac:dyDescent="0.25">
      <c r="A126" s="5">
        <v>97</v>
      </c>
      <c r="B126" s="33" t="s">
        <v>219</v>
      </c>
      <c r="C126" s="7"/>
      <c r="D126" s="7"/>
      <c r="E126" s="8"/>
      <c r="F126" s="9">
        <f t="shared" si="3"/>
        <v>0</v>
      </c>
      <c r="G126" s="12">
        <v>2240</v>
      </c>
      <c r="H126" s="7">
        <v>6.82</v>
      </c>
      <c r="I126" s="8" t="s">
        <v>269</v>
      </c>
      <c r="J126" s="7"/>
      <c r="K126" s="11"/>
    </row>
    <row r="127" spans="1:11" ht="47.25" x14ac:dyDescent="0.25">
      <c r="A127" s="5">
        <v>98</v>
      </c>
      <c r="B127" s="33" t="s">
        <v>219</v>
      </c>
      <c r="C127" s="7"/>
      <c r="D127" s="7"/>
      <c r="E127" s="8"/>
      <c r="F127" s="9">
        <f t="shared" si="3"/>
        <v>0</v>
      </c>
      <c r="G127" s="12">
        <v>2240</v>
      </c>
      <c r="H127" s="7">
        <v>1.35</v>
      </c>
      <c r="I127" s="8" t="s">
        <v>270</v>
      </c>
      <c r="J127" s="7"/>
      <c r="K127" s="11"/>
    </row>
    <row r="128" spans="1:11" ht="31.5" x14ac:dyDescent="0.25">
      <c r="A128" s="5">
        <v>99</v>
      </c>
      <c r="B128" s="33" t="s">
        <v>271</v>
      </c>
      <c r="C128" s="7"/>
      <c r="D128" s="7"/>
      <c r="E128" s="8"/>
      <c r="F128" s="9">
        <v>0</v>
      </c>
      <c r="G128" s="12">
        <v>2240</v>
      </c>
      <c r="H128" s="7">
        <v>15.6</v>
      </c>
      <c r="I128" s="8" t="s">
        <v>272</v>
      </c>
      <c r="J128" s="7"/>
      <c r="K128" s="11"/>
    </row>
    <row r="129" spans="1:11" ht="94.5" x14ac:dyDescent="0.25">
      <c r="A129" s="5">
        <v>100</v>
      </c>
      <c r="B129" s="33" t="s">
        <v>265</v>
      </c>
      <c r="C129" s="7"/>
      <c r="D129" s="7"/>
      <c r="E129" s="8"/>
      <c r="F129" s="9">
        <v>0</v>
      </c>
      <c r="G129" s="12">
        <v>2240</v>
      </c>
      <c r="H129" s="7">
        <v>25</v>
      </c>
      <c r="I129" s="8" t="s">
        <v>273</v>
      </c>
      <c r="J129" s="7"/>
      <c r="K129" s="11"/>
    </row>
    <row r="130" spans="1:11" ht="63" x14ac:dyDescent="0.25">
      <c r="A130" s="5">
        <v>101</v>
      </c>
      <c r="B130" s="33" t="s">
        <v>274</v>
      </c>
      <c r="C130" s="7"/>
      <c r="D130" s="7"/>
      <c r="E130" s="8"/>
      <c r="F130" s="9">
        <v>0</v>
      </c>
      <c r="G130" s="12">
        <v>2240</v>
      </c>
      <c r="H130" s="7">
        <v>6.99</v>
      </c>
      <c r="I130" s="8" t="s">
        <v>275</v>
      </c>
      <c r="J130" s="7"/>
      <c r="K130" s="11"/>
    </row>
    <row r="131" spans="1:11" ht="63" x14ac:dyDescent="0.25">
      <c r="A131" s="5">
        <v>102</v>
      </c>
      <c r="B131" s="33" t="s">
        <v>229</v>
      </c>
      <c r="C131" s="7"/>
      <c r="D131" s="7"/>
      <c r="E131" s="8"/>
      <c r="F131" s="9">
        <v>0</v>
      </c>
      <c r="G131" s="12">
        <v>2240</v>
      </c>
      <c r="H131" s="7">
        <v>22.893999999999998</v>
      </c>
      <c r="I131" s="8" t="s">
        <v>276</v>
      </c>
      <c r="J131" s="7"/>
      <c r="K131" s="11"/>
    </row>
    <row r="132" spans="1:11" ht="31.5" x14ac:dyDescent="0.25">
      <c r="A132" s="5">
        <v>103</v>
      </c>
      <c r="B132" s="33" t="s">
        <v>277</v>
      </c>
      <c r="C132" s="7"/>
      <c r="D132" s="7"/>
      <c r="E132" s="8"/>
      <c r="F132" s="9">
        <v>0</v>
      </c>
      <c r="G132" s="12">
        <v>2240</v>
      </c>
      <c r="H132" s="7">
        <v>4.9050000000000002</v>
      </c>
      <c r="I132" s="8" t="s">
        <v>278</v>
      </c>
      <c r="J132" s="7"/>
      <c r="K132" s="11"/>
    </row>
    <row r="133" spans="1:11" ht="31.5" x14ac:dyDescent="0.25">
      <c r="A133" s="5">
        <v>104</v>
      </c>
      <c r="B133" s="33" t="s">
        <v>229</v>
      </c>
      <c r="C133" s="7"/>
      <c r="D133" s="7"/>
      <c r="E133" s="8"/>
      <c r="F133" s="9">
        <v>0</v>
      </c>
      <c r="G133" s="12">
        <v>2240</v>
      </c>
      <c r="H133" s="7">
        <v>0.45</v>
      </c>
      <c r="I133" s="8" t="s">
        <v>279</v>
      </c>
      <c r="J133" s="7"/>
      <c r="K133" s="11"/>
    </row>
    <row r="134" spans="1:11" ht="47.25" x14ac:dyDescent="0.25">
      <c r="A134" s="5">
        <v>105</v>
      </c>
      <c r="B134" s="33" t="s">
        <v>280</v>
      </c>
      <c r="C134" s="7"/>
      <c r="D134" s="7"/>
      <c r="E134" s="8"/>
      <c r="F134" s="9">
        <v>0</v>
      </c>
      <c r="G134" s="12">
        <v>2240</v>
      </c>
      <c r="H134" s="7">
        <v>20.100000000000001</v>
      </c>
      <c r="I134" s="8" t="s">
        <v>281</v>
      </c>
      <c r="J134" s="7"/>
      <c r="K134" s="11"/>
    </row>
    <row r="135" spans="1:11" ht="47.25" x14ac:dyDescent="0.25">
      <c r="A135" s="5">
        <v>106</v>
      </c>
      <c r="B135" s="33" t="s">
        <v>282</v>
      </c>
      <c r="C135" s="7"/>
      <c r="D135" s="7"/>
      <c r="E135" s="8"/>
      <c r="F135" s="9">
        <v>0</v>
      </c>
      <c r="G135" s="12">
        <v>2240</v>
      </c>
      <c r="H135" s="7">
        <v>9.85</v>
      </c>
      <c r="I135" s="8" t="s">
        <v>283</v>
      </c>
      <c r="J135" s="7"/>
      <c r="K135" s="11"/>
    </row>
    <row r="136" spans="1:11" ht="31.5" x14ac:dyDescent="0.25">
      <c r="A136" s="5">
        <v>107</v>
      </c>
      <c r="B136" s="33" t="s">
        <v>284</v>
      </c>
      <c r="C136" s="7"/>
      <c r="D136" s="7"/>
      <c r="E136" s="8"/>
      <c r="F136" s="9">
        <v>0</v>
      </c>
      <c r="G136" s="12">
        <v>2240</v>
      </c>
      <c r="H136" s="7">
        <v>5.16</v>
      </c>
      <c r="I136" s="8" t="s">
        <v>285</v>
      </c>
      <c r="J136" s="7"/>
      <c r="K136" s="11"/>
    </row>
    <row r="137" spans="1:11" ht="94.5" x14ac:dyDescent="0.25">
      <c r="A137" s="5">
        <v>108</v>
      </c>
      <c r="B137" s="33" t="s">
        <v>265</v>
      </c>
      <c r="C137" s="7"/>
      <c r="D137" s="7"/>
      <c r="E137" s="8"/>
      <c r="F137" s="9">
        <v>0</v>
      </c>
      <c r="G137" s="12">
        <v>2240</v>
      </c>
      <c r="H137" s="7">
        <v>25</v>
      </c>
      <c r="I137" s="8" t="s">
        <v>286</v>
      </c>
      <c r="J137" s="7"/>
      <c r="K137" s="11"/>
    </row>
    <row r="138" spans="1:11" ht="47.25" x14ac:dyDescent="0.25">
      <c r="A138" s="5">
        <v>109</v>
      </c>
      <c r="B138" s="33" t="s">
        <v>241</v>
      </c>
      <c r="C138" s="7"/>
      <c r="D138" s="7"/>
      <c r="E138" s="8"/>
      <c r="F138" s="9">
        <v>0</v>
      </c>
      <c r="G138" s="12">
        <v>2240</v>
      </c>
      <c r="H138" s="7">
        <v>11.999000000000001</v>
      </c>
      <c r="I138" s="8" t="s">
        <v>287</v>
      </c>
      <c r="J138" s="7"/>
      <c r="K138" s="11"/>
    </row>
    <row r="139" spans="1:11" ht="47.25" x14ac:dyDescent="0.25">
      <c r="A139" s="5">
        <v>110</v>
      </c>
      <c r="B139" s="33" t="s">
        <v>229</v>
      </c>
      <c r="C139" s="7"/>
      <c r="D139" s="7"/>
      <c r="E139" s="8"/>
      <c r="F139" s="9">
        <v>0</v>
      </c>
      <c r="G139" s="12">
        <v>2240</v>
      </c>
      <c r="H139" s="7">
        <v>6.04</v>
      </c>
      <c r="I139" s="8" t="s">
        <v>288</v>
      </c>
      <c r="J139" s="7"/>
      <c r="K139" s="11"/>
    </row>
    <row r="140" spans="1:11" ht="31.5" x14ac:dyDescent="0.25">
      <c r="A140" s="5">
        <v>111</v>
      </c>
      <c r="B140" s="33" t="s">
        <v>289</v>
      </c>
      <c r="C140" s="7"/>
      <c r="D140" s="7"/>
      <c r="E140" s="8"/>
      <c r="F140" s="9">
        <v>0</v>
      </c>
      <c r="G140" s="12">
        <v>2240</v>
      </c>
      <c r="H140" s="7">
        <v>4.4619999999999997</v>
      </c>
      <c r="I140" s="8" t="s">
        <v>290</v>
      </c>
      <c r="J140" s="7"/>
      <c r="K140" s="11"/>
    </row>
    <row r="141" spans="1:11" ht="63" x14ac:dyDescent="0.25">
      <c r="A141" s="5">
        <v>112</v>
      </c>
      <c r="B141" s="33" t="s">
        <v>291</v>
      </c>
      <c r="C141" s="7"/>
      <c r="D141" s="7"/>
      <c r="E141" s="8"/>
      <c r="F141" s="9">
        <v>0</v>
      </c>
      <c r="G141" s="12">
        <v>2240</v>
      </c>
      <c r="H141" s="7">
        <v>6.9720000000000004</v>
      </c>
      <c r="I141" s="8" t="s">
        <v>292</v>
      </c>
      <c r="J141" s="7"/>
      <c r="K141" s="11"/>
    </row>
    <row r="142" spans="1:11" ht="78.75" x14ac:dyDescent="0.25">
      <c r="A142" s="5">
        <v>113</v>
      </c>
      <c r="B142" s="33" t="s">
        <v>293</v>
      </c>
      <c r="C142" s="7"/>
      <c r="D142" s="7"/>
      <c r="E142" s="8"/>
      <c r="F142" s="9">
        <v>0</v>
      </c>
      <c r="G142" s="12">
        <v>2240</v>
      </c>
      <c r="H142" s="7">
        <v>5.40822</v>
      </c>
      <c r="I142" s="8" t="s">
        <v>294</v>
      </c>
      <c r="J142" s="7"/>
      <c r="K142" s="11"/>
    </row>
    <row r="143" spans="1:11" ht="31.5" x14ac:dyDescent="0.25">
      <c r="A143" s="5">
        <v>114</v>
      </c>
      <c r="B143" s="33" t="s">
        <v>219</v>
      </c>
      <c r="C143" s="7"/>
      <c r="D143" s="7"/>
      <c r="E143" s="8"/>
      <c r="F143" s="9">
        <v>0</v>
      </c>
      <c r="G143" s="12">
        <v>2240</v>
      </c>
      <c r="H143" s="7">
        <v>2.9260000000000002</v>
      </c>
      <c r="I143" s="8" t="s">
        <v>295</v>
      </c>
      <c r="J143" s="7"/>
      <c r="K143" s="11"/>
    </row>
    <row r="144" spans="1:11" ht="126" x14ac:dyDescent="0.25">
      <c r="A144" s="5">
        <v>115</v>
      </c>
      <c r="B144" s="8" t="s">
        <v>265</v>
      </c>
      <c r="C144" s="7"/>
      <c r="D144" s="7"/>
      <c r="E144" s="8"/>
      <c r="F144" s="9">
        <f>SUM(C144,D144)</f>
        <v>0</v>
      </c>
      <c r="G144" s="12">
        <v>2240</v>
      </c>
      <c r="H144" s="7">
        <v>215</v>
      </c>
      <c r="I144" s="8" t="s">
        <v>296</v>
      </c>
      <c r="J144" s="7"/>
      <c r="K144" s="11"/>
    </row>
    <row r="145" spans="1:11" ht="47.25" x14ac:dyDescent="0.25">
      <c r="A145" s="5">
        <v>116</v>
      </c>
      <c r="B145" s="8" t="s">
        <v>229</v>
      </c>
      <c r="C145" s="7"/>
      <c r="D145" s="7"/>
      <c r="E145" s="8"/>
      <c r="F145" s="9">
        <v>0</v>
      </c>
      <c r="G145" s="12"/>
      <c r="H145" s="7">
        <v>6.95</v>
      </c>
      <c r="I145" s="8" t="s">
        <v>297</v>
      </c>
      <c r="J145" s="7"/>
      <c r="K145" s="11"/>
    </row>
    <row r="146" spans="1:11" ht="47.25" x14ac:dyDescent="0.25">
      <c r="A146" s="5">
        <v>117</v>
      </c>
      <c r="B146" s="8" t="s">
        <v>298</v>
      </c>
      <c r="C146" s="7"/>
      <c r="D146" s="7"/>
      <c r="E146" s="8"/>
      <c r="F146" s="9">
        <v>0</v>
      </c>
      <c r="G146" s="12">
        <v>2240</v>
      </c>
      <c r="H146" s="7">
        <v>10.76064</v>
      </c>
      <c r="I146" s="8" t="s">
        <v>299</v>
      </c>
      <c r="J146" s="7"/>
      <c r="K146" s="11"/>
    </row>
    <row r="147" spans="1:11" ht="47.25" x14ac:dyDescent="0.25">
      <c r="A147" s="5">
        <v>118</v>
      </c>
      <c r="B147" s="8" t="s">
        <v>300</v>
      </c>
      <c r="C147" s="7"/>
      <c r="D147" s="7"/>
      <c r="E147" s="8"/>
      <c r="F147" s="9">
        <v>0</v>
      </c>
      <c r="G147" s="12">
        <v>2240</v>
      </c>
      <c r="H147" s="7">
        <v>2.9774500000000002</v>
      </c>
      <c r="I147" s="8" t="s">
        <v>301</v>
      </c>
      <c r="J147" s="7"/>
      <c r="K147" s="11"/>
    </row>
    <row r="148" spans="1:11" ht="63" x14ac:dyDescent="0.25">
      <c r="A148" s="5">
        <v>119</v>
      </c>
      <c r="B148" s="8" t="s">
        <v>284</v>
      </c>
      <c r="C148" s="7"/>
      <c r="D148" s="7"/>
      <c r="E148" s="8"/>
      <c r="F148" s="9">
        <v>0</v>
      </c>
      <c r="G148" s="12">
        <v>2240</v>
      </c>
      <c r="H148" s="7">
        <v>6.984</v>
      </c>
      <c r="I148" s="8" t="s">
        <v>302</v>
      </c>
      <c r="J148" s="7"/>
      <c r="K148" s="11"/>
    </row>
    <row r="149" spans="1:11" ht="110.25" x14ac:dyDescent="0.25">
      <c r="A149" s="5">
        <v>120</v>
      </c>
      <c r="B149" s="8" t="s">
        <v>219</v>
      </c>
      <c r="C149" s="7"/>
      <c r="D149" s="7"/>
      <c r="E149" s="8"/>
      <c r="F149" s="9">
        <v>0</v>
      </c>
      <c r="G149" s="12">
        <v>2240</v>
      </c>
      <c r="H149" s="7">
        <v>17.448</v>
      </c>
      <c r="I149" s="8" t="s">
        <v>303</v>
      </c>
      <c r="J149" s="7"/>
      <c r="K149" s="11"/>
    </row>
    <row r="150" spans="1:11" ht="47.25" x14ac:dyDescent="0.25">
      <c r="A150" s="5">
        <v>121</v>
      </c>
      <c r="B150" s="8" t="s">
        <v>229</v>
      </c>
      <c r="C150" s="7"/>
      <c r="D150" s="7"/>
      <c r="E150" s="8"/>
      <c r="F150" s="9">
        <v>0</v>
      </c>
      <c r="G150" s="12">
        <v>2240</v>
      </c>
      <c r="H150" s="7">
        <v>0.8</v>
      </c>
      <c r="I150" s="8" t="s">
        <v>304</v>
      </c>
      <c r="J150" s="7"/>
      <c r="K150" s="11"/>
    </row>
    <row r="151" spans="1:11" ht="47.25" x14ac:dyDescent="0.25">
      <c r="A151" s="5">
        <v>122</v>
      </c>
      <c r="B151" s="8" t="s">
        <v>305</v>
      </c>
      <c r="C151" s="7"/>
      <c r="D151" s="7"/>
      <c r="E151" s="8"/>
      <c r="F151" s="9">
        <v>0</v>
      </c>
      <c r="G151" s="12">
        <v>2240</v>
      </c>
      <c r="H151" s="7">
        <v>17.28</v>
      </c>
      <c r="I151" s="8" t="s">
        <v>306</v>
      </c>
      <c r="J151" s="7"/>
      <c r="K151" s="11"/>
    </row>
    <row r="152" spans="1:11" ht="63" x14ac:dyDescent="0.25">
      <c r="A152" s="5">
        <v>123</v>
      </c>
      <c r="B152" s="8" t="s">
        <v>229</v>
      </c>
      <c r="C152" s="7"/>
      <c r="D152" s="7"/>
      <c r="E152" s="8"/>
      <c r="F152" s="9">
        <v>0</v>
      </c>
      <c r="G152" s="12">
        <v>2240</v>
      </c>
      <c r="H152" s="7">
        <v>17.288799999999998</v>
      </c>
      <c r="I152" s="8" t="s">
        <v>307</v>
      </c>
      <c r="J152" s="7"/>
      <c r="K152" s="11"/>
    </row>
    <row r="153" spans="1:11" ht="31.5" x14ac:dyDescent="0.25">
      <c r="A153" s="5">
        <v>124</v>
      </c>
      <c r="B153" s="8" t="s">
        <v>308</v>
      </c>
      <c r="C153" s="7"/>
      <c r="D153" s="7"/>
      <c r="E153" s="8"/>
      <c r="F153" s="9">
        <v>0</v>
      </c>
      <c r="G153" s="12">
        <v>2240</v>
      </c>
      <c r="H153" s="7">
        <v>21.75</v>
      </c>
      <c r="I153" s="8" t="s">
        <v>309</v>
      </c>
      <c r="J153" s="7"/>
      <c r="K153" s="11"/>
    </row>
    <row r="154" spans="1:11" ht="63" x14ac:dyDescent="0.25">
      <c r="A154" s="5">
        <v>125</v>
      </c>
      <c r="B154" s="8" t="s">
        <v>229</v>
      </c>
      <c r="C154" s="7"/>
      <c r="D154" s="7"/>
      <c r="E154" s="8"/>
      <c r="F154" s="9">
        <v>0</v>
      </c>
      <c r="G154" s="12">
        <v>2240</v>
      </c>
      <c r="H154" s="7">
        <v>56.786000000000001</v>
      </c>
      <c r="I154" s="8" t="s">
        <v>276</v>
      </c>
      <c r="J154" s="7"/>
      <c r="K154" s="11"/>
    </row>
    <row r="155" spans="1:11" ht="78.75" x14ac:dyDescent="0.25">
      <c r="A155" s="5">
        <v>126</v>
      </c>
      <c r="B155" s="8" t="s">
        <v>258</v>
      </c>
      <c r="C155" s="7"/>
      <c r="D155" s="7"/>
      <c r="E155" s="8"/>
      <c r="F155" s="9">
        <v>0</v>
      </c>
      <c r="G155" s="12">
        <v>2240</v>
      </c>
      <c r="H155" s="7">
        <v>6.84</v>
      </c>
      <c r="I155" s="8" t="s">
        <v>310</v>
      </c>
      <c r="J155" s="7"/>
      <c r="K155" s="11"/>
    </row>
    <row r="156" spans="1:11" ht="47.25" x14ac:dyDescent="0.25">
      <c r="A156" s="5">
        <v>127</v>
      </c>
      <c r="B156" s="8" t="s">
        <v>305</v>
      </c>
      <c r="C156" s="7"/>
      <c r="D156" s="7"/>
      <c r="E156" s="8"/>
      <c r="F156" s="9">
        <v>0</v>
      </c>
      <c r="G156" s="12">
        <v>2240</v>
      </c>
      <c r="H156" s="7">
        <v>5.76</v>
      </c>
      <c r="I156" s="8" t="s">
        <v>311</v>
      </c>
      <c r="J156" s="7"/>
      <c r="K156" s="11"/>
    </row>
    <row r="157" spans="1:11" ht="63" x14ac:dyDescent="0.25">
      <c r="A157" s="5">
        <v>128</v>
      </c>
      <c r="B157" s="8" t="s">
        <v>229</v>
      </c>
      <c r="C157" s="7"/>
      <c r="D157" s="7"/>
      <c r="E157" s="8"/>
      <c r="F157" s="9">
        <v>0</v>
      </c>
      <c r="G157" s="12">
        <v>2240</v>
      </c>
      <c r="H157" s="7">
        <v>0.56000000000000005</v>
      </c>
      <c r="I157" s="8" t="s">
        <v>312</v>
      </c>
      <c r="J157" s="7"/>
      <c r="K157" s="11"/>
    </row>
    <row r="158" spans="1:11" ht="78.75" x14ac:dyDescent="0.25">
      <c r="A158" s="5">
        <v>129</v>
      </c>
      <c r="B158" s="8" t="s">
        <v>229</v>
      </c>
      <c r="C158" s="7"/>
      <c r="D158" s="7"/>
      <c r="E158" s="8"/>
      <c r="F158" s="9">
        <v>0</v>
      </c>
      <c r="G158" s="12">
        <v>2240</v>
      </c>
      <c r="H158" s="7">
        <v>24.184000000000001</v>
      </c>
      <c r="I158" s="8" t="s">
        <v>313</v>
      </c>
      <c r="J158" s="7"/>
      <c r="K158" s="11"/>
    </row>
    <row r="159" spans="1:11" ht="47.25" x14ac:dyDescent="0.25">
      <c r="A159" s="5">
        <v>130</v>
      </c>
      <c r="B159" s="8" t="s">
        <v>229</v>
      </c>
      <c r="C159" s="7"/>
      <c r="D159" s="7"/>
      <c r="E159" s="8"/>
      <c r="F159" s="9">
        <v>0</v>
      </c>
      <c r="G159" s="12">
        <v>2240</v>
      </c>
      <c r="H159" s="7">
        <v>1.64</v>
      </c>
      <c r="I159" s="8" t="s">
        <v>314</v>
      </c>
      <c r="J159" s="7"/>
      <c r="K159" s="11"/>
    </row>
    <row r="160" spans="1:11" ht="63" x14ac:dyDescent="0.25">
      <c r="A160" s="5">
        <v>131</v>
      </c>
      <c r="B160" s="8" t="s">
        <v>315</v>
      </c>
      <c r="C160" s="7"/>
      <c r="D160" s="7"/>
      <c r="E160" s="8"/>
      <c r="F160" s="9">
        <v>0</v>
      </c>
      <c r="G160" s="12">
        <v>2240</v>
      </c>
      <c r="H160" s="7">
        <v>14.23321</v>
      </c>
      <c r="I160" s="8" t="s">
        <v>316</v>
      </c>
      <c r="J160" s="7"/>
      <c r="K160" s="11"/>
    </row>
    <row r="161" spans="1:11" ht="47.25" x14ac:dyDescent="0.25">
      <c r="A161" s="5">
        <v>132</v>
      </c>
      <c r="B161" s="8" t="s">
        <v>229</v>
      </c>
      <c r="C161" s="7"/>
      <c r="D161" s="7"/>
      <c r="E161" s="8"/>
      <c r="F161" s="9">
        <v>0</v>
      </c>
      <c r="G161" s="12">
        <v>2240</v>
      </c>
      <c r="H161" s="7">
        <v>12.6</v>
      </c>
      <c r="I161" s="8" t="s">
        <v>317</v>
      </c>
      <c r="J161" s="7"/>
      <c r="K161" s="11"/>
    </row>
    <row r="162" spans="1:11" ht="31.5" x14ac:dyDescent="0.25">
      <c r="A162" s="5">
        <v>133</v>
      </c>
      <c r="B162" s="8" t="s">
        <v>221</v>
      </c>
      <c r="C162" s="7"/>
      <c r="D162" s="7"/>
      <c r="E162" s="8"/>
      <c r="F162" s="9">
        <v>0</v>
      </c>
      <c r="G162" s="12">
        <v>2240</v>
      </c>
      <c r="H162" s="7">
        <v>17.75</v>
      </c>
      <c r="I162" s="8" t="s">
        <v>318</v>
      </c>
      <c r="J162" s="7"/>
      <c r="K162" s="11"/>
    </row>
    <row r="163" spans="1:11" ht="31.5" x14ac:dyDescent="0.25">
      <c r="A163" s="5">
        <v>134</v>
      </c>
      <c r="B163" s="8" t="s">
        <v>234</v>
      </c>
      <c r="C163" s="7"/>
      <c r="D163" s="7"/>
      <c r="E163" s="8"/>
      <c r="F163" s="9">
        <v>0</v>
      </c>
      <c r="G163" s="12">
        <v>2240</v>
      </c>
      <c r="H163" s="7">
        <v>6.92</v>
      </c>
      <c r="I163" s="8" t="s">
        <v>319</v>
      </c>
      <c r="J163" s="7"/>
      <c r="K163" s="11"/>
    </row>
    <row r="164" spans="1:11" ht="47.25" x14ac:dyDescent="0.25">
      <c r="A164" s="5">
        <v>135</v>
      </c>
      <c r="B164" s="8" t="s">
        <v>320</v>
      </c>
      <c r="C164" s="7"/>
      <c r="D164" s="7"/>
      <c r="E164" s="8"/>
      <c r="F164" s="9">
        <v>0</v>
      </c>
      <c r="G164" s="12">
        <v>2240</v>
      </c>
      <c r="H164" s="7">
        <v>1.2</v>
      </c>
      <c r="I164" s="8" t="s">
        <v>299</v>
      </c>
      <c r="J164" s="7"/>
      <c r="K164" s="11"/>
    </row>
    <row r="165" spans="1:11" ht="78.75" x14ac:dyDescent="0.25">
      <c r="A165" s="5">
        <v>136</v>
      </c>
      <c r="B165" s="8" t="s">
        <v>321</v>
      </c>
      <c r="C165" s="7"/>
      <c r="D165" s="7"/>
      <c r="E165" s="8"/>
      <c r="F165" s="9">
        <v>0</v>
      </c>
      <c r="G165" s="12">
        <v>2240</v>
      </c>
      <c r="H165" s="7">
        <v>94.173000000000002</v>
      </c>
      <c r="I165" s="8" t="s">
        <v>322</v>
      </c>
      <c r="J165" s="7"/>
      <c r="K165" s="11"/>
    </row>
    <row r="166" spans="1:11" ht="63" x14ac:dyDescent="0.25">
      <c r="A166" s="5">
        <v>137</v>
      </c>
      <c r="B166" s="8" t="s">
        <v>323</v>
      </c>
      <c r="C166" s="7"/>
      <c r="D166" s="7"/>
      <c r="E166" s="8"/>
      <c r="F166" s="9">
        <v>0</v>
      </c>
      <c r="G166" s="12">
        <v>2240</v>
      </c>
      <c r="H166" s="7">
        <v>7.4</v>
      </c>
      <c r="I166" s="8" t="s">
        <v>324</v>
      </c>
      <c r="J166" s="7"/>
      <c r="K166" s="11"/>
    </row>
    <row r="167" spans="1:11" ht="47.25" x14ac:dyDescent="0.25">
      <c r="A167" s="5">
        <v>138</v>
      </c>
      <c r="B167" s="8" t="s">
        <v>325</v>
      </c>
      <c r="C167" s="7"/>
      <c r="D167" s="7"/>
      <c r="E167" s="8"/>
      <c r="F167" s="9">
        <v>0</v>
      </c>
      <c r="G167" s="12">
        <v>2240</v>
      </c>
      <c r="H167" s="7">
        <v>3.5</v>
      </c>
      <c r="I167" s="8" t="s">
        <v>326</v>
      </c>
      <c r="J167" s="7"/>
      <c r="K167" s="11"/>
    </row>
    <row r="168" spans="1:11" ht="31.5" x14ac:dyDescent="0.25">
      <c r="A168" s="5">
        <v>139</v>
      </c>
      <c r="B168" s="8" t="s">
        <v>229</v>
      </c>
      <c r="C168" s="7"/>
      <c r="D168" s="7"/>
      <c r="E168" s="8"/>
      <c r="F168" s="9">
        <v>0</v>
      </c>
      <c r="G168" s="12">
        <v>2240</v>
      </c>
      <c r="H168" s="7">
        <v>2.25</v>
      </c>
      <c r="I168" s="8" t="s">
        <v>327</v>
      </c>
      <c r="J168" s="7"/>
      <c r="K168" s="11"/>
    </row>
    <row r="169" spans="1:11" ht="63" x14ac:dyDescent="0.25">
      <c r="A169" s="5">
        <v>140</v>
      </c>
      <c r="B169" s="8" t="s">
        <v>328</v>
      </c>
      <c r="C169" s="7"/>
      <c r="D169" s="7"/>
      <c r="E169" s="8"/>
      <c r="F169" s="9">
        <v>0</v>
      </c>
      <c r="G169" s="12">
        <v>2240</v>
      </c>
      <c r="H169" s="7">
        <v>15.489000000000001</v>
      </c>
      <c r="I169" s="8" t="s">
        <v>329</v>
      </c>
      <c r="J169" s="7"/>
      <c r="K169" s="11"/>
    </row>
    <row r="170" spans="1:11" ht="47.25" x14ac:dyDescent="0.25">
      <c r="A170" s="5">
        <v>141</v>
      </c>
      <c r="B170" s="8" t="s">
        <v>219</v>
      </c>
      <c r="C170" s="7"/>
      <c r="D170" s="7"/>
      <c r="E170" s="8"/>
      <c r="F170" s="9">
        <v>0</v>
      </c>
      <c r="G170" s="12">
        <v>2240</v>
      </c>
      <c r="H170" s="7">
        <v>3.8</v>
      </c>
      <c r="I170" s="8" t="s">
        <v>330</v>
      </c>
      <c r="J170" s="7"/>
      <c r="K170" s="11"/>
    </row>
    <row r="171" spans="1:11" ht="31.5" x14ac:dyDescent="0.25">
      <c r="A171" s="5">
        <v>142</v>
      </c>
      <c r="B171" s="8" t="s">
        <v>158</v>
      </c>
      <c r="C171" s="7"/>
      <c r="D171" s="7"/>
      <c r="E171" s="8"/>
      <c r="F171" s="9">
        <v>0</v>
      </c>
      <c r="G171" s="12">
        <v>2240</v>
      </c>
      <c r="H171" s="7">
        <v>7.1710000000000003</v>
      </c>
      <c r="I171" s="8" t="s">
        <v>331</v>
      </c>
      <c r="J171" s="7"/>
      <c r="K171" s="11"/>
    </row>
    <row r="172" spans="1:11" ht="47.25" x14ac:dyDescent="0.25">
      <c r="A172" s="5">
        <v>143</v>
      </c>
      <c r="B172" s="8" t="s">
        <v>332</v>
      </c>
      <c r="C172" s="7"/>
      <c r="D172" s="7"/>
      <c r="E172" s="8"/>
      <c r="F172" s="9">
        <v>0</v>
      </c>
      <c r="G172" s="12">
        <v>2240</v>
      </c>
      <c r="H172" s="7">
        <v>13.75</v>
      </c>
      <c r="I172" s="8" t="s">
        <v>333</v>
      </c>
      <c r="J172" s="7"/>
      <c r="K172" s="11"/>
    </row>
    <row r="173" spans="1:11" ht="31.5" x14ac:dyDescent="0.25">
      <c r="A173" s="5">
        <v>144</v>
      </c>
      <c r="B173" s="8" t="s">
        <v>325</v>
      </c>
      <c r="C173" s="7"/>
      <c r="D173" s="7"/>
      <c r="E173" s="8"/>
      <c r="F173" s="9">
        <v>0</v>
      </c>
      <c r="G173" s="12">
        <v>2240</v>
      </c>
      <c r="H173" s="7">
        <v>14.03</v>
      </c>
      <c r="I173" s="8" t="s">
        <v>334</v>
      </c>
      <c r="J173" s="7"/>
      <c r="K173" s="11"/>
    </row>
    <row r="174" spans="1:11" ht="63" x14ac:dyDescent="0.25">
      <c r="A174" s="5">
        <v>145</v>
      </c>
      <c r="B174" s="8" t="s">
        <v>219</v>
      </c>
      <c r="C174" s="7"/>
      <c r="D174" s="7"/>
      <c r="E174" s="8"/>
      <c r="F174" s="9">
        <v>0</v>
      </c>
      <c r="G174" s="12">
        <v>2240</v>
      </c>
      <c r="H174" s="7">
        <v>2.2749999999999999</v>
      </c>
      <c r="I174" s="8" t="s">
        <v>335</v>
      </c>
      <c r="J174" s="7"/>
      <c r="K174" s="11"/>
    </row>
    <row r="175" spans="1:11" ht="47.25" x14ac:dyDescent="0.25">
      <c r="A175" s="5">
        <v>146</v>
      </c>
      <c r="B175" s="8" t="s">
        <v>336</v>
      </c>
      <c r="C175" s="7"/>
      <c r="D175" s="7"/>
      <c r="E175" s="8"/>
      <c r="F175" s="9">
        <v>0</v>
      </c>
      <c r="G175" s="12">
        <v>2240</v>
      </c>
      <c r="H175" s="7">
        <v>1</v>
      </c>
      <c r="I175" s="8" t="s">
        <v>337</v>
      </c>
      <c r="J175" s="7"/>
      <c r="K175" s="11"/>
    </row>
    <row r="176" spans="1:11" ht="47.25" x14ac:dyDescent="0.25">
      <c r="A176" s="5">
        <v>147</v>
      </c>
      <c r="B176" s="8" t="s">
        <v>338</v>
      </c>
      <c r="C176" s="7"/>
      <c r="D176" s="7"/>
      <c r="E176" s="8"/>
      <c r="F176" s="9">
        <v>0</v>
      </c>
      <c r="G176" s="12">
        <v>2240</v>
      </c>
      <c r="H176" s="7">
        <v>7</v>
      </c>
      <c r="I176" s="8" t="s">
        <v>339</v>
      </c>
      <c r="J176" s="7"/>
      <c r="K176" s="11"/>
    </row>
    <row r="177" spans="1:11" ht="47.25" x14ac:dyDescent="0.25">
      <c r="A177" s="5">
        <v>148</v>
      </c>
      <c r="B177" s="8" t="s">
        <v>315</v>
      </c>
      <c r="C177" s="7"/>
      <c r="D177" s="7"/>
      <c r="E177" s="8"/>
      <c r="F177" s="9">
        <v>0</v>
      </c>
      <c r="G177" s="12">
        <v>2240</v>
      </c>
      <c r="H177" s="7">
        <v>7.0749300000000002</v>
      </c>
      <c r="I177" s="8" t="s">
        <v>340</v>
      </c>
      <c r="J177" s="7"/>
      <c r="K177" s="11"/>
    </row>
    <row r="178" spans="1:11" ht="47.25" x14ac:dyDescent="0.25">
      <c r="A178" s="5">
        <v>149</v>
      </c>
      <c r="B178" s="8" t="s">
        <v>328</v>
      </c>
      <c r="C178" s="7"/>
      <c r="D178" s="7"/>
      <c r="E178" s="8"/>
      <c r="F178" s="9">
        <v>0</v>
      </c>
      <c r="G178" s="12">
        <v>2240</v>
      </c>
      <c r="H178" s="7">
        <v>6.9525199999999998</v>
      </c>
      <c r="I178" s="8" t="s">
        <v>341</v>
      </c>
      <c r="J178" s="7"/>
      <c r="K178" s="11"/>
    </row>
    <row r="179" spans="1:11" ht="47.25" x14ac:dyDescent="0.25">
      <c r="A179" s="5">
        <v>150</v>
      </c>
      <c r="B179" s="8" t="s">
        <v>342</v>
      </c>
      <c r="C179" s="7"/>
      <c r="D179" s="7"/>
      <c r="E179" s="8"/>
      <c r="F179" s="9">
        <v>0</v>
      </c>
      <c r="G179" s="12">
        <v>2240</v>
      </c>
      <c r="H179" s="7">
        <v>13.773999999999999</v>
      </c>
      <c r="I179" s="8" t="s">
        <v>343</v>
      </c>
      <c r="J179" s="7"/>
      <c r="K179" s="11"/>
    </row>
    <row r="180" spans="1:11" ht="47.25" x14ac:dyDescent="0.25">
      <c r="A180" s="5">
        <v>151</v>
      </c>
      <c r="B180" s="8" t="s">
        <v>344</v>
      </c>
      <c r="C180" s="7"/>
      <c r="D180" s="7"/>
      <c r="E180" s="8"/>
      <c r="F180" s="9">
        <v>0</v>
      </c>
      <c r="G180" s="12">
        <v>2240</v>
      </c>
      <c r="H180" s="7">
        <v>6.98</v>
      </c>
      <c r="I180" s="8" t="s">
        <v>345</v>
      </c>
      <c r="J180" s="7"/>
      <c r="K180" s="11"/>
    </row>
    <row r="181" spans="1:11" ht="47.25" x14ac:dyDescent="0.25">
      <c r="A181" s="5">
        <v>152</v>
      </c>
      <c r="B181" s="8" t="s">
        <v>346</v>
      </c>
      <c r="C181" s="7"/>
      <c r="D181" s="7"/>
      <c r="E181" s="8"/>
      <c r="F181" s="9">
        <v>0</v>
      </c>
      <c r="G181" s="12">
        <v>2240</v>
      </c>
      <c r="H181" s="7">
        <v>47.616480000000003</v>
      </c>
      <c r="I181" s="8" t="s">
        <v>347</v>
      </c>
      <c r="J181" s="7"/>
      <c r="K181" s="11"/>
    </row>
    <row r="182" spans="1:11" ht="31.5" x14ac:dyDescent="0.25">
      <c r="A182" s="5">
        <v>153</v>
      </c>
      <c r="B182" s="8" t="s">
        <v>348</v>
      </c>
      <c r="C182" s="7"/>
      <c r="D182" s="7"/>
      <c r="E182" s="8"/>
      <c r="F182" s="9">
        <v>0</v>
      </c>
      <c r="G182" s="12">
        <v>2275</v>
      </c>
      <c r="H182" s="7">
        <v>39.002400000000002</v>
      </c>
      <c r="I182" s="8" t="s">
        <v>349</v>
      </c>
      <c r="J182" s="7"/>
      <c r="K182" s="11"/>
    </row>
    <row r="183" spans="1:11" ht="47.25" x14ac:dyDescent="0.25">
      <c r="A183" s="5">
        <v>154</v>
      </c>
      <c r="B183" s="8" t="s">
        <v>350</v>
      </c>
      <c r="C183" s="7"/>
      <c r="D183" s="7"/>
      <c r="E183" s="8"/>
      <c r="F183" s="9">
        <v>0</v>
      </c>
      <c r="G183" s="12">
        <v>2282</v>
      </c>
      <c r="H183" s="7">
        <v>4.8959999999999999</v>
      </c>
      <c r="I183" s="8" t="s">
        <v>351</v>
      </c>
      <c r="J183" s="7"/>
      <c r="K183" s="11"/>
    </row>
    <row r="184" spans="1:11" ht="63" x14ac:dyDescent="0.25">
      <c r="A184" s="5">
        <v>155</v>
      </c>
      <c r="B184" s="8" t="s">
        <v>352</v>
      </c>
      <c r="C184" s="7"/>
      <c r="D184" s="7"/>
      <c r="E184" s="8"/>
      <c r="F184" s="9">
        <f>SUM(C184,D184)</f>
        <v>0</v>
      </c>
      <c r="G184" s="12">
        <v>2282</v>
      </c>
      <c r="H184" s="7">
        <v>8.3219999999999992</v>
      </c>
      <c r="I184" s="8" t="s">
        <v>353</v>
      </c>
      <c r="J184" s="7"/>
      <c r="K184" s="11"/>
    </row>
    <row r="185" spans="1:11" ht="47.25" x14ac:dyDescent="0.25">
      <c r="A185" s="5">
        <v>156</v>
      </c>
      <c r="B185" s="8" t="s">
        <v>354</v>
      </c>
      <c r="C185" s="7"/>
      <c r="D185" s="7"/>
      <c r="E185" s="8"/>
      <c r="F185" s="9">
        <v>0</v>
      </c>
      <c r="G185" s="12">
        <v>2282</v>
      </c>
      <c r="H185" s="7">
        <v>8</v>
      </c>
      <c r="I185" s="8" t="s">
        <v>355</v>
      </c>
      <c r="J185" s="7"/>
      <c r="K185" s="11"/>
    </row>
    <row r="186" spans="1:11" ht="47.25" x14ac:dyDescent="0.25">
      <c r="A186" s="5">
        <v>157</v>
      </c>
      <c r="B186" s="8" t="s">
        <v>354</v>
      </c>
      <c r="C186" s="7"/>
      <c r="D186" s="7"/>
      <c r="E186" s="8"/>
      <c r="F186" s="9">
        <v>0</v>
      </c>
      <c r="G186" s="12">
        <v>2282</v>
      </c>
      <c r="H186" s="7">
        <v>32</v>
      </c>
      <c r="I186" s="8" t="s">
        <v>356</v>
      </c>
      <c r="J186" s="7"/>
      <c r="K186" s="11"/>
    </row>
    <row r="187" spans="1:11" ht="47.25" x14ac:dyDescent="0.25">
      <c r="A187" s="5">
        <v>158</v>
      </c>
      <c r="B187" s="8" t="s">
        <v>357</v>
      </c>
      <c r="C187" s="7"/>
      <c r="D187" s="7"/>
      <c r="E187" s="8"/>
      <c r="F187" s="9">
        <v>0</v>
      </c>
      <c r="G187" s="12">
        <v>2282</v>
      </c>
      <c r="H187" s="7">
        <v>2.9</v>
      </c>
      <c r="I187" s="8" t="s">
        <v>358</v>
      </c>
      <c r="J187" s="7"/>
      <c r="K187" s="11"/>
    </row>
    <row r="188" spans="1:11" ht="31.5" x14ac:dyDescent="0.25">
      <c r="A188" s="5">
        <v>159</v>
      </c>
      <c r="B188" s="8" t="s">
        <v>359</v>
      </c>
      <c r="C188" s="7"/>
      <c r="D188" s="7"/>
      <c r="E188" s="8"/>
      <c r="F188" s="9">
        <v>0</v>
      </c>
      <c r="G188" s="12">
        <v>3110</v>
      </c>
      <c r="H188" s="7">
        <v>12.49</v>
      </c>
      <c r="I188" s="8" t="s">
        <v>360</v>
      </c>
      <c r="J188" s="7"/>
      <c r="K188" s="11"/>
    </row>
    <row r="189" spans="1:11" ht="15.75" x14ac:dyDescent="0.25">
      <c r="A189" s="5">
        <v>160</v>
      </c>
      <c r="B189" s="8" t="s">
        <v>361</v>
      </c>
      <c r="C189" s="7"/>
      <c r="D189" s="7"/>
      <c r="E189" s="8"/>
      <c r="F189" s="9">
        <v>0</v>
      </c>
      <c r="G189" s="12">
        <v>3110</v>
      </c>
      <c r="H189" s="7">
        <v>99.998999999999995</v>
      </c>
      <c r="I189" s="8" t="s">
        <v>362</v>
      </c>
      <c r="J189" s="7"/>
      <c r="K189" s="11"/>
    </row>
    <row r="190" spans="1:11" ht="31.5" x14ac:dyDescent="0.25">
      <c r="A190" s="5">
        <v>161</v>
      </c>
      <c r="B190" s="8" t="s">
        <v>363</v>
      </c>
      <c r="C190" s="7"/>
      <c r="D190" s="7"/>
      <c r="E190" s="8"/>
      <c r="F190" s="9">
        <v>0</v>
      </c>
      <c r="G190" s="12">
        <v>3110</v>
      </c>
      <c r="H190" s="7">
        <v>10.798999999999999</v>
      </c>
      <c r="I190" s="8" t="s">
        <v>364</v>
      </c>
      <c r="J190" s="7"/>
      <c r="K190" s="11"/>
    </row>
    <row r="191" spans="1:11" ht="15.75" x14ac:dyDescent="0.25">
      <c r="A191" s="5">
        <v>162</v>
      </c>
      <c r="B191" s="8" t="s">
        <v>359</v>
      </c>
      <c r="C191" s="7"/>
      <c r="D191" s="7"/>
      <c r="E191" s="8"/>
      <c r="F191" s="9">
        <v>0</v>
      </c>
      <c r="G191" s="12">
        <v>3110</v>
      </c>
      <c r="H191" s="7">
        <v>10.3</v>
      </c>
      <c r="I191" s="8" t="s">
        <v>365</v>
      </c>
      <c r="J191" s="7"/>
      <c r="K191" s="11"/>
    </row>
    <row r="192" spans="1:11" ht="31.5" x14ac:dyDescent="0.25">
      <c r="A192" s="5">
        <v>163</v>
      </c>
      <c r="B192" s="8" t="s">
        <v>366</v>
      </c>
      <c r="C192" s="7"/>
      <c r="D192" s="7"/>
      <c r="E192" s="8"/>
      <c r="F192" s="9">
        <v>0</v>
      </c>
      <c r="G192" s="12">
        <v>3110</v>
      </c>
      <c r="H192" s="7">
        <v>86.41</v>
      </c>
      <c r="I192" s="8" t="s">
        <v>367</v>
      </c>
      <c r="J192" s="7"/>
      <c r="K192" s="11"/>
    </row>
    <row r="193" spans="1:11" ht="31.5" x14ac:dyDescent="0.25">
      <c r="A193" s="5">
        <v>164</v>
      </c>
      <c r="B193" s="8" t="s">
        <v>368</v>
      </c>
      <c r="C193" s="7"/>
      <c r="D193" s="7"/>
      <c r="E193" s="8"/>
      <c r="F193" s="9">
        <v>0</v>
      </c>
      <c r="G193" s="12">
        <v>3110</v>
      </c>
      <c r="H193" s="7">
        <v>76.900000000000006</v>
      </c>
      <c r="I193" s="8" t="s">
        <v>369</v>
      </c>
      <c r="J193" s="7"/>
      <c r="K193" s="11"/>
    </row>
    <row r="194" spans="1:11" ht="31.5" x14ac:dyDescent="0.25">
      <c r="A194" s="5">
        <v>165</v>
      </c>
      <c r="B194" s="8" t="s">
        <v>370</v>
      </c>
      <c r="C194" s="7"/>
      <c r="D194" s="7"/>
      <c r="E194" s="8"/>
      <c r="F194" s="9">
        <v>0</v>
      </c>
      <c r="G194" s="12">
        <v>3110</v>
      </c>
      <c r="H194" s="7">
        <v>99.75</v>
      </c>
      <c r="I194" s="8" t="s">
        <v>371</v>
      </c>
      <c r="J194" s="7"/>
      <c r="K194" s="11"/>
    </row>
    <row r="195" spans="1:11" ht="47.25" x14ac:dyDescent="0.25">
      <c r="A195" s="5">
        <v>166</v>
      </c>
      <c r="B195" s="63" t="s">
        <v>241</v>
      </c>
      <c r="C195" s="7"/>
      <c r="D195" s="7"/>
      <c r="E195" s="8"/>
      <c r="F195" s="9">
        <v>0</v>
      </c>
      <c r="G195" s="12">
        <v>3110</v>
      </c>
      <c r="H195" s="7">
        <v>135</v>
      </c>
      <c r="I195" s="8" t="s">
        <v>372</v>
      </c>
      <c r="J195" s="7"/>
      <c r="K195" s="11"/>
    </row>
    <row r="196" spans="1:11" ht="31.5" x14ac:dyDescent="0.25">
      <c r="A196" s="5">
        <v>167</v>
      </c>
      <c r="B196" s="63" t="s">
        <v>373</v>
      </c>
      <c r="C196" s="7"/>
      <c r="D196" s="7"/>
      <c r="E196" s="8"/>
      <c r="F196" s="9">
        <v>0</v>
      </c>
      <c r="G196" s="12">
        <v>3110</v>
      </c>
      <c r="H196" s="7">
        <v>11.362</v>
      </c>
      <c r="I196" s="8" t="s">
        <v>174</v>
      </c>
      <c r="J196" s="7"/>
      <c r="K196" s="11"/>
    </row>
    <row r="197" spans="1:11" ht="31.5" x14ac:dyDescent="0.25">
      <c r="A197" s="5">
        <v>168</v>
      </c>
      <c r="B197" s="8" t="s">
        <v>374</v>
      </c>
      <c r="C197" s="7"/>
      <c r="D197" s="7"/>
      <c r="E197" s="8"/>
      <c r="F197" s="9">
        <v>0</v>
      </c>
      <c r="G197" s="12">
        <v>3110</v>
      </c>
      <c r="H197" s="7">
        <v>44.37</v>
      </c>
      <c r="I197" s="8" t="s">
        <v>375</v>
      </c>
      <c r="J197" s="7"/>
      <c r="K197" s="11"/>
    </row>
    <row r="198" spans="1:11" ht="31.5" x14ac:dyDescent="0.25">
      <c r="A198" s="5">
        <v>169</v>
      </c>
      <c r="B198" s="8" t="s">
        <v>298</v>
      </c>
      <c r="C198" s="7"/>
      <c r="D198" s="7"/>
      <c r="E198" s="8"/>
      <c r="F198" s="9">
        <v>0</v>
      </c>
      <c r="G198" s="12">
        <v>3110</v>
      </c>
      <c r="H198" s="7">
        <v>18.48</v>
      </c>
      <c r="I198" s="8" t="s">
        <v>174</v>
      </c>
      <c r="J198" s="7"/>
      <c r="K198" s="11"/>
    </row>
    <row r="199" spans="1:11" ht="47.25" x14ac:dyDescent="0.25">
      <c r="A199" s="5">
        <v>170</v>
      </c>
      <c r="B199" s="8" t="s">
        <v>376</v>
      </c>
      <c r="C199" s="7"/>
      <c r="D199" s="7"/>
      <c r="E199" s="8"/>
      <c r="F199" s="9">
        <v>0</v>
      </c>
      <c r="G199" s="12">
        <v>3132</v>
      </c>
      <c r="H199" s="7">
        <v>0.81342999999999999</v>
      </c>
      <c r="I199" s="8" t="s">
        <v>377</v>
      </c>
      <c r="J199" s="7"/>
      <c r="K199" s="11"/>
    </row>
    <row r="200" spans="1:11" ht="63" x14ac:dyDescent="0.25">
      <c r="A200" s="5">
        <v>171</v>
      </c>
      <c r="B200" s="8" t="s">
        <v>378</v>
      </c>
      <c r="C200" s="7"/>
      <c r="D200" s="7"/>
      <c r="E200" s="8"/>
      <c r="F200" s="9">
        <v>0</v>
      </c>
      <c r="G200" s="12">
        <v>3132</v>
      </c>
      <c r="H200" s="7">
        <v>6.75</v>
      </c>
      <c r="I200" s="8" t="s">
        <v>379</v>
      </c>
      <c r="J200" s="7"/>
      <c r="K200" s="11"/>
    </row>
    <row r="201" spans="1:11" ht="47.25" x14ac:dyDescent="0.25">
      <c r="A201" s="5">
        <v>172</v>
      </c>
      <c r="B201" s="8" t="s">
        <v>376</v>
      </c>
      <c r="C201" s="7"/>
      <c r="D201" s="7"/>
      <c r="E201" s="8"/>
      <c r="F201" s="9">
        <v>0</v>
      </c>
      <c r="G201" s="12">
        <v>3132</v>
      </c>
      <c r="H201" s="7">
        <v>1.4128700000000001</v>
      </c>
      <c r="I201" s="8" t="s">
        <v>380</v>
      </c>
      <c r="J201" s="7"/>
      <c r="K201" s="11"/>
    </row>
    <row r="202" spans="1:11" ht="47.25" x14ac:dyDescent="0.25">
      <c r="A202" s="5">
        <v>173</v>
      </c>
      <c r="B202" s="8" t="s">
        <v>381</v>
      </c>
      <c r="C202" s="7"/>
      <c r="D202" s="7"/>
      <c r="E202" s="8"/>
      <c r="F202" s="9">
        <v>0</v>
      </c>
      <c r="G202" s="12">
        <v>3132</v>
      </c>
      <c r="H202" s="7">
        <v>14.25</v>
      </c>
      <c r="I202" s="8" t="s">
        <v>382</v>
      </c>
      <c r="J202" s="7"/>
      <c r="K202" s="11"/>
    </row>
    <row r="203" spans="1:11" ht="68.45" customHeight="1" x14ac:dyDescent="0.25">
      <c r="A203" s="5">
        <v>174</v>
      </c>
      <c r="B203" s="8" t="s">
        <v>383</v>
      </c>
      <c r="C203" s="7"/>
      <c r="D203" s="7"/>
      <c r="E203" s="8"/>
      <c r="F203" s="9">
        <v>0</v>
      </c>
      <c r="G203" s="12">
        <v>3132</v>
      </c>
      <c r="H203" s="7">
        <v>3.24</v>
      </c>
      <c r="I203" s="8" t="s">
        <v>384</v>
      </c>
      <c r="J203" s="7"/>
      <c r="K203" s="11"/>
    </row>
    <row r="204" spans="1:11" ht="15.75" x14ac:dyDescent="0.25">
      <c r="A204" s="5"/>
      <c r="B204" s="64" t="s">
        <v>16</v>
      </c>
      <c r="C204" s="18">
        <f>SUM(C7:C81)</f>
        <v>5010.9813999999997</v>
      </c>
      <c r="D204" s="18">
        <f>SUM(D7:D81)</f>
        <v>10720.091829999999</v>
      </c>
      <c r="E204" s="19"/>
      <c r="F204" s="20">
        <f>SUM(C204,D204)</f>
        <v>15731.073229999998</v>
      </c>
      <c r="G204" s="21"/>
      <c r="H204" s="18">
        <f>SUM(H30:H203)</f>
        <v>5027.3870399999951</v>
      </c>
      <c r="I204" s="19"/>
      <c r="J204" s="18">
        <f>SUM(J7:J81)</f>
        <v>10720.086200000002</v>
      </c>
      <c r="K204" s="22">
        <f>SUM(K7:K81)</f>
        <v>0</v>
      </c>
    </row>
    <row r="207" spans="1:11" ht="15.75" x14ac:dyDescent="0.25">
      <c r="B207" s="31" t="s">
        <v>385</v>
      </c>
      <c r="F207" s="27"/>
      <c r="G207" s="34" t="s">
        <v>386</v>
      </c>
      <c r="H207" s="35"/>
    </row>
    <row r="208" spans="1:11" x14ac:dyDescent="0.25">
      <c r="B208" s="31"/>
      <c r="F208" s="24" t="s">
        <v>17</v>
      </c>
      <c r="G208" s="25"/>
      <c r="H208" s="25"/>
    </row>
    <row r="209" spans="2:8" ht="15.75" x14ac:dyDescent="0.25">
      <c r="B209" s="31" t="s">
        <v>18</v>
      </c>
      <c r="F209" s="27"/>
      <c r="G209" s="34" t="s">
        <v>387</v>
      </c>
      <c r="H209" s="35"/>
    </row>
    <row r="210" spans="2:8" x14ac:dyDescent="0.25">
      <c r="F210" s="24" t="s">
        <v>17</v>
      </c>
      <c r="G210" s="25"/>
      <c r="H210" s="25"/>
    </row>
  </sheetData>
  <mergeCells count="10">
    <mergeCell ref="G207:H207"/>
    <mergeCell ref="G209:H20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2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кмпб1</vt:lpstr>
      <vt:lpstr>кмпб2</vt:lpstr>
      <vt:lpstr>кмпб3</vt:lpstr>
      <vt:lpstr>кмпб5</vt:lpstr>
      <vt:lpstr>кмпб6</vt:lpstr>
      <vt:lpstr>кмпб1!Область_печати</vt:lpstr>
      <vt:lpstr>кмпб2!Область_печати</vt:lpstr>
      <vt:lpstr>кмпб3!Область_печати</vt:lpstr>
      <vt:lpstr>кмпб5!Область_печати</vt:lpstr>
      <vt:lpstr>кмпб6!Область_печати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2020-01-10T12:22:51Z</dcterms:modified>
</cp:coreProperties>
</file>