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mars\Public\Степанюк В.А\Благодійні внески_сайт\2020\3 квартал\Первинна медична допомога,що надається ЦПМСД\"/>
    </mc:Choice>
  </mc:AlternateContent>
  <bookViews>
    <workbookView xWindow="0" yWindow="900" windowWidth="21960" windowHeight="11670" tabRatio="801" firstSheet="14" activeTab="17"/>
  </bookViews>
  <sheets>
    <sheet name="ЦПМСД №1" sheetId="212" r:id="rId1"/>
    <sheet name="ЦПМСД №2 голос" sheetId="214" r:id="rId2"/>
    <sheet name="ЦПМСД №2 дар" sheetId="217" r:id="rId3"/>
    <sheet name="ЦПМСД №3 дар" sheetId="219" r:id="rId4"/>
    <sheet name="КНП&quot;ЦПМСД№3&quot;Десн.р-н" sheetId="221" r:id="rId5"/>
    <sheet name="ЦПМСД №4 дес" sheetId="223" r:id="rId6"/>
    <sheet name="ЦПМСД №3 дніпро" sheetId="224" r:id="rId7"/>
    <sheet name="ЦПМСД №4 дніпро" sheetId="226" r:id="rId8"/>
    <sheet name="ЦПМСД № русан" sheetId="227" r:id="rId9"/>
    <sheet name="ЦПМСД №1 обол" sheetId="229" r:id="rId10"/>
    <sheet name="ЦПМСД №2 обол" sheetId="231" r:id="rId11"/>
    <sheet name="ЦПМСД №1 подол" sheetId="233" r:id="rId12"/>
    <sheet name="ЦПМСД 1 Свят. ІІI кв." sheetId="234" r:id="rId13"/>
    <sheet name="ЦПМСД №2 святош" sheetId="237" r:id="rId14"/>
    <sheet name="ЦПМСД №1с олом" sheetId="239" r:id="rId15"/>
    <sheet name="ЦПМСД №1 шевчен" sheetId="241" r:id="rId16"/>
    <sheet name="ЦПМСД №2 шевчен" sheetId="245" r:id="rId17"/>
    <sheet name="ЦПМСД №3 шевчен" sheetId="247" r:id="rId18"/>
  </sheets>
  <definedNames>
    <definedName name="_xlnm.Print_Area" localSheetId="4">'КНП"ЦПМСД№3"Десн.р-н'!$A$1:$K$16</definedName>
    <definedName name="_xlnm.Print_Area" localSheetId="12">'ЦПМСД 1 Свят. ІІI кв.'!$A$1:$K$39</definedName>
    <definedName name="_xlnm.Print_Area" localSheetId="8">'ЦПМСД № русан'!$A$1:$K$18</definedName>
    <definedName name="_xlnm.Print_Area" localSheetId="0">'ЦПМСД №1'!$A$1:$K$58</definedName>
    <definedName name="_xlnm.Print_Area" localSheetId="9">'ЦПМСД №1 обол'!$A$1:$K$58</definedName>
    <definedName name="_xlnm.Print_Area" localSheetId="11">'ЦПМСД №1 подол'!$A$1:$K$27</definedName>
    <definedName name="_xlnm.Print_Area" localSheetId="15">'ЦПМСД №1 шевчен'!$A$1:$K$29</definedName>
    <definedName name="_xlnm.Print_Area" localSheetId="14">'ЦПМСД №1с олом'!$A$1:$K$58</definedName>
    <definedName name="_xlnm.Print_Area" localSheetId="1">'ЦПМСД №2 голос'!$A$1:$K$58</definedName>
    <definedName name="_xlnm.Print_Area" localSheetId="2">'ЦПМСД №2 дар'!#REF!</definedName>
    <definedName name="_xlnm.Print_Area" localSheetId="10">'ЦПМСД №2 обол'!$A$1:$K$43</definedName>
    <definedName name="_xlnm.Print_Area" localSheetId="13">'ЦПМСД №2 святош'!$A$1:$K$26</definedName>
    <definedName name="_xlnm.Print_Area" localSheetId="16">'ЦПМСД №2 шевчен'!$A$1:$K$58</definedName>
    <definedName name="_xlnm.Print_Area" localSheetId="3">'ЦПМСД №3 дар'!$A$1:$K$19</definedName>
    <definedName name="_xlnm.Print_Area" localSheetId="6">'ЦПМСД №3 дніпро'!$A$1:$K$58</definedName>
    <definedName name="_xlnm.Print_Area" localSheetId="17">'ЦПМСД №3 шевчен'!$A$1:$K$26</definedName>
    <definedName name="_xlnm.Print_Area" localSheetId="5">'ЦПМСД №4 дес'!$A$1:$K$34</definedName>
    <definedName name="_xlnm.Print_Area" localSheetId="7">'ЦПМСД №4 дніпро'!$A$1:$K$26</definedName>
  </definedNames>
  <calcPr calcId="162913"/>
</workbook>
</file>

<file path=xl/calcChain.xml><?xml version="1.0" encoding="utf-8"?>
<calcChain xmlns="http://schemas.openxmlformats.org/spreadsheetml/2006/main">
  <c r="K14" i="247" l="1"/>
  <c r="J14" i="247"/>
  <c r="I14" i="247"/>
  <c r="H14" i="247"/>
  <c r="F14" i="247"/>
  <c r="D14" i="247"/>
  <c r="C14" i="247"/>
  <c r="K50" i="245"/>
  <c r="J50" i="245"/>
  <c r="H50" i="245"/>
  <c r="C50" i="245"/>
  <c r="F49" i="245"/>
  <c r="F48" i="245"/>
  <c r="F47" i="245"/>
  <c r="F46" i="245"/>
  <c r="F45" i="245"/>
  <c r="F44" i="245"/>
  <c r="F43" i="245"/>
  <c r="F42" i="245"/>
  <c r="F41" i="245"/>
  <c r="F40" i="245"/>
  <c r="F39" i="245"/>
  <c r="F38" i="245"/>
  <c r="F37" i="245"/>
  <c r="F36" i="245"/>
  <c r="F35" i="245"/>
  <c r="F34" i="245"/>
  <c r="F33" i="245"/>
  <c r="F32" i="245"/>
  <c r="F31" i="245"/>
  <c r="F30" i="245"/>
  <c r="F29" i="245"/>
  <c r="F28" i="245"/>
  <c r="F27" i="245"/>
  <c r="F26" i="245"/>
  <c r="F25" i="245"/>
  <c r="F24" i="245"/>
  <c r="F23" i="245"/>
  <c r="F22" i="245"/>
  <c r="F21" i="245"/>
  <c r="F20" i="245"/>
  <c r="F19" i="245"/>
  <c r="F18" i="245"/>
  <c r="F17" i="245"/>
  <c r="F16" i="245"/>
  <c r="F15" i="245"/>
  <c r="F14" i="245"/>
  <c r="F13" i="245"/>
  <c r="F12" i="245"/>
  <c r="F11" i="245"/>
  <c r="F10" i="245"/>
  <c r="F9" i="245"/>
  <c r="D9" i="245"/>
  <c r="F8" i="245"/>
  <c r="D8" i="245"/>
  <c r="F7" i="245"/>
  <c r="D7" i="245"/>
  <c r="D50" i="245" s="1"/>
  <c r="F50" i="245" s="1"/>
  <c r="K50" i="239"/>
  <c r="J50" i="239"/>
  <c r="H50" i="239"/>
  <c r="D50" i="239"/>
  <c r="C50" i="239"/>
  <c r="F50" i="239" s="1"/>
  <c r="F49" i="239"/>
  <c r="F48" i="239"/>
  <c r="F47" i="239"/>
  <c r="F46" i="239"/>
  <c r="F45" i="239"/>
  <c r="F44" i="239"/>
  <c r="F43" i="239"/>
  <c r="F42" i="239"/>
  <c r="F41" i="239"/>
  <c r="F40" i="239"/>
  <c r="F39" i="239"/>
  <c r="F38" i="239"/>
  <c r="F37" i="239"/>
  <c r="F36" i="239"/>
  <c r="F35" i="239"/>
  <c r="F34" i="239"/>
  <c r="F33" i="239"/>
  <c r="F32" i="239"/>
  <c r="F31" i="239"/>
  <c r="F30" i="239"/>
  <c r="F29" i="239"/>
  <c r="F28" i="239"/>
  <c r="F27" i="239"/>
  <c r="F26" i="239"/>
  <c r="F25" i="239"/>
  <c r="F24" i="239"/>
  <c r="F23" i="239"/>
  <c r="F22" i="239"/>
  <c r="F21" i="239"/>
  <c r="F20" i="239"/>
  <c r="F19" i="239"/>
  <c r="F18" i="239"/>
  <c r="F17" i="239"/>
  <c r="F16" i="239"/>
  <c r="F15" i="239"/>
  <c r="F14" i="239"/>
  <c r="F13" i="239"/>
  <c r="F12" i="239"/>
  <c r="F11" i="239"/>
  <c r="F10" i="239"/>
  <c r="F9" i="239"/>
  <c r="F8" i="239"/>
  <c r="F7" i="239"/>
  <c r="K18" i="237"/>
  <c r="J18" i="237"/>
  <c r="H18" i="237"/>
  <c r="D18" i="237"/>
  <c r="F18" i="237" s="1"/>
  <c r="C18" i="237"/>
  <c r="F17" i="237"/>
  <c r="F16" i="237"/>
  <c r="F15" i="237"/>
  <c r="F14" i="237"/>
  <c r="F13" i="237"/>
  <c r="K13" i="237" s="1"/>
  <c r="K12" i="237"/>
  <c r="F12" i="237"/>
  <c r="K11" i="237"/>
  <c r="F11" i="237"/>
  <c r="F10" i="237"/>
  <c r="K10" i="237" s="1"/>
  <c r="F9" i="237"/>
  <c r="K9" i="237" s="1"/>
  <c r="K8" i="237"/>
  <c r="F8" i="237"/>
  <c r="K7" i="237"/>
  <c r="F7" i="237"/>
  <c r="J31" i="234"/>
  <c r="H31" i="234"/>
  <c r="D31" i="234"/>
  <c r="C31" i="234"/>
  <c r="K31" i="234" s="1"/>
  <c r="F30" i="234"/>
  <c r="F29" i="234"/>
  <c r="F28" i="234"/>
  <c r="F27" i="234"/>
  <c r="F26" i="234"/>
  <c r="F25" i="234"/>
  <c r="F24" i="234"/>
  <c r="F23" i="234"/>
  <c r="F22" i="234"/>
  <c r="F21" i="234"/>
  <c r="F20" i="234"/>
  <c r="F19" i="234"/>
  <c r="F18" i="234"/>
  <c r="F17" i="234"/>
  <c r="F16" i="234"/>
  <c r="F15" i="234"/>
  <c r="F14" i="234"/>
  <c r="F13" i="234"/>
  <c r="F12" i="234"/>
  <c r="F11" i="234"/>
  <c r="F10" i="234"/>
  <c r="F9" i="234"/>
  <c r="F8" i="234"/>
  <c r="F7" i="234"/>
  <c r="J19" i="233"/>
  <c r="C19" i="233"/>
  <c r="F18" i="233"/>
  <c r="F17" i="233"/>
  <c r="F16" i="233"/>
  <c r="F15" i="233"/>
  <c r="F14" i="233"/>
  <c r="F13" i="233"/>
  <c r="F12" i="233"/>
  <c r="H11" i="233"/>
  <c r="H19" i="233" s="1"/>
  <c r="F11" i="233"/>
  <c r="D10" i="233"/>
  <c r="C10" i="233"/>
  <c r="F10" i="233" s="1"/>
  <c r="D9" i="233"/>
  <c r="C9" i="233"/>
  <c r="D8" i="233"/>
  <c r="F8" i="233" s="1"/>
  <c r="C8" i="233"/>
  <c r="J7" i="233"/>
  <c r="D7" i="233"/>
  <c r="D19" i="233" s="1"/>
  <c r="C7" i="233"/>
  <c r="F7" i="233" s="1"/>
  <c r="J35" i="231"/>
  <c r="H35" i="231"/>
  <c r="D35" i="231"/>
  <c r="C35" i="231"/>
  <c r="K35" i="231" s="1"/>
  <c r="F34" i="231"/>
  <c r="F33" i="231"/>
  <c r="F32" i="231"/>
  <c r="F31" i="231"/>
  <c r="F30" i="231"/>
  <c r="F29" i="231"/>
  <c r="F28" i="231"/>
  <c r="F27" i="231"/>
  <c r="F26" i="231"/>
  <c r="F25" i="231"/>
  <c r="F24" i="231"/>
  <c r="F23" i="231"/>
  <c r="F22" i="231"/>
  <c r="F21" i="231"/>
  <c r="F20" i="231"/>
  <c r="F19" i="231"/>
  <c r="F18" i="231"/>
  <c r="F17" i="231"/>
  <c r="F16" i="231"/>
  <c r="F15" i="231"/>
  <c r="F14" i="231"/>
  <c r="F13" i="231"/>
  <c r="F12" i="231"/>
  <c r="F11" i="231"/>
  <c r="F10" i="231"/>
  <c r="F9" i="231"/>
  <c r="F8" i="231"/>
  <c r="F7" i="231"/>
  <c r="K50" i="229"/>
  <c r="J50" i="229"/>
  <c r="H50" i="229"/>
  <c r="D50" i="229"/>
  <c r="C50" i="229"/>
  <c r="F50" i="229" s="1"/>
  <c r="F49" i="229"/>
  <c r="F48" i="229"/>
  <c r="F47" i="229"/>
  <c r="F46" i="229"/>
  <c r="F45" i="229"/>
  <c r="F44" i="229"/>
  <c r="F43" i="229"/>
  <c r="F42" i="229"/>
  <c r="F41" i="229"/>
  <c r="F40" i="229"/>
  <c r="F39" i="229"/>
  <c r="F38" i="229"/>
  <c r="F37" i="229"/>
  <c r="F36" i="229"/>
  <c r="F35" i="229"/>
  <c r="F34" i="229"/>
  <c r="F33" i="229"/>
  <c r="F32" i="229"/>
  <c r="F31" i="229"/>
  <c r="F30" i="229"/>
  <c r="F29" i="229"/>
  <c r="F28" i="229"/>
  <c r="F27" i="229"/>
  <c r="F26" i="229"/>
  <c r="F25" i="229"/>
  <c r="F24" i="229"/>
  <c r="F23" i="229"/>
  <c r="F22" i="229"/>
  <c r="F21" i="229"/>
  <c r="F20" i="229"/>
  <c r="F19" i="229"/>
  <c r="F18" i="229"/>
  <c r="F17" i="229"/>
  <c r="F16" i="229"/>
  <c r="F15" i="229"/>
  <c r="F14" i="229"/>
  <c r="F13" i="229"/>
  <c r="F12" i="229"/>
  <c r="F11" i="229"/>
  <c r="F10" i="229"/>
  <c r="F9" i="229"/>
  <c r="F8" i="229"/>
  <c r="F7" i="229"/>
  <c r="J10" i="227"/>
  <c r="H10" i="227"/>
  <c r="D10" i="227"/>
  <c r="C10" i="227"/>
  <c r="K10" i="227" s="1"/>
  <c r="F8" i="227"/>
  <c r="F7" i="227"/>
  <c r="J18" i="226"/>
  <c r="H18" i="226"/>
  <c r="D18" i="226"/>
  <c r="C18" i="226"/>
  <c r="F18" i="226" s="1"/>
  <c r="F17" i="226"/>
  <c r="F16" i="226"/>
  <c r="F15" i="226"/>
  <c r="F14" i="226"/>
  <c r="F13" i="226"/>
  <c r="F12" i="226"/>
  <c r="F11" i="226"/>
  <c r="F10" i="226"/>
  <c r="F9" i="226"/>
  <c r="F8" i="226"/>
  <c r="F7" i="226"/>
  <c r="J50" i="224"/>
  <c r="H50" i="224"/>
  <c r="K50" i="224" s="1"/>
  <c r="D50" i="224"/>
  <c r="F50" i="224" s="1"/>
  <c r="C50" i="224"/>
  <c r="F49" i="224"/>
  <c r="F48" i="224"/>
  <c r="F47" i="224"/>
  <c r="F46" i="224"/>
  <c r="F45" i="224"/>
  <c r="F44" i="224"/>
  <c r="F43" i="224"/>
  <c r="F42" i="224"/>
  <c r="F41" i="224"/>
  <c r="F40" i="224"/>
  <c r="F39" i="224"/>
  <c r="F38" i="224"/>
  <c r="F37" i="224"/>
  <c r="F36" i="224"/>
  <c r="F35" i="224"/>
  <c r="F34" i="224"/>
  <c r="F33" i="224"/>
  <c r="F32" i="224"/>
  <c r="F31" i="224"/>
  <c r="F30" i="224"/>
  <c r="F29" i="224"/>
  <c r="F28" i="224"/>
  <c r="F27" i="224"/>
  <c r="F26" i="224"/>
  <c r="F25" i="224"/>
  <c r="F24" i="224"/>
  <c r="F23" i="224"/>
  <c r="F22" i="224"/>
  <c r="F21" i="224"/>
  <c r="F20" i="224"/>
  <c r="F19" i="224"/>
  <c r="F18" i="224"/>
  <c r="F17" i="224"/>
  <c r="F16" i="224"/>
  <c r="F15" i="224"/>
  <c r="F14" i="224"/>
  <c r="F13" i="224"/>
  <c r="F12" i="224"/>
  <c r="F11" i="224"/>
  <c r="F10" i="224"/>
  <c r="F9" i="224"/>
  <c r="F8" i="224"/>
  <c r="F7" i="224"/>
  <c r="J26" i="223"/>
  <c r="H26" i="223"/>
  <c r="F26" i="223"/>
  <c r="D26" i="223"/>
  <c r="C26" i="223"/>
  <c r="K26" i="223" s="1"/>
  <c r="F25" i="223"/>
  <c r="F24" i="223"/>
  <c r="F23" i="223"/>
  <c r="F22" i="223"/>
  <c r="F21" i="223"/>
  <c r="F20" i="223"/>
  <c r="F19" i="223"/>
  <c r="F18" i="223"/>
  <c r="F17" i="223"/>
  <c r="F16" i="223"/>
  <c r="F15" i="223"/>
  <c r="F14" i="223"/>
  <c r="F13" i="223"/>
  <c r="F12" i="223"/>
  <c r="F11" i="223"/>
  <c r="F10" i="223"/>
  <c r="F9" i="223"/>
  <c r="F8" i="223"/>
  <c r="F7" i="223"/>
  <c r="K8" i="221"/>
  <c r="J8" i="221"/>
  <c r="D8" i="221"/>
  <c r="F8" i="221" s="1"/>
  <c r="J11" i="219"/>
  <c r="H11" i="219"/>
  <c r="D11" i="219"/>
  <c r="C11" i="219"/>
  <c r="K11" i="219" s="1"/>
  <c r="F10" i="219"/>
  <c r="F11" i="219" s="1"/>
  <c r="K7" i="217"/>
  <c r="J7" i="217"/>
  <c r="H7" i="217"/>
  <c r="D7" i="217"/>
  <c r="C7" i="217"/>
  <c r="F7" i="217" s="1"/>
  <c r="F6" i="217"/>
  <c r="J50" i="214"/>
  <c r="H50" i="214"/>
  <c r="K50" i="214" s="1"/>
  <c r="F50" i="214"/>
  <c r="D50" i="214"/>
  <c r="C50" i="214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H50" i="212"/>
  <c r="C50" i="212"/>
  <c r="K50" i="212" s="1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J9" i="212"/>
  <c r="F9" i="212"/>
  <c r="D9" i="212"/>
  <c r="D8" i="212"/>
  <c r="J8" i="212" s="1"/>
  <c r="F7" i="212"/>
  <c r="D7" i="212"/>
  <c r="D50" i="212" s="1"/>
  <c r="F50" i="212" s="1"/>
  <c r="F31" i="234" l="1"/>
  <c r="K19" i="233"/>
  <c r="F19" i="233"/>
  <c r="F35" i="231"/>
  <c r="F10" i="227"/>
  <c r="K18" i="226"/>
  <c r="J7" i="212"/>
  <c r="J50" i="212" s="1"/>
  <c r="F8" i="212"/>
</calcChain>
</file>

<file path=xl/sharedStrings.xml><?xml version="1.0" encoding="utf-8"?>
<sst xmlns="http://schemas.openxmlformats.org/spreadsheetml/2006/main" count="656" uniqueCount="243">
  <si>
    <t xml:space="preserve">          Додаток до листа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</si>
  <si>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</si>
  <si>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ЦПМСД № 1 Голосіївського району м. Києва за ІІІ квартал  2020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</si>
  <si>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</si>
  <si>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</si>
  <si>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</si>
  <si>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</si>
  <si>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</si>
  <si>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</si>
  <si>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</si>
  <si>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</si>
  <si>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</si>
  <si>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</si>
  <si>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</si>
  <si>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</si>
  <si>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</si>
  <si>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БО "БФ допомгоги невиліковно хворим "Мати Тереза"</t>
  </si>
  <si>
    <t>медикаменти та перев"язувальні матеріали</t>
  </si>
  <si>
    <t>ФОП Новак К.О.</t>
  </si>
  <si>
    <t>ВБО "БФ родини Жебрівських"</t>
  </si>
  <si>
    <t>ВСЬОГО по закладу</t>
  </si>
  <si>
    <t>Керівник установи</t>
  </si>
  <si>
    <t xml:space="preserve">І.В. Скрицький </t>
  </si>
  <si>
    <t>(підпис)           (ініціали і прізвище) </t>
  </si>
  <si>
    <t>Головний бухгалтер</t>
  </si>
  <si>
    <t>І.А. Горбащенко</t>
  </si>
  <si>
    <t xml:space="preserve">             від ________ 2018 № ______</t>
  </si>
  <si>
    <t xml:space="preserve">господарські товари </t>
  </si>
  <si>
    <t>продукти харчування</t>
  </si>
  <si>
    <t>Фізична особа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</si>
  <si>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за Ш квартал  2020 рік </t>
  </si>
  <si>
    <t>КП "КЖСЕ"</t>
  </si>
  <si>
    <t>ТОВ "Лайфселл"</t>
  </si>
  <si>
    <t>ПрАТ "Київстар"</t>
  </si>
  <si>
    <t xml:space="preserve">Орендар Кінаш </t>
  </si>
  <si>
    <t>вакціна</t>
  </si>
  <si>
    <t>Централізовани</t>
  </si>
  <si>
    <t>поставки МОЗ</t>
  </si>
  <si>
    <t>Медична статистика</t>
  </si>
  <si>
    <t>Директор</t>
  </si>
  <si>
    <t>Лось Г.М</t>
  </si>
  <si>
    <t>Софіенко О.І.</t>
  </si>
  <si>
    <t>т.258-60-79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</si>
  <si>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ІІІ квартал 2020 року </t>
  </si>
  <si>
    <t xml:space="preserve">                                                                                                                                      </t>
  </si>
  <si>
    <t xml:space="preserve">БФ "СВІТЛО"    </t>
  </si>
  <si>
    <t>Підгузники Panda Newdborn 1(2-5 ru), уп</t>
  </si>
  <si>
    <t>Грицишин Л.М.</t>
  </si>
  <si>
    <t>Панченко З.П.</t>
  </si>
  <si>
    <t>Виконавець: Зайченко О.І.</t>
  </si>
  <si>
    <t xml:space="preserve">                              Волос  Л.В.</t>
  </si>
  <si>
    <t>тел.097-219-65-49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</si>
  <si>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КНП"Центр первинної медико-санітарної допомоги №3 Дарницького району м.Києва " за 3 квартал 2020 року </t>
  </si>
  <si>
    <r>
      <t xml:space="preserve">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</si>
  <si>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ПАТ  НВЦ"Борщагівський ХФЗ"</t>
  </si>
  <si>
    <t xml:space="preserve">медикаменти </t>
  </si>
  <si>
    <t>ФОП Шевченко Л.Б.</t>
  </si>
  <si>
    <t>засоби індивідуального захисту</t>
  </si>
  <si>
    <t>ГО "Українська медична місія"</t>
  </si>
  <si>
    <t>вироби медичного призначення</t>
  </si>
  <si>
    <t>БО"100 відсотків життя.Київськ</t>
  </si>
  <si>
    <t>основні засоби</t>
  </si>
  <si>
    <t>Ярослав ШВЕЙГЕР</t>
  </si>
  <si>
    <t>Галина БУЛАТОВА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</si>
  <si>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Деснянського району м.Києва за ІІІ квартал 2020 року </t>
  </si>
  <si>
    <t>База спеціального медичного постачання</t>
  </si>
  <si>
    <t>медичні вироби</t>
  </si>
  <si>
    <t>Олег Шугалевич</t>
  </si>
  <si>
    <t>Олена Молодих</t>
  </si>
  <si>
    <t>513-13-63</t>
  </si>
  <si>
    <t>Шевченко Світлана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</si>
  <si>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ІІІ  квартал  2020  року </t>
    </r>
  </si>
  <si>
    <t>Фізичні особи</t>
  </si>
  <si>
    <t>Господарські товари</t>
  </si>
  <si>
    <t>Петришина Г.В.</t>
  </si>
  <si>
    <t>Житніковська  Г.М.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</si>
  <si>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Комунальне некомерційне підприємство "Центр первинної медико-санітарної допомоги №3 Дніпровського району м.Києва" за__3_квартал 2020_року </t>
  </si>
  <si>
    <t xml:space="preserve">Фізичні особи  </t>
  </si>
  <si>
    <t>О.І.Ністряну</t>
  </si>
  <si>
    <t>Н.П.Мірошниченко</t>
  </si>
  <si>
    <t>Додаток до листа</t>
  </si>
  <si>
    <t>від 04.10.2020 р. № 061-9869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</si>
  <si>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ІІІ  квартал  2020_____року </t>
  </si>
  <si>
    <r>
      <t xml:space="preserve">Залишок невикористаних грошових коштів, товарів та послуг на кінець звітного періоду,                                               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</si>
  <si>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</si>
  <si>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</si>
  <si>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</si>
  <si>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БО "100 відсотків життя. Київський регіон"</t>
  </si>
  <si>
    <t>швидкий тест для виявлення до вірусу імунодефіциту людини (ВІЛ)</t>
  </si>
  <si>
    <t>Н.П.Поліванова</t>
  </si>
  <si>
    <t xml:space="preserve">                                                          (підпис)           (ініціали і прізвище) </t>
  </si>
  <si>
    <t>Т.М.Осадча</t>
  </si>
  <si>
    <t xml:space="preserve">                                                       (підпис)           (ініціали і прізвище) </t>
  </si>
  <si>
    <t xml:space="preserve">         від 05.10.2020 2020 № 1064/06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</si>
  <si>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3 квартал 2020 року </t>
  </si>
  <si>
    <t xml:space="preserve">ТОВ"РА"МЕДІА-СЕРВІС" </t>
  </si>
  <si>
    <t>ТОВ"Хелс Медіа", довірена особа Клімов Іван Олегович</t>
  </si>
  <si>
    <t>Повернення суми ПДВ</t>
  </si>
  <si>
    <t>Л.В. Шупік</t>
  </si>
  <si>
    <t>Н.Г.Христенко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</si>
  <si>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"ЦПМСД №1" Оболонського району_квартал_ІІІроку </t>
  </si>
  <si>
    <t>Медикаменти та перев'язувальні матеріали</t>
  </si>
  <si>
    <t>Експрес тести</t>
  </si>
  <si>
    <t>Людмила ДУДКА</t>
  </si>
  <si>
    <t>Наталія ІВАНОВСЬКА</t>
  </si>
  <si>
    <t xml:space="preserve">         від 05.10. 2020 № 061-9869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</si>
  <si>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№2" Оболонського району м.Києва за III квартал 2020 року </t>
  </si>
  <si>
    <t>ФОП Лісова Л.С.</t>
  </si>
  <si>
    <t>тест-смужки для визначення вагітності</t>
  </si>
  <si>
    <t>презервативи</t>
  </si>
  <si>
    <t>оновлення програмного забезпечення</t>
  </si>
  <si>
    <t>*залишок  коштів на   01.07.2020р - 0,89 тис.грн.</t>
  </si>
  <si>
    <t>Некрасова М.А.</t>
  </si>
  <si>
    <t>Нешкуренко Н.В.</t>
  </si>
  <si>
    <t xml:space="preserve">          </t>
  </si>
  <si>
    <t xml:space="preserve"> від ___________ №_________</t>
  </si>
  <si>
    <t xml:space="preserve">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</si>
  <si>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3 квартал 2020 року 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</si>
  <si>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</si>
  <si>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ТОВ "Кіноман"</t>
  </si>
  <si>
    <t>маски медичні</t>
  </si>
  <si>
    <t>БФ "Фундація Сео Клаб"</t>
  </si>
  <si>
    <t xml:space="preserve">костюми </t>
  </si>
  <si>
    <t xml:space="preserve">тест смужка для визначення вагідності </t>
  </si>
  <si>
    <t xml:space="preserve">презервативи </t>
  </si>
  <si>
    <t xml:space="preserve">послуги звязку </t>
  </si>
  <si>
    <t>Л.М. Вагалюк</t>
  </si>
  <si>
    <t>Н.П. Мосійчук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</si>
  <si>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ІІI квартал 2020 року </t>
  </si>
  <si>
    <t>ФОП Буренок Надія Дмитрівна</t>
  </si>
  <si>
    <t>Аплікатор з пробкою і пробіркою 12*150 на пластм.пал.стер.</t>
  </si>
  <si>
    <t>ФОП Новак Костянтин Олегович</t>
  </si>
  <si>
    <t>Окуляри захисні силіконові</t>
  </si>
  <si>
    <t>Бахіли неткані блакитні</t>
  </si>
  <si>
    <t>Мікропробірка "Волес" тип Еппендорф 2мл</t>
  </si>
  <si>
    <t>ГО "Елеос Україна"</t>
  </si>
  <si>
    <t xml:space="preserve">Маска захисна 3х шарова </t>
  </si>
  <si>
    <t>БО "БФ допомоги невиліковно хворим "Мати Тереза"</t>
  </si>
  <si>
    <t>Рукавички одноразові</t>
  </si>
  <si>
    <t>Ініціативна група Світлани Бевзи "Одноразовий захист - медику!"</t>
  </si>
  <si>
    <t>Захисні комбінезони</t>
  </si>
  <si>
    <t>захисні комбінезони</t>
  </si>
  <si>
    <t>БО "БФ "Фундація СЕО КЛАБ"</t>
  </si>
  <si>
    <t>Захисні комбінезони, нестерильні GB19082-2009 розмір: M/L/XXL/XXXL</t>
  </si>
  <si>
    <t>Профспілкова організація Святошинського р-ну</t>
  </si>
  <si>
    <t>Маска</t>
  </si>
  <si>
    <t>Халати</t>
  </si>
  <si>
    <t>Деззасіб для обробки рук "Вірус стоп"</t>
  </si>
  <si>
    <t>Благодійний фонд Kusum</t>
  </si>
  <si>
    <t>Одноразові рукавички латексні</t>
  </si>
  <si>
    <t>Одноразові бахіли</t>
  </si>
  <si>
    <t>Маски марлеві</t>
  </si>
  <si>
    <t>Окуляри захистні пластмасові</t>
  </si>
  <si>
    <t>ТОВ "Серв'є Україна"</t>
  </si>
  <si>
    <t>халат ізоляційний медичний одноразовий</t>
  </si>
  <si>
    <t>Респіратор FFP3</t>
  </si>
  <si>
    <t>ТОВ "Хавас Інгейдж Україна"</t>
  </si>
  <si>
    <t>Санітайзер</t>
  </si>
  <si>
    <t>Компанія Recordati group</t>
  </si>
  <si>
    <t>Рукавички латексні</t>
  </si>
  <si>
    <t>Окуляри захистні пластикові</t>
  </si>
  <si>
    <t>Маски хірургічні</t>
  </si>
  <si>
    <t>ТОВ "АМТ-Україна"</t>
  </si>
  <si>
    <t>Мікроскоп серії BioBlue 4260</t>
  </si>
  <si>
    <t>Зелена Н.А.</t>
  </si>
  <si>
    <t>Нічегівська Л.М.</t>
  </si>
  <si>
    <t>Додаток  до листа</t>
  </si>
  <si>
    <t>від 02.10.2020 №061-6896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</si>
  <si>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Святошинського району м. Києва за  IІI квартал 2020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</si>
  <si>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</si>
  <si>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Громадська оргнізація "Українська медична місія"</t>
  </si>
  <si>
    <t>Тест-смужка для визначення вагітності "BONA" у кількості 40 упаковок</t>
  </si>
  <si>
    <t>Тест-смужка для визначення вагітності "BONA"</t>
  </si>
  <si>
    <t>Презервативи чоловічі латекс 53 по 144 шт/уп.</t>
  </si>
  <si>
    <t>В.о.директора</t>
  </si>
  <si>
    <t>Т.МЕЛІХОВА</t>
  </si>
  <si>
    <t>В.о.головного бухгалтера</t>
  </si>
  <si>
    <t>О.ЛУКАШЕНКО</t>
  </si>
  <si>
    <t xml:space="preserve">         від 02.10. 2020 № 061-9869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</si>
  <si>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Солом'янського району м.Києва  за  ІІІ  квартал 2020 року </t>
  </si>
  <si>
    <t>вироби медичні</t>
  </si>
  <si>
    <t>ГО Українська медична місія</t>
  </si>
  <si>
    <t>А.С. Сваток</t>
  </si>
  <si>
    <t>Л.В. Шереметьєва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</si>
  <si>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_КНП"ЦПМСД№1"  Шевченківського району  міста  Києва  за 3 квартал  2020  рік   </t>
  </si>
  <si>
    <r>
      <t xml:space="preserve">В  натуральній формі (товари і послуги),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</si>
  <si>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       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</si>
  <si>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          тис. грн</t>
    </r>
  </si>
  <si>
    <t>База спеціального медичного постачання м.Києва</t>
  </si>
  <si>
    <t>Медикаменти (вакцина)</t>
  </si>
  <si>
    <t>МНІА центр медичної статистики</t>
  </si>
  <si>
    <t>Бланки листків непрацездатності</t>
  </si>
  <si>
    <t>Комплект для збору  транспортування біологічних зразків на  COVID-19</t>
  </si>
  <si>
    <t>Старчак Надія Михайлівна</t>
  </si>
  <si>
    <t>Пробірки 2 мл нестерильні тип  Еппендорф</t>
  </si>
  <si>
    <t>Департамент охорони здоров'я виконавчого органу Київскої міської ради</t>
  </si>
  <si>
    <t>Підгузники розмір XS,S</t>
  </si>
  <si>
    <t>Громадська  організація "Українська медична місія"</t>
  </si>
  <si>
    <t>Тест -смужка для визначення вагітності "BONA"</t>
  </si>
  <si>
    <t>Презервативи чоловічі латексні 53</t>
  </si>
  <si>
    <t>Фізична  особа</t>
  </si>
  <si>
    <t>3110,2210,2240</t>
  </si>
  <si>
    <t xml:space="preserve">  В.І.Рейф</t>
  </si>
  <si>
    <t>Н.М.Поліщук</t>
  </si>
  <si>
    <t>виконавець:Мельниченко Л.М.234-92-23</t>
  </si>
  <si>
    <r>
      <t xml:space="preserve">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</si>
  <si>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База спец.мед.посчтачання м.Києва</t>
  </si>
  <si>
    <t xml:space="preserve">Вакцина. Розпорядження ДОЗ ВОКМР КМДА </t>
  </si>
  <si>
    <t>Вакцина</t>
  </si>
  <si>
    <t>Вироби медичного призначення.  Розпорядження ДОЗ ВОКМР КМДА.</t>
  </si>
  <si>
    <t>Вироби медичного призначення</t>
  </si>
  <si>
    <t>МНІАЦ медичної статистики м.Києва</t>
  </si>
  <si>
    <t>Бланки листків непрацездатності. Наказ ДОЗ ВОКМР КМДА № 1337 від 25.11.2019р.</t>
  </si>
  <si>
    <t>Бланки листків непрацездатності.</t>
  </si>
  <si>
    <t>С.В. Симоненко</t>
  </si>
  <si>
    <t>О.В. Палько</t>
  </si>
  <si>
    <t xml:space="preserve">         від  02.10.2020р. № 061-9869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</si>
  <si>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за__3__квартал_2020_року </t>
  </si>
  <si>
    <t>КНП"Дитяча клінічна лікарня №7" Печерського району м.Києва</t>
  </si>
  <si>
    <t>Вироби медичного призначення.</t>
  </si>
  <si>
    <t>КНП"Олесандрівська клінічна лікарня" м.Києва</t>
  </si>
  <si>
    <t>КНП"Клінічна лікарня №5" м.Києва</t>
  </si>
  <si>
    <t>ФОП Ульянов В.В.</t>
  </si>
  <si>
    <t>КЕКВ 2220</t>
  </si>
  <si>
    <t>т484-30-07</t>
  </si>
  <si>
    <t xml:space="preserve">                                                                                              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</si>
  <si>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</si>
  <si>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   ІІІ квартал  2020 року </t>
  </si>
  <si>
    <t>Вакцини, засоби індивідуального захисту.</t>
  </si>
  <si>
    <t>ДОЗ</t>
  </si>
  <si>
    <t>Підгузники.</t>
  </si>
  <si>
    <t>5 КМКЛ</t>
  </si>
  <si>
    <t>Медатон.</t>
  </si>
  <si>
    <t>КНП "ЦПМСД №2" Шевченківського р-ну м.Києва</t>
  </si>
  <si>
    <t>Туберкулін.</t>
  </si>
  <si>
    <t>Громадська організація " Українська медична місія"</t>
  </si>
  <si>
    <t>Презервативи та тести на вагітність.</t>
  </si>
  <si>
    <t>Міський науковий інформаційно- аналітичний центр медичної статистики</t>
  </si>
  <si>
    <t>Телекомунікаційні послуги</t>
  </si>
  <si>
    <t>Штепа Л.Д.</t>
  </si>
  <si>
    <t>Бернацька Т.А.</t>
  </si>
  <si>
    <t>вик.Ляшевська Л.О.445-61-41</t>
  </si>
  <si>
    <t>097-080-39-47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</si>
</sst>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00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u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224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4" fontId="13" fillId="0" borderId="2" xfId="0" applyNumberFormat="1" applyFont="1" applyBorder="1" applyAlignment="1">
      <alignment horizontal="center" wrapText="1"/>
    </xf>
    <xf numFmtId="2" fontId="14" fillId="2" borderId="2" xfId="0" applyNumberFormat="1" applyFont="1" applyFill="1" applyBorder="1" applyAlignment="1">
      <alignment horizontal="center" wrapText="1"/>
    </xf>
    <xf numFmtId="4" fontId="14" fillId="0" borderId="2" xfId="0" applyNumberFormat="1" applyFont="1" applyBorder="1" applyAlignment="1">
      <alignment horizont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8" fillId="0" borderId="1" xfId="8" applyFont="1" applyBorder="1" applyAlignment="1">
      <alignment horizontal="center"/>
    </xf>
    <xf numFmtId="0" fontId="18" fillId="0" borderId="1" xfId="8" applyFont="1" applyBorder="1" applyAlignment="1">
      <alignment horizontal="center"/>
    </xf>
    <xf numFmtId="0" fontId="0" fillId="0" borderId="1" xfId="0" applyBorder="1" applyAlignment="1"/>
    <xf numFmtId="0" fontId="19" fillId="0" borderId="0" xfId="8" applyFont="1" applyAlignment="1">
      <alignment horizontal="centerContinuous" vertical="top"/>
    </xf>
    <xf numFmtId="0" fontId="19" fillId="0" borderId="0" xfId="8" applyFont="1" applyBorder="1" applyAlignment="1">
      <alignment horizontal="centerContinuous" vertical="top"/>
    </xf>
    <xf numFmtId="0" fontId="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21" fillId="0" borderId="2" xfId="0" applyFont="1" applyFill="1" applyBorder="1" applyAlignment="1">
      <alignment horizontal="left" wrapText="1"/>
    </xf>
    <xf numFmtId="4" fontId="11" fillId="0" borderId="2" xfId="0" applyNumberFormat="1" applyFont="1" applyBorder="1" applyAlignment="1">
      <alignment horizontal="center"/>
    </xf>
    <xf numFmtId="49" fontId="22" fillId="0" borderId="3" xfId="0" applyNumberFormat="1" applyFont="1" applyFill="1" applyBorder="1" applyAlignment="1">
      <alignment horizontal="left" vertical="top" wrapText="1"/>
    </xf>
    <xf numFmtId="2" fontId="12" fillId="2" borderId="2" xfId="0" applyNumberFormat="1" applyFont="1" applyFill="1" applyBorder="1" applyAlignment="1">
      <alignment horizontal="center"/>
    </xf>
    <xf numFmtId="0" fontId="20" fillId="0" borderId="2" xfId="0" applyFont="1" applyBorder="1"/>
    <xf numFmtId="4" fontId="0" fillId="0" borderId="0" xfId="0" applyNumberFormat="1"/>
    <xf numFmtId="0" fontId="0" fillId="0" borderId="0" xfId="0" applyBorder="1"/>
    <xf numFmtId="0" fontId="21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4" fontId="13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164" fontId="13" fillId="0" borderId="2" xfId="0" applyNumberFormat="1" applyFont="1" applyBorder="1" applyAlignment="1">
      <alignment horizontal="center" vertical="top"/>
    </xf>
    <xf numFmtId="165" fontId="14" fillId="2" borderId="2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165" fontId="14" fillId="0" borderId="2" xfId="0" applyNumberFormat="1" applyFont="1" applyBorder="1" applyAlignment="1">
      <alignment horizontal="center" vertical="top"/>
    </xf>
    <xf numFmtId="164" fontId="14" fillId="0" borderId="2" xfId="0" applyNumberFormat="1" applyFont="1" applyBorder="1" applyAlignment="1">
      <alignment horizontal="center" vertical="top"/>
    </xf>
    <xf numFmtId="164" fontId="14" fillId="0" borderId="0" xfId="0" applyNumberFormat="1" applyFont="1" applyFill="1" applyBorder="1" applyAlignment="1">
      <alignment horizontal="center" vertical="top"/>
    </xf>
    <xf numFmtId="164" fontId="0" fillId="0" borderId="0" xfId="0" applyNumberFormat="1" applyBorder="1"/>
    <xf numFmtId="164" fontId="0" fillId="0" borderId="0" xfId="0" applyNumberFormat="1"/>
    <xf numFmtId="164" fontId="14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wrapText="1"/>
    </xf>
    <xf numFmtId="165" fontId="14" fillId="3" borderId="2" xfId="0" applyNumberFormat="1" applyFont="1" applyFill="1" applyBorder="1" applyAlignment="1">
      <alignment horizontal="center"/>
    </xf>
    <xf numFmtId="0" fontId="13" fillId="3" borderId="2" xfId="0" applyFont="1" applyFill="1" applyBorder="1"/>
    <xf numFmtId="0" fontId="8" fillId="0" borderId="0" xfId="0" applyFont="1"/>
    <xf numFmtId="0" fontId="2" fillId="0" borderId="0" xfId="5"/>
    <xf numFmtId="0" fontId="6" fillId="0" borderId="0" xfId="5" applyFont="1" applyAlignment="1">
      <alignment vertical="top"/>
    </xf>
    <xf numFmtId="0" fontId="7" fillId="0" borderId="0" xfId="5" applyFont="1"/>
    <xf numFmtId="0" fontId="7" fillId="0" borderId="0" xfId="5" applyFont="1" applyAlignment="1">
      <alignment vertical="center" wrapText="1"/>
    </xf>
    <xf numFmtId="0" fontId="8" fillId="0" borderId="0" xfId="5" applyFont="1" applyAlignment="1">
      <alignment vertical="top"/>
    </xf>
    <xf numFmtId="0" fontId="9" fillId="0" borderId="0" xfId="5" applyFont="1" applyBorder="1" applyAlignment="1">
      <alignment horizontal="center" vertical="center" wrapText="1"/>
    </xf>
    <xf numFmtId="0" fontId="20" fillId="0" borderId="0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top"/>
    </xf>
    <xf numFmtId="0" fontId="11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top" wrapText="1"/>
    </xf>
    <xf numFmtId="0" fontId="11" fillId="0" borderId="2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top" wrapText="1"/>
    </xf>
    <xf numFmtId="0" fontId="13" fillId="0" borderId="2" xfId="5" applyFont="1" applyBorder="1" applyAlignment="1">
      <alignment horizontal="center" vertical="center" wrapText="1"/>
    </xf>
    <xf numFmtId="4" fontId="13" fillId="0" borderId="2" xfId="5" applyNumberFormat="1" applyFont="1" applyBorder="1" applyAlignment="1">
      <alignment horizontal="center" vertical="center" wrapText="1"/>
    </xf>
    <xf numFmtId="2" fontId="14" fillId="2" borderId="2" xfId="5" applyNumberFormat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4" fontId="14" fillId="0" borderId="2" xfId="5" applyNumberFormat="1" applyFont="1" applyBorder="1" applyAlignment="1">
      <alignment horizontal="center" vertical="center" wrapText="1"/>
    </xf>
    <xf numFmtId="0" fontId="13" fillId="0" borderId="2" xfId="5" applyFont="1" applyBorder="1"/>
    <xf numFmtId="4" fontId="13" fillId="0" borderId="2" xfId="5" applyNumberFormat="1" applyFont="1" applyBorder="1" applyAlignment="1">
      <alignment horizontal="center"/>
    </xf>
    <xf numFmtId="0" fontId="13" fillId="0" borderId="2" xfId="5" applyFont="1" applyBorder="1" applyAlignment="1">
      <alignment wrapText="1"/>
    </xf>
    <xf numFmtId="2" fontId="14" fillId="2" borderId="2" xfId="5" applyNumberFormat="1" applyFont="1" applyFill="1" applyBorder="1" applyAlignment="1">
      <alignment horizontal="center"/>
    </xf>
    <xf numFmtId="0" fontId="13" fillId="0" borderId="2" xfId="5" applyFont="1" applyFill="1" applyBorder="1" applyAlignment="1">
      <alignment wrapText="1"/>
    </xf>
    <xf numFmtId="4" fontId="14" fillId="0" borderId="2" xfId="5" applyNumberFormat="1" applyFont="1" applyBorder="1" applyAlignment="1">
      <alignment horizontal="center"/>
    </xf>
    <xf numFmtId="0" fontId="13" fillId="0" borderId="2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15" fillId="0" borderId="2" xfId="5" applyFont="1" applyBorder="1"/>
    <xf numFmtId="4" fontId="15" fillId="0" borderId="2" xfId="5" applyNumberFormat="1" applyFont="1" applyBorder="1" applyAlignment="1">
      <alignment horizontal="center"/>
    </xf>
    <xf numFmtId="0" fontId="15" fillId="0" borderId="2" xfId="5" applyFont="1" applyBorder="1" applyAlignment="1">
      <alignment wrapText="1"/>
    </xf>
    <xf numFmtId="0" fontId="14" fillId="3" borderId="2" xfId="5" applyFont="1" applyFill="1" applyBorder="1"/>
    <xf numFmtId="4" fontId="16" fillId="3" borderId="2" xfId="5" applyNumberFormat="1" applyFont="1" applyFill="1" applyBorder="1" applyAlignment="1">
      <alignment horizontal="center"/>
    </xf>
    <xf numFmtId="0" fontId="15" fillId="3" borderId="2" xfId="5" applyFont="1" applyFill="1" applyBorder="1" applyAlignment="1">
      <alignment wrapText="1"/>
    </xf>
    <xf numFmtId="2" fontId="14" fillId="3" borderId="2" xfId="5" applyNumberFormat="1" applyFont="1" applyFill="1" applyBorder="1" applyAlignment="1">
      <alignment horizontal="center"/>
    </xf>
    <xf numFmtId="0" fontId="15" fillId="3" borderId="2" xfId="5" applyFont="1" applyFill="1" applyBorder="1"/>
    <xf numFmtId="4" fontId="14" fillId="3" borderId="2" xfId="5" applyNumberFormat="1" applyFont="1" applyFill="1" applyBorder="1" applyAlignment="1">
      <alignment horizontal="center"/>
    </xf>
    <xf numFmtId="0" fontId="17" fillId="0" borderId="0" xfId="5" applyFont="1"/>
    <xf numFmtId="0" fontId="2" fillId="0" borderId="1" xfId="5" applyBorder="1" applyAlignment="1"/>
    <xf numFmtId="0" fontId="13" fillId="0" borderId="2" xfId="0" applyFont="1" applyBorder="1" applyAlignment="1">
      <alignment vertical="center" wrapText="1"/>
    </xf>
    <xf numFmtId="0" fontId="1" fillId="0" borderId="0" xfId="4"/>
    <xf numFmtId="0" fontId="1" fillId="0" borderId="0" xfId="4" applyAlignment="1">
      <alignment horizontal="center" vertical="center"/>
    </xf>
    <xf numFmtId="0" fontId="6" fillId="0" borderId="0" xfId="4" applyFont="1" applyAlignment="1">
      <alignment vertical="top"/>
    </xf>
    <xf numFmtId="0" fontId="7" fillId="0" borderId="0" xfId="4" applyFont="1"/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9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1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/>
    </xf>
    <xf numFmtId="4" fontId="13" fillId="0" borderId="2" xfId="4" applyNumberFormat="1" applyFont="1" applyBorder="1" applyAlignment="1">
      <alignment horizontal="center" vertical="center"/>
    </xf>
    <xf numFmtId="0" fontId="13" fillId="0" borderId="2" xfId="4" applyFont="1" applyBorder="1" applyAlignment="1">
      <alignment vertical="center" wrapText="1"/>
    </xf>
    <xf numFmtId="2" fontId="14" fillId="2" borderId="2" xfId="4" applyNumberFormat="1" applyFont="1" applyFill="1" applyBorder="1" applyAlignment="1">
      <alignment horizontal="center" vertical="center"/>
    </xf>
    <xf numFmtId="4" fontId="13" fillId="0" borderId="2" xfId="4" applyNumberFormat="1" applyFont="1" applyBorder="1" applyAlignment="1">
      <alignment horizontal="center"/>
    </xf>
    <xf numFmtId="0" fontId="11" fillId="0" borderId="2" xfId="4" applyFont="1" applyFill="1" applyBorder="1" applyAlignment="1">
      <alignment vertical="center" wrapText="1"/>
    </xf>
    <xf numFmtId="4" fontId="14" fillId="0" borderId="2" xfId="4" applyNumberFormat="1" applyFont="1" applyBorder="1" applyAlignment="1">
      <alignment horizontal="center"/>
    </xf>
    <xf numFmtId="0" fontId="13" fillId="0" borderId="2" xfId="4" applyFont="1" applyFill="1" applyBorder="1" applyAlignment="1">
      <alignment horizontal="center" vertical="center" wrapText="1"/>
    </xf>
    <xf numFmtId="0" fontId="13" fillId="0" borderId="2" xfId="4" applyFont="1" applyBorder="1" applyAlignment="1">
      <alignment horizontal="center" wrapText="1"/>
    </xf>
    <xf numFmtId="0" fontId="13" fillId="0" borderId="2" xfId="4" applyFont="1" applyBorder="1"/>
    <xf numFmtId="0" fontId="13" fillId="0" borderId="2" xfId="4" applyFont="1" applyBorder="1" applyAlignment="1">
      <alignment wrapText="1"/>
    </xf>
    <xf numFmtId="2" fontId="14" fillId="2" borderId="2" xfId="4" applyNumberFormat="1" applyFont="1" applyFill="1" applyBorder="1" applyAlignment="1">
      <alignment horizontal="center"/>
    </xf>
    <xf numFmtId="0" fontId="11" fillId="0" borderId="2" xfId="4" applyFont="1" applyBorder="1" applyAlignment="1">
      <alignment vertical="center" wrapText="1"/>
    </xf>
    <xf numFmtId="0" fontId="11" fillId="0" borderId="2" xfId="4" applyFont="1" applyBorder="1" applyAlignment="1">
      <alignment wrapText="1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/>
    <xf numFmtId="4" fontId="15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wrapText="1"/>
    </xf>
    <xf numFmtId="0" fontId="24" fillId="0" borderId="2" xfId="4" applyFont="1" applyBorder="1" applyAlignment="1">
      <alignment wrapText="1"/>
    </xf>
    <xf numFmtId="0" fontId="14" fillId="3" borderId="2" xfId="4" applyFont="1" applyFill="1" applyBorder="1"/>
    <xf numFmtId="4" fontId="16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wrapText="1"/>
    </xf>
    <xf numFmtId="2" fontId="14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horizontal="center" vertical="center"/>
    </xf>
    <xf numFmtId="4" fontId="14" fillId="3" borderId="2" xfId="4" applyNumberFormat="1" applyFont="1" applyFill="1" applyBorder="1" applyAlignment="1">
      <alignment horizontal="center"/>
    </xf>
    <xf numFmtId="0" fontId="17" fillId="0" borderId="0" xfId="4" applyFont="1"/>
    <xf numFmtId="0" fontId="8" fillId="0" borderId="1" xfId="8" applyFont="1" applyBorder="1" applyAlignment="1">
      <alignment horizontal="center"/>
    </xf>
    <xf numFmtId="0" fontId="19" fillId="0" borderId="0" xfId="8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3" fillId="0" borderId="4" xfId="0" applyFont="1" applyBorder="1"/>
    <xf numFmtId="4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13" fillId="0" borderId="2" xfId="0" applyFont="1" applyFill="1" applyBorder="1"/>
    <xf numFmtId="0" fontId="13" fillId="0" borderId="6" xfId="0" applyFont="1" applyBorder="1" applyAlignment="1">
      <alignment horizontal="left" wrapText="1"/>
    </xf>
    <xf numFmtId="0" fontId="0" fillId="0" borderId="7" xfId="0" applyBorder="1"/>
    <xf numFmtId="1" fontId="13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top"/>
    </xf>
    <xf numFmtId="2" fontId="14" fillId="2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4" fontId="14" fillId="0" borderId="2" xfId="0" applyNumberFormat="1" applyFont="1" applyFill="1" applyBorder="1" applyAlignment="1">
      <alignment horizontal="center" vertical="top"/>
    </xf>
    <xf numFmtId="1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1" fontId="13" fillId="0" borderId="8" xfId="0" applyNumberFormat="1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1" fontId="13" fillId="0" borderId="7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7" fillId="0" borderId="0" xfId="0" applyFont="1" applyFill="1"/>
    <xf numFmtId="0" fontId="8" fillId="0" borderId="1" xfId="8" applyFont="1" applyFill="1" applyBorder="1" applyAlignment="1">
      <alignment horizontal="center"/>
    </xf>
    <xf numFmtId="0" fontId="18" fillId="0" borderId="1" xfId="8" applyFont="1" applyFill="1" applyBorder="1" applyAlignment="1">
      <alignment horizontal="center"/>
    </xf>
    <xf numFmtId="0" fontId="0" fillId="0" borderId="1" xfId="0" applyFill="1" applyBorder="1" applyAlignment="1"/>
    <xf numFmtId="0" fontId="26" fillId="0" borderId="0" xfId="0" applyFont="1" applyFill="1"/>
    <xf numFmtId="0" fontId="19" fillId="0" borderId="0" xfId="8" applyFont="1" applyFill="1" applyAlignment="1">
      <alignment horizontal="centerContinuous" vertical="top"/>
    </xf>
    <xf numFmtId="0" fontId="19" fillId="0" borderId="0" xfId="8" applyFont="1" applyFill="1" applyBorder="1" applyAlignment="1">
      <alignment horizontal="centerContinuous" vertical="top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4" fontId="20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166" fontId="13" fillId="0" borderId="2" xfId="0" applyNumberFormat="1" applyFont="1" applyBorder="1"/>
    <xf numFmtId="0" fontId="13" fillId="0" borderId="2" xfId="0" applyFont="1" applyFill="1" applyBorder="1" applyAlignment="1">
      <alignment horizontal="left" wrapText="1"/>
    </xf>
    <xf numFmtId="1" fontId="13" fillId="0" borderId="2" xfId="0" applyNumberFormat="1" applyFont="1" applyBorder="1" applyAlignment="1">
      <alignment horizontal="center" vertical="center" wrapText="1"/>
    </xf>
    <xf numFmtId="4" fontId="20" fillId="4" borderId="2" xfId="0" applyNumberFormat="1" applyFont="1" applyFill="1" applyBorder="1" applyAlignment="1">
      <alignment horizontal="center"/>
    </xf>
    <xf numFmtId="4" fontId="27" fillId="3" borderId="2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  <xf numFmtId="0" fontId="15" fillId="0" borderId="0" xfId="0" applyFont="1"/>
    <xf numFmtId="0" fontId="28" fillId="0" borderId="0" xfId="0" applyFont="1"/>
    <xf numFmtId="0" fontId="18" fillId="0" borderId="1" xfId="8" applyFont="1" applyBorder="1" applyAlignment="1">
      <alignment horizontal="center"/>
    </xf>
    <xf numFmtId="0" fontId="29" fillId="0" borderId="1" xfId="8" applyFont="1" applyBorder="1" applyAlignment="1">
      <alignment horizontal="center"/>
    </xf>
    <xf numFmtId="0" fontId="30" fillId="0" borderId="1" xfId="0" applyFont="1" applyBorder="1" applyAlignment="1"/>
    <xf numFmtId="0" fontId="31" fillId="0" borderId="0" xfId="0" applyFont="1"/>
    <xf numFmtId="0" fontId="32" fillId="0" borderId="0" xfId="8" applyFont="1" applyAlignment="1">
      <alignment horizontal="centerContinuous" vertical="top"/>
    </xf>
    <xf numFmtId="0" fontId="32" fillId="0" borderId="0" xfId="8" applyFont="1" applyBorder="1" applyAlignment="1">
      <alignment horizontal="centerContinuous" vertical="top"/>
    </xf>
    <xf numFmtId="0" fontId="16" fillId="0" borderId="0" xfId="0" applyFont="1"/>
    <xf numFmtId="49" fontId="13" fillId="0" borderId="2" xfId="0" applyNumberFormat="1" applyFont="1" applyBorder="1" applyAlignment="1">
      <alignment wrapText="1"/>
    </xf>
    <xf numFmtId="0" fontId="0" fillId="0" borderId="2" xfId="0" applyFill="1" applyBorder="1"/>
    <xf numFmtId="4" fontId="13" fillId="0" borderId="2" xfId="0" applyNumberFormat="1" applyFont="1" applyFill="1" applyBorder="1" applyAlignment="1">
      <alignment horizontal="center"/>
    </xf>
    <xf numFmtId="4" fontId="14" fillId="0" borderId="2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0" fillId="0" borderId="0" xfId="0" applyFont="1" applyFill="1"/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47.25" x14ac:dyDescent="0.25">
      <c r="A7" s="15">
        <v>1</v>
      </c>
      <c r="B7" s="16" t="s">
        <v>16</v>
      </c>
      <c r="C7" s="17"/>
      <c r="D7" s="17">
        <f>2.5+8</f>
        <v>10.5</v>
      </c>
      <c r="E7" s="16" t="s">
        <v>17</v>
      </c>
      <c r="F7" s="18">
        <f>SUM(C7,D7)</f>
        <v>10.5</v>
      </c>
      <c r="G7" s="16"/>
      <c r="H7" s="17"/>
      <c r="I7" s="16" t="s">
        <v>17</v>
      </c>
      <c r="J7" s="17">
        <f>D7</f>
        <v>10.5</v>
      </c>
      <c r="K7" s="19"/>
    </row>
    <row r="8" spans="1:16" ht="47.25" x14ac:dyDescent="0.25">
      <c r="A8" s="15">
        <v>2</v>
      </c>
      <c r="B8" s="16" t="s">
        <v>18</v>
      </c>
      <c r="C8" s="17"/>
      <c r="D8" s="17">
        <f>5.5+3.6</f>
        <v>9.1</v>
      </c>
      <c r="E8" s="16" t="s">
        <v>17</v>
      </c>
      <c r="F8" s="18">
        <f t="shared" ref="F8:F50" si="0">SUM(C8,D8)</f>
        <v>9.1</v>
      </c>
      <c r="G8" s="16"/>
      <c r="H8" s="17"/>
      <c r="I8" s="16" t="s">
        <v>17</v>
      </c>
      <c r="J8" s="17">
        <f>D8</f>
        <v>9.1</v>
      </c>
      <c r="K8" s="19"/>
    </row>
    <row r="9" spans="1:16" ht="47.25" x14ac:dyDescent="0.25">
      <c r="A9" s="15">
        <v>3</v>
      </c>
      <c r="B9" s="16" t="s">
        <v>19</v>
      </c>
      <c r="C9" s="17"/>
      <c r="D9" s="17">
        <f>14.88+0.6</f>
        <v>15.48</v>
      </c>
      <c r="E9" s="16" t="s">
        <v>17</v>
      </c>
      <c r="F9" s="18">
        <f t="shared" si="0"/>
        <v>15.48</v>
      </c>
      <c r="G9" s="16"/>
      <c r="H9" s="17"/>
      <c r="I9" s="16" t="s">
        <v>17</v>
      </c>
      <c r="J9" s="17">
        <f>D9</f>
        <v>15.48</v>
      </c>
      <c r="K9" s="19"/>
    </row>
    <row r="10" spans="1:16" ht="15.75" x14ac:dyDescent="0.25">
      <c r="A10" s="15"/>
      <c r="B10" s="16"/>
      <c r="C10" s="17"/>
      <c r="D10" s="17"/>
      <c r="E10" s="16"/>
      <c r="F10" s="18">
        <f t="shared" si="0"/>
        <v>0</v>
      </c>
      <c r="G10" s="16"/>
      <c r="H10" s="17"/>
      <c r="I10" s="20"/>
      <c r="J10" s="17"/>
      <c r="K10" s="19"/>
    </row>
    <row r="11" spans="1:16" ht="15.75" x14ac:dyDescent="0.25">
      <c r="A11" s="15"/>
      <c r="B11" s="16"/>
      <c r="C11" s="17"/>
      <c r="D11" s="17"/>
      <c r="E11" s="16"/>
      <c r="F11" s="18">
        <f t="shared" si="0"/>
        <v>0</v>
      </c>
      <c r="G11" s="16"/>
      <c r="H11" s="17"/>
      <c r="I11" s="20"/>
      <c r="J11" s="17"/>
      <c r="K11" s="19"/>
    </row>
    <row r="12" spans="1:16" ht="15.75" x14ac:dyDescent="0.25">
      <c r="A12" s="15"/>
      <c r="B12" s="16"/>
      <c r="C12" s="17"/>
      <c r="D12" s="17"/>
      <c r="E12" s="16"/>
      <c r="F12" s="18">
        <f t="shared" si="0"/>
        <v>0</v>
      </c>
      <c r="G12" s="15"/>
      <c r="H12" s="17"/>
      <c r="I12" s="16"/>
      <c r="J12" s="17"/>
      <c r="K12" s="19"/>
    </row>
    <row r="13" spans="1:16" ht="15.75" x14ac:dyDescent="0.25">
      <c r="A13" s="15"/>
      <c r="B13" s="16"/>
      <c r="C13" s="17"/>
      <c r="D13" s="17"/>
      <c r="E13" s="16"/>
      <c r="F13" s="18">
        <f t="shared" si="0"/>
        <v>0</v>
      </c>
      <c r="G13" s="15"/>
      <c r="H13" s="17"/>
      <c r="I13" s="16"/>
      <c r="J13" s="17"/>
      <c r="K13" s="19"/>
    </row>
    <row r="14" spans="1:16" ht="15.75" x14ac:dyDescent="0.25">
      <c r="A14" s="15"/>
      <c r="B14" s="16"/>
      <c r="C14" s="17"/>
      <c r="D14" s="17"/>
      <c r="E14" s="16"/>
      <c r="F14" s="18">
        <f t="shared" si="0"/>
        <v>0</v>
      </c>
      <c r="G14" s="16"/>
      <c r="H14" s="17"/>
      <c r="I14" s="16"/>
      <c r="J14" s="17"/>
      <c r="K14" s="19"/>
    </row>
    <row r="15" spans="1:16" ht="15.75" x14ac:dyDescent="0.25">
      <c r="A15" s="21"/>
      <c r="B15" s="16"/>
      <c r="C15" s="17"/>
      <c r="D15" s="17"/>
      <c r="E15" s="16"/>
      <c r="F15" s="18">
        <f t="shared" si="0"/>
        <v>0</v>
      </c>
      <c r="G15" s="16"/>
      <c r="H15" s="17"/>
      <c r="I15" s="16"/>
      <c r="J15" s="17"/>
      <c r="K15" s="19"/>
    </row>
    <row r="16" spans="1:16" ht="15" customHeight="1" x14ac:dyDescent="0.25">
      <c r="A16" s="21"/>
      <c r="B16" s="16"/>
      <c r="C16" s="17"/>
      <c r="D16" s="17"/>
      <c r="E16" s="16"/>
      <c r="F16" s="18">
        <f t="shared" si="0"/>
        <v>0</v>
      </c>
      <c r="G16" s="16"/>
      <c r="H16" s="17"/>
      <c r="I16" s="16"/>
      <c r="J16" s="17"/>
      <c r="K16" s="19"/>
    </row>
    <row r="17" spans="1:11" ht="15.75" x14ac:dyDescent="0.25">
      <c r="A17" s="15"/>
      <c r="B17" s="16"/>
      <c r="C17" s="17"/>
      <c r="D17" s="17"/>
      <c r="E17" s="16"/>
      <c r="F17" s="18">
        <f t="shared" si="0"/>
        <v>0</v>
      </c>
      <c r="G17" s="16"/>
      <c r="H17" s="17"/>
      <c r="I17" s="16"/>
      <c r="J17" s="17"/>
      <c r="K17" s="19"/>
    </row>
    <row r="18" spans="1:11" ht="15.75" x14ac:dyDescent="0.25">
      <c r="A18" s="15"/>
      <c r="B18" s="16"/>
      <c r="C18" s="17"/>
      <c r="D18" s="17"/>
      <c r="E18" s="16"/>
      <c r="F18" s="18">
        <f t="shared" si="0"/>
        <v>0</v>
      </c>
      <c r="G18" s="16"/>
      <c r="H18" s="17"/>
      <c r="I18" s="16"/>
      <c r="J18" s="17"/>
      <c r="K18" s="19"/>
    </row>
    <row r="19" spans="1:11" ht="15.75" x14ac:dyDescent="0.25">
      <c r="A19" s="15"/>
      <c r="B19" s="16"/>
      <c r="C19" s="17"/>
      <c r="D19" s="17"/>
      <c r="E19" s="16"/>
      <c r="F19" s="18">
        <f t="shared" si="0"/>
        <v>0</v>
      </c>
      <c r="G19" s="16"/>
      <c r="H19" s="17"/>
      <c r="I19" s="16"/>
      <c r="J19" s="17"/>
      <c r="K19" s="19"/>
    </row>
    <row r="20" spans="1:11" ht="15.75" x14ac:dyDescent="0.25">
      <c r="A20" s="15"/>
      <c r="B20" s="16"/>
      <c r="C20" s="17"/>
      <c r="D20" s="17"/>
      <c r="E20" s="16"/>
      <c r="F20" s="18">
        <f t="shared" si="0"/>
        <v>0</v>
      </c>
      <c r="G20" s="16"/>
      <c r="H20" s="17"/>
      <c r="I20" s="16"/>
      <c r="J20" s="17"/>
      <c r="K20" s="19"/>
    </row>
    <row r="21" spans="1:11" ht="15.75" x14ac:dyDescent="0.25">
      <c r="A21" s="15"/>
      <c r="B21" s="16"/>
      <c r="C21" s="17"/>
      <c r="D21" s="17"/>
      <c r="E21" s="16"/>
      <c r="F21" s="18">
        <f t="shared" si="0"/>
        <v>0</v>
      </c>
      <c r="G21" s="16"/>
      <c r="H21" s="17"/>
      <c r="I21" s="16"/>
      <c r="J21" s="17"/>
      <c r="K21" s="19"/>
    </row>
    <row r="22" spans="1:11" ht="15.75" x14ac:dyDescent="0.25">
      <c r="A22" s="15"/>
      <c r="B22" s="22"/>
      <c r="C22" s="23"/>
      <c r="D22" s="23"/>
      <c r="E22" s="16"/>
      <c r="F22" s="24">
        <f t="shared" si="0"/>
        <v>0</v>
      </c>
      <c r="G22" s="22"/>
      <c r="H22" s="23"/>
      <c r="I22" s="16"/>
      <c r="J22" s="23"/>
      <c r="K22" s="25"/>
    </row>
    <row r="23" spans="1:11" ht="15.75" x14ac:dyDescent="0.25">
      <c r="A23" s="15"/>
      <c r="B23" s="22"/>
      <c r="C23" s="23"/>
      <c r="D23" s="23"/>
      <c r="E23" s="16"/>
      <c r="F23" s="24">
        <f t="shared" si="0"/>
        <v>0</v>
      </c>
      <c r="G23" s="22"/>
      <c r="H23" s="23"/>
      <c r="I23" s="16"/>
      <c r="J23" s="23"/>
      <c r="K23" s="25"/>
    </row>
    <row r="24" spans="1:11" ht="15.75" x14ac:dyDescent="0.25">
      <c r="A24" s="15"/>
      <c r="B24" s="22"/>
      <c r="C24" s="23"/>
      <c r="D24" s="23"/>
      <c r="E24" s="16"/>
      <c r="F24" s="24">
        <f t="shared" si="0"/>
        <v>0</v>
      </c>
      <c r="G24" s="22"/>
      <c r="H24" s="23"/>
      <c r="I24" s="16"/>
      <c r="J24" s="23"/>
      <c r="K24" s="25"/>
    </row>
    <row r="25" spans="1:11" ht="15.75" x14ac:dyDescent="0.25">
      <c r="A25" s="21"/>
      <c r="B25" s="22"/>
      <c r="C25" s="23"/>
      <c r="D25" s="23"/>
      <c r="E25" s="16"/>
      <c r="F25" s="24">
        <f t="shared" si="0"/>
        <v>0</v>
      </c>
      <c r="G25" s="22"/>
      <c r="H25" s="23"/>
      <c r="I25" s="16"/>
      <c r="J25" s="23"/>
      <c r="K25" s="25"/>
    </row>
    <row r="26" spans="1:11" ht="15.75" x14ac:dyDescent="0.25">
      <c r="A26" s="21"/>
      <c r="B26" s="22"/>
      <c r="C26" s="23"/>
      <c r="D26" s="23"/>
      <c r="E26" s="16"/>
      <c r="F26" s="24">
        <f t="shared" si="0"/>
        <v>0</v>
      </c>
      <c r="G26" s="22"/>
      <c r="H26" s="23"/>
      <c r="I26" s="16"/>
      <c r="J26" s="23"/>
      <c r="K26" s="25"/>
    </row>
    <row r="27" spans="1:11" ht="15.75" x14ac:dyDescent="0.25">
      <c r="A27" s="15"/>
      <c r="B27" s="22"/>
      <c r="C27" s="23"/>
      <c r="D27" s="23"/>
      <c r="E27" s="16"/>
      <c r="F27" s="24">
        <f t="shared" si="0"/>
        <v>0</v>
      </c>
      <c r="G27" s="22"/>
      <c r="H27" s="23"/>
      <c r="I27" s="16"/>
      <c r="J27" s="23"/>
      <c r="K27" s="25"/>
    </row>
    <row r="28" spans="1:11" ht="15.75" x14ac:dyDescent="0.25">
      <c r="A28" s="15"/>
      <c r="B28" s="22"/>
      <c r="C28" s="23"/>
      <c r="D28" s="23"/>
      <c r="E28" s="16"/>
      <c r="F28" s="24">
        <f t="shared" si="0"/>
        <v>0</v>
      </c>
      <c r="G28" s="22"/>
      <c r="H28" s="23"/>
      <c r="I28" s="16"/>
      <c r="J28" s="23"/>
      <c r="K28" s="25"/>
    </row>
    <row r="29" spans="1:11" ht="15.75" x14ac:dyDescent="0.25">
      <c r="A29" s="15"/>
      <c r="B29" s="22"/>
      <c r="C29" s="23"/>
      <c r="D29" s="23"/>
      <c r="E29" s="16"/>
      <c r="F29" s="24">
        <f t="shared" si="0"/>
        <v>0</v>
      </c>
      <c r="G29" s="22"/>
      <c r="H29" s="23"/>
      <c r="I29" s="16"/>
      <c r="J29" s="23"/>
      <c r="K29" s="25"/>
    </row>
    <row r="30" spans="1:11" ht="15.75" x14ac:dyDescent="0.25">
      <c r="A30" s="15"/>
      <c r="B30" s="22"/>
      <c r="C30" s="23"/>
      <c r="D30" s="23"/>
      <c r="E30" s="16"/>
      <c r="F30" s="24">
        <f t="shared" si="0"/>
        <v>0</v>
      </c>
      <c r="G30" s="22"/>
      <c r="H30" s="23"/>
      <c r="I30" s="16"/>
      <c r="J30" s="23"/>
      <c r="K30" s="25"/>
    </row>
    <row r="31" spans="1:11" ht="15.75" x14ac:dyDescent="0.25">
      <c r="A31" s="15"/>
      <c r="B31" s="22"/>
      <c r="C31" s="23"/>
      <c r="D31" s="23"/>
      <c r="E31" s="16"/>
      <c r="F31" s="24">
        <f t="shared" si="0"/>
        <v>0</v>
      </c>
      <c r="G31" s="22"/>
      <c r="H31" s="23"/>
      <c r="I31" s="16"/>
      <c r="J31" s="23"/>
      <c r="K31" s="25"/>
    </row>
    <row r="32" spans="1:11" ht="15.75" x14ac:dyDescent="0.25">
      <c r="A32" s="15"/>
      <c r="B32" s="22"/>
      <c r="C32" s="23"/>
      <c r="D32" s="23"/>
      <c r="E32" s="16"/>
      <c r="F32" s="24">
        <f t="shared" si="0"/>
        <v>0</v>
      </c>
      <c r="G32" s="22"/>
      <c r="H32" s="23"/>
      <c r="I32" s="16"/>
      <c r="J32" s="23"/>
      <c r="K32" s="25"/>
    </row>
    <row r="33" spans="1:11" ht="15.75" x14ac:dyDescent="0.25">
      <c r="A33" s="15"/>
      <c r="B33" s="22"/>
      <c r="C33" s="23"/>
      <c r="D33" s="23"/>
      <c r="E33" s="16"/>
      <c r="F33" s="24">
        <f t="shared" si="0"/>
        <v>0</v>
      </c>
      <c r="G33" s="22"/>
      <c r="H33" s="23"/>
      <c r="I33" s="16"/>
      <c r="J33" s="23"/>
      <c r="K33" s="25"/>
    </row>
    <row r="34" spans="1:11" ht="15.75" x14ac:dyDescent="0.25">
      <c r="A34" s="15"/>
      <c r="B34" s="22"/>
      <c r="C34" s="23"/>
      <c r="D34" s="23"/>
      <c r="E34" s="16"/>
      <c r="F34" s="24">
        <f t="shared" si="0"/>
        <v>0</v>
      </c>
      <c r="G34" s="22"/>
      <c r="H34" s="23"/>
      <c r="I34" s="16"/>
      <c r="J34" s="23"/>
      <c r="K34" s="25"/>
    </row>
    <row r="35" spans="1:11" ht="15.75" x14ac:dyDescent="0.25">
      <c r="A35" s="21"/>
      <c r="B35" s="22"/>
      <c r="C35" s="23"/>
      <c r="D35" s="23"/>
      <c r="E35" s="16"/>
      <c r="F35" s="24">
        <f t="shared" si="0"/>
        <v>0</v>
      </c>
      <c r="G35" s="22"/>
      <c r="H35" s="23"/>
      <c r="I35" s="16"/>
      <c r="J35" s="23"/>
      <c r="K35" s="25"/>
    </row>
    <row r="36" spans="1:11" ht="15.75" x14ac:dyDescent="0.25">
      <c r="A36" s="21"/>
      <c r="B36" s="22"/>
      <c r="C36" s="23"/>
      <c r="D36" s="23"/>
      <c r="E36" s="16"/>
      <c r="F36" s="24">
        <f t="shared" si="0"/>
        <v>0</v>
      </c>
      <c r="G36" s="22"/>
      <c r="H36" s="23"/>
      <c r="I36" s="16"/>
      <c r="J36" s="23"/>
      <c r="K36" s="25"/>
    </row>
    <row r="37" spans="1:11" ht="15.75" x14ac:dyDescent="0.25">
      <c r="A37" s="15"/>
      <c r="B37" s="22"/>
      <c r="C37" s="23"/>
      <c r="D37" s="23"/>
      <c r="E37" s="16"/>
      <c r="F37" s="24">
        <f t="shared" si="0"/>
        <v>0</v>
      </c>
      <c r="G37" s="22"/>
      <c r="H37" s="23"/>
      <c r="I37" s="16"/>
      <c r="J37" s="23"/>
      <c r="K37" s="25"/>
    </row>
    <row r="38" spans="1:11" ht="15.75" x14ac:dyDescent="0.25">
      <c r="A38" s="15"/>
      <c r="B38" s="22"/>
      <c r="C38" s="23"/>
      <c r="D38" s="23"/>
      <c r="E38" s="16"/>
      <c r="F38" s="24">
        <f t="shared" si="0"/>
        <v>0</v>
      </c>
      <c r="G38" s="22"/>
      <c r="H38" s="23"/>
      <c r="I38" s="16"/>
      <c r="J38" s="23"/>
      <c r="K38" s="25"/>
    </row>
    <row r="39" spans="1:11" ht="15.75" x14ac:dyDescent="0.25">
      <c r="A39" s="15"/>
      <c r="B39" s="22"/>
      <c r="C39" s="23"/>
      <c r="D39" s="23"/>
      <c r="E39" s="16"/>
      <c r="F39" s="24">
        <f t="shared" si="0"/>
        <v>0</v>
      </c>
      <c r="G39" s="22"/>
      <c r="H39" s="23"/>
      <c r="I39" s="16"/>
      <c r="J39" s="23"/>
      <c r="K39" s="25"/>
    </row>
    <row r="40" spans="1:11" ht="15.75" x14ac:dyDescent="0.25">
      <c r="A40" s="15"/>
      <c r="B40" s="22"/>
      <c r="C40" s="23"/>
      <c r="D40" s="23"/>
      <c r="E40" s="16"/>
      <c r="F40" s="24">
        <f t="shared" si="0"/>
        <v>0</v>
      </c>
      <c r="G40" s="22"/>
      <c r="H40" s="23"/>
      <c r="I40" s="16"/>
      <c r="J40" s="23"/>
      <c r="K40" s="25"/>
    </row>
    <row r="41" spans="1:11" ht="15.75" x14ac:dyDescent="0.25">
      <c r="A41" s="15"/>
      <c r="B41" s="22"/>
      <c r="C41" s="23"/>
      <c r="D41" s="23"/>
      <c r="E41" s="16"/>
      <c r="F41" s="24">
        <f t="shared" si="0"/>
        <v>0</v>
      </c>
      <c r="G41" s="22"/>
      <c r="H41" s="23"/>
      <c r="I41" s="16"/>
      <c r="J41" s="23"/>
      <c r="K41" s="25"/>
    </row>
    <row r="42" spans="1:11" ht="15.75" x14ac:dyDescent="0.25">
      <c r="A42" s="15"/>
      <c r="B42" s="22"/>
      <c r="C42" s="23"/>
      <c r="D42" s="23"/>
      <c r="E42" s="16"/>
      <c r="F42" s="24">
        <f t="shared" si="0"/>
        <v>0</v>
      </c>
      <c r="G42" s="22"/>
      <c r="H42" s="23"/>
      <c r="I42" s="16"/>
      <c r="J42" s="23"/>
      <c r="K42" s="25"/>
    </row>
    <row r="43" spans="1:11" ht="15.75" x14ac:dyDescent="0.25">
      <c r="A43" s="15"/>
      <c r="B43" s="22"/>
      <c r="C43" s="23"/>
      <c r="D43" s="23"/>
      <c r="E43" s="16"/>
      <c r="F43" s="24">
        <f t="shared" si="0"/>
        <v>0</v>
      </c>
      <c r="G43" s="22"/>
      <c r="H43" s="23"/>
      <c r="I43" s="16"/>
      <c r="J43" s="23"/>
      <c r="K43" s="25"/>
    </row>
    <row r="44" spans="1:11" ht="15.75" x14ac:dyDescent="0.25">
      <c r="A44" s="15"/>
      <c r="B44" s="22"/>
      <c r="C44" s="23"/>
      <c r="D44" s="23"/>
      <c r="E44" s="16"/>
      <c r="F44" s="24">
        <f t="shared" si="0"/>
        <v>0</v>
      </c>
      <c r="G44" s="22"/>
      <c r="H44" s="23"/>
      <c r="I44" s="16"/>
      <c r="J44" s="23"/>
      <c r="K44" s="25"/>
    </row>
    <row r="45" spans="1:11" ht="15.75" x14ac:dyDescent="0.25">
      <c r="A45" s="21"/>
      <c r="B45" s="22"/>
      <c r="C45" s="23"/>
      <c r="D45" s="23"/>
      <c r="E45" s="16"/>
      <c r="F45" s="24">
        <f t="shared" si="0"/>
        <v>0</v>
      </c>
      <c r="G45" s="22"/>
      <c r="H45" s="23"/>
      <c r="I45" s="16"/>
      <c r="J45" s="23"/>
      <c r="K45" s="25"/>
    </row>
    <row r="46" spans="1:11" ht="15.75" x14ac:dyDescent="0.25">
      <c r="A46" s="21"/>
      <c r="B46" s="22"/>
      <c r="C46" s="23"/>
      <c r="D46" s="23"/>
      <c r="E46" s="16"/>
      <c r="F46" s="24">
        <f t="shared" si="0"/>
        <v>0</v>
      </c>
      <c r="G46" s="22"/>
      <c r="H46" s="23"/>
      <c r="I46" s="16"/>
      <c r="J46" s="23"/>
      <c r="K46" s="25"/>
    </row>
    <row r="47" spans="1:11" ht="15.75" x14ac:dyDescent="0.25">
      <c r="A47" s="26"/>
      <c r="B47" s="27"/>
      <c r="C47" s="28"/>
      <c r="D47" s="28"/>
      <c r="E47" s="29"/>
      <c r="F47" s="24">
        <f t="shared" si="0"/>
        <v>0</v>
      </c>
      <c r="G47" s="27"/>
      <c r="H47" s="28"/>
      <c r="I47" s="29"/>
      <c r="J47" s="28"/>
      <c r="K47" s="25"/>
    </row>
    <row r="48" spans="1:11" ht="15.75" x14ac:dyDescent="0.25">
      <c r="A48" s="26"/>
      <c r="B48" s="27"/>
      <c r="C48" s="28"/>
      <c r="D48" s="28"/>
      <c r="E48" s="29"/>
      <c r="F48" s="24">
        <f t="shared" si="0"/>
        <v>0</v>
      </c>
      <c r="G48" s="27"/>
      <c r="H48" s="28"/>
      <c r="I48" s="29"/>
      <c r="J48" s="28"/>
      <c r="K48" s="25"/>
    </row>
    <row r="49" spans="1:11" ht="15.75" x14ac:dyDescent="0.25">
      <c r="A49" s="26"/>
      <c r="B49" s="27"/>
      <c r="C49" s="28"/>
      <c r="D49" s="28"/>
      <c r="E49" s="29"/>
      <c r="F49" s="24">
        <f t="shared" si="0"/>
        <v>0</v>
      </c>
      <c r="G49" s="27"/>
      <c r="H49" s="28"/>
      <c r="I49" s="29"/>
      <c r="J49" s="28"/>
      <c r="K49" s="25"/>
    </row>
    <row r="50" spans="1:11" ht="15.75" x14ac:dyDescent="0.25">
      <c r="A50" s="27"/>
      <c r="B50" s="30" t="s">
        <v>20</v>
      </c>
      <c r="C50" s="31">
        <f>SUM(C7:C49)</f>
        <v>0</v>
      </c>
      <c r="D50" s="31">
        <f>SUM(D7:D49)</f>
        <v>35.08</v>
      </c>
      <c r="E50" s="32"/>
      <c r="F50" s="33">
        <f t="shared" si="0"/>
        <v>35.08</v>
      </c>
      <c r="G50" s="34"/>
      <c r="H50" s="31">
        <f>SUM(H7:H49)</f>
        <v>0</v>
      </c>
      <c r="I50" s="32"/>
      <c r="J50" s="31">
        <f>SUM(J7:J49)</f>
        <v>35.08</v>
      </c>
      <c r="K50" s="35">
        <f>C50-H50</f>
        <v>0</v>
      </c>
    </row>
    <row r="53" spans="1:11" ht="15.75" x14ac:dyDescent="0.25">
      <c r="B53" s="36" t="s">
        <v>21</v>
      </c>
      <c r="F53" s="37"/>
      <c r="G53" s="38" t="s">
        <v>22</v>
      </c>
      <c r="H53" s="39"/>
    </row>
    <row r="54" spans="1:11" x14ac:dyDescent="0.25">
      <c r="B54" s="36"/>
      <c r="F54" s="40" t="s">
        <v>23</v>
      </c>
      <c r="G54" s="41"/>
      <c r="H54" s="41"/>
    </row>
    <row r="55" spans="1:11" ht="15.75" x14ac:dyDescent="0.25">
      <c r="B55" s="36" t="s">
        <v>24</v>
      </c>
      <c r="F55" s="37"/>
      <c r="G55" s="38" t="s">
        <v>25</v>
      </c>
      <c r="H55" s="39"/>
    </row>
    <row r="56" spans="1:11" x14ac:dyDescent="0.25">
      <c r="F56" s="40" t="s">
        <v>23</v>
      </c>
      <c r="G56" s="41"/>
      <c r="H56" s="4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G13" sqref="G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42" t="s">
        <v>100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/>
      <c r="B7" s="22"/>
      <c r="C7" s="23"/>
      <c r="D7" s="23"/>
      <c r="E7" s="16"/>
      <c r="F7" s="24">
        <f>SUM(C7,D7)</f>
        <v>0</v>
      </c>
      <c r="G7" s="22"/>
      <c r="H7" s="23"/>
      <c r="I7" s="20" t="s">
        <v>27</v>
      </c>
      <c r="J7" s="23">
        <v>10</v>
      </c>
      <c r="K7" s="25"/>
    </row>
    <row r="8" spans="1:16" ht="47.25" x14ac:dyDescent="0.25">
      <c r="A8" s="15"/>
      <c r="B8" s="22"/>
      <c r="C8" s="23"/>
      <c r="D8" s="23"/>
      <c r="E8" s="16"/>
      <c r="F8" s="24">
        <f t="shared" ref="F8:F50" si="0">SUM(C8,D8)</f>
        <v>0</v>
      </c>
      <c r="G8" s="22"/>
      <c r="H8" s="23"/>
      <c r="I8" s="20" t="s">
        <v>101</v>
      </c>
      <c r="J8" s="23">
        <v>0</v>
      </c>
      <c r="K8" s="25"/>
    </row>
    <row r="9" spans="1:16" ht="15.75" x14ac:dyDescent="0.25">
      <c r="A9" s="15"/>
      <c r="B9" s="22"/>
      <c r="C9" s="23"/>
      <c r="D9" s="23"/>
      <c r="E9" s="16"/>
      <c r="F9" s="24">
        <f t="shared" si="0"/>
        <v>0</v>
      </c>
      <c r="G9" s="22"/>
      <c r="H9" s="23"/>
      <c r="I9" s="20" t="s">
        <v>28</v>
      </c>
      <c r="J9" s="23">
        <v>0</v>
      </c>
      <c r="K9" s="25"/>
    </row>
    <row r="10" spans="1:16" ht="15.75" x14ac:dyDescent="0.25">
      <c r="A10" s="15"/>
      <c r="B10" s="22"/>
      <c r="C10" s="23"/>
      <c r="D10" s="23"/>
      <c r="E10" s="16"/>
      <c r="F10" s="24">
        <f t="shared" si="0"/>
        <v>0</v>
      </c>
      <c r="G10" s="22"/>
      <c r="H10" s="23"/>
      <c r="I10" s="20" t="s">
        <v>102</v>
      </c>
      <c r="J10" s="23">
        <v>0</v>
      </c>
      <c r="K10" s="25"/>
    </row>
    <row r="11" spans="1:16" ht="15.75" x14ac:dyDescent="0.25">
      <c r="A11" s="15"/>
      <c r="B11" s="22"/>
      <c r="C11" s="23"/>
      <c r="D11" s="23"/>
      <c r="E11" s="16"/>
      <c r="F11" s="24">
        <f t="shared" si="0"/>
        <v>0</v>
      </c>
      <c r="G11" s="22"/>
      <c r="H11" s="23"/>
      <c r="I11" s="20"/>
      <c r="J11" s="23">
        <v>96</v>
      </c>
      <c r="K11" s="25"/>
    </row>
    <row r="12" spans="1:16" ht="15.75" x14ac:dyDescent="0.25">
      <c r="A12" s="15"/>
      <c r="B12" s="22"/>
      <c r="C12" s="23"/>
      <c r="D12" s="23"/>
      <c r="E12" s="16"/>
      <c r="F12" s="24">
        <f t="shared" si="0"/>
        <v>0</v>
      </c>
      <c r="G12" s="21"/>
      <c r="H12" s="23"/>
      <c r="I12" s="20"/>
      <c r="J12" s="23">
        <v>24</v>
      </c>
      <c r="K12" s="25"/>
    </row>
    <row r="13" spans="1:16" ht="47.25" x14ac:dyDescent="0.25">
      <c r="A13" s="15"/>
      <c r="B13" s="22"/>
      <c r="C13" s="23"/>
      <c r="D13" s="23"/>
      <c r="E13" s="16"/>
      <c r="F13" s="24">
        <f t="shared" si="0"/>
        <v>0</v>
      </c>
      <c r="G13" s="21"/>
      <c r="H13" s="23"/>
      <c r="I13" s="20" t="s">
        <v>101</v>
      </c>
      <c r="J13" s="23">
        <v>53.9</v>
      </c>
      <c r="K13" s="25"/>
    </row>
    <row r="14" spans="1:16" ht="47.25" x14ac:dyDescent="0.25">
      <c r="A14" s="15"/>
      <c r="B14" s="22"/>
      <c r="C14" s="23"/>
      <c r="D14" s="23"/>
      <c r="E14" s="16"/>
      <c r="F14" s="24">
        <f t="shared" si="0"/>
        <v>0</v>
      </c>
      <c r="G14" s="22"/>
      <c r="H14" s="23"/>
      <c r="I14" s="20" t="s">
        <v>101</v>
      </c>
      <c r="J14" s="23">
        <v>8.620000000000001</v>
      </c>
      <c r="K14" s="25"/>
    </row>
    <row r="15" spans="1:16" ht="47.25" x14ac:dyDescent="0.25">
      <c r="A15" s="21"/>
      <c r="B15" s="22"/>
      <c r="C15" s="23"/>
      <c r="D15" s="23"/>
      <c r="E15" s="16"/>
      <c r="F15" s="24">
        <f t="shared" si="0"/>
        <v>0</v>
      </c>
      <c r="G15" s="22"/>
      <c r="H15" s="23"/>
      <c r="I15" s="20" t="s">
        <v>101</v>
      </c>
      <c r="J15" s="23">
        <v>39.9</v>
      </c>
      <c r="K15" s="25"/>
    </row>
    <row r="16" spans="1:16" ht="15" customHeight="1" x14ac:dyDescent="0.25">
      <c r="A16" s="21"/>
      <c r="B16" s="22"/>
      <c r="C16" s="23"/>
      <c r="D16" s="23"/>
      <c r="E16" s="16"/>
      <c r="F16" s="24">
        <f t="shared" si="0"/>
        <v>0</v>
      </c>
      <c r="G16" s="22"/>
      <c r="H16" s="23"/>
      <c r="I16" s="20" t="s">
        <v>101</v>
      </c>
      <c r="J16" s="23">
        <v>46.6</v>
      </c>
      <c r="K16" s="25"/>
    </row>
    <row r="17" spans="1:11" ht="47.25" x14ac:dyDescent="0.25">
      <c r="A17" s="15"/>
      <c r="B17" s="22"/>
      <c r="C17" s="23"/>
      <c r="D17" s="23"/>
      <c r="E17" s="16"/>
      <c r="F17" s="24">
        <f t="shared" si="0"/>
        <v>0</v>
      </c>
      <c r="G17" s="22"/>
      <c r="H17" s="23"/>
      <c r="I17" s="20" t="s">
        <v>101</v>
      </c>
      <c r="J17" s="23">
        <v>24.6</v>
      </c>
      <c r="K17" s="25"/>
    </row>
    <row r="18" spans="1:11" ht="47.25" x14ac:dyDescent="0.25">
      <c r="A18" s="15"/>
      <c r="B18" s="22"/>
      <c r="C18" s="23"/>
      <c r="D18" s="23"/>
      <c r="E18" s="16"/>
      <c r="F18" s="24">
        <f t="shared" si="0"/>
        <v>0</v>
      </c>
      <c r="G18" s="22"/>
      <c r="H18" s="23"/>
      <c r="I18" s="20" t="s">
        <v>101</v>
      </c>
      <c r="J18" s="23">
        <v>1</v>
      </c>
      <c r="K18" s="25"/>
    </row>
    <row r="19" spans="1:11" ht="15.75" x14ac:dyDescent="0.25">
      <c r="A19" s="15"/>
      <c r="B19" s="22"/>
      <c r="C19" s="23"/>
      <c r="D19" s="23"/>
      <c r="E19" s="16"/>
      <c r="F19" s="24">
        <f t="shared" si="0"/>
        <v>0</v>
      </c>
      <c r="G19" s="22"/>
      <c r="H19" s="23"/>
      <c r="I19" s="16"/>
      <c r="J19" s="23">
        <v>6.1000000000000005</v>
      </c>
      <c r="K19" s="25"/>
    </row>
    <row r="20" spans="1:11" ht="15.75" x14ac:dyDescent="0.25">
      <c r="A20" s="15"/>
      <c r="B20" s="22"/>
      <c r="C20" s="23"/>
      <c r="D20" s="23"/>
      <c r="E20" s="16"/>
      <c r="F20" s="24">
        <f t="shared" si="0"/>
        <v>0</v>
      </c>
      <c r="G20" s="22"/>
      <c r="H20" s="23"/>
      <c r="I20" s="16"/>
      <c r="J20" s="23"/>
      <c r="K20" s="25"/>
    </row>
    <row r="21" spans="1:11" ht="15.75" x14ac:dyDescent="0.25">
      <c r="A21" s="15"/>
      <c r="B21" s="22"/>
      <c r="C21" s="23"/>
      <c r="D21" s="23"/>
      <c r="E21" s="16"/>
      <c r="F21" s="24">
        <f t="shared" si="0"/>
        <v>0</v>
      </c>
      <c r="G21" s="22"/>
      <c r="H21" s="23"/>
      <c r="I21" s="16"/>
      <c r="J21" s="23"/>
      <c r="K21" s="25"/>
    </row>
    <row r="22" spans="1:11" ht="15.75" x14ac:dyDescent="0.25">
      <c r="A22" s="15"/>
      <c r="B22" s="22"/>
      <c r="C22" s="23"/>
      <c r="D22" s="23"/>
      <c r="E22" s="16"/>
      <c r="F22" s="24">
        <f t="shared" si="0"/>
        <v>0</v>
      </c>
      <c r="G22" s="22"/>
      <c r="H22" s="23"/>
      <c r="I22" s="16"/>
      <c r="J22" s="23"/>
      <c r="K22" s="25"/>
    </row>
    <row r="23" spans="1:11" ht="15.75" x14ac:dyDescent="0.25">
      <c r="A23" s="15"/>
      <c r="B23" s="22"/>
      <c r="C23" s="23"/>
      <c r="D23" s="23"/>
      <c r="E23" s="16"/>
      <c r="F23" s="24">
        <f t="shared" si="0"/>
        <v>0</v>
      </c>
      <c r="G23" s="22"/>
      <c r="H23" s="23"/>
      <c r="I23" s="16"/>
      <c r="J23" s="23"/>
      <c r="K23" s="25"/>
    </row>
    <row r="24" spans="1:11" ht="15.75" x14ac:dyDescent="0.25">
      <c r="A24" s="15"/>
      <c r="B24" s="22"/>
      <c r="C24" s="23"/>
      <c r="D24" s="23"/>
      <c r="E24" s="16"/>
      <c r="F24" s="24">
        <f t="shared" si="0"/>
        <v>0</v>
      </c>
      <c r="G24" s="22"/>
      <c r="H24" s="23"/>
      <c r="I24" s="16"/>
      <c r="J24" s="23"/>
      <c r="K24" s="25"/>
    </row>
    <row r="25" spans="1:11" ht="15.75" x14ac:dyDescent="0.25">
      <c r="A25" s="21"/>
      <c r="B25" s="22"/>
      <c r="C25" s="23"/>
      <c r="D25" s="23"/>
      <c r="E25" s="16"/>
      <c r="F25" s="24">
        <f t="shared" si="0"/>
        <v>0</v>
      </c>
      <c r="G25" s="22"/>
      <c r="H25" s="23"/>
      <c r="I25" s="16"/>
      <c r="J25" s="23"/>
      <c r="K25" s="25"/>
    </row>
    <row r="26" spans="1:11" ht="15.75" x14ac:dyDescent="0.25">
      <c r="A26" s="21"/>
      <c r="B26" s="22"/>
      <c r="C26" s="23"/>
      <c r="D26" s="23"/>
      <c r="E26" s="16"/>
      <c r="F26" s="24">
        <f t="shared" si="0"/>
        <v>0</v>
      </c>
      <c r="G26" s="22"/>
      <c r="H26" s="23"/>
      <c r="I26" s="16"/>
      <c r="J26" s="23"/>
      <c r="K26" s="25"/>
    </row>
    <row r="27" spans="1:11" ht="15.75" x14ac:dyDescent="0.25">
      <c r="A27" s="15"/>
      <c r="B27" s="22"/>
      <c r="C27" s="23"/>
      <c r="D27" s="23"/>
      <c r="E27" s="16"/>
      <c r="F27" s="24">
        <f t="shared" si="0"/>
        <v>0</v>
      </c>
      <c r="G27" s="22"/>
      <c r="H27" s="23"/>
      <c r="I27" s="16"/>
      <c r="J27" s="23"/>
      <c r="K27" s="25"/>
    </row>
    <row r="28" spans="1:11" ht="15.75" x14ac:dyDescent="0.25">
      <c r="A28" s="15"/>
      <c r="B28" s="22"/>
      <c r="C28" s="23"/>
      <c r="D28" s="23"/>
      <c r="E28" s="16"/>
      <c r="F28" s="24">
        <f t="shared" si="0"/>
        <v>0</v>
      </c>
      <c r="G28" s="22"/>
      <c r="H28" s="23"/>
      <c r="I28" s="16"/>
      <c r="J28" s="23"/>
      <c r="K28" s="25"/>
    </row>
    <row r="29" spans="1:11" ht="15.75" x14ac:dyDescent="0.25">
      <c r="A29" s="15"/>
      <c r="B29" s="22"/>
      <c r="C29" s="23"/>
      <c r="D29" s="23"/>
      <c r="E29" s="16"/>
      <c r="F29" s="24">
        <f t="shared" si="0"/>
        <v>0</v>
      </c>
      <c r="G29" s="22"/>
      <c r="H29" s="23"/>
      <c r="I29" s="16"/>
      <c r="J29" s="23"/>
      <c r="K29" s="25"/>
    </row>
    <row r="30" spans="1:11" ht="15.75" x14ac:dyDescent="0.25">
      <c r="A30" s="15"/>
      <c r="B30" s="22"/>
      <c r="C30" s="23"/>
      <c r="D30" s="23"/>
      <c r="E30" s="16"/>
      <c r="F30" s="24">
        <f t="shared" si="0"/>
        <v>0</v>
      </c>
      <c r="G30" s="22"/>
      <c r="H30" s="23"/>
      <c r="I30" s="16"/>
      <c r="J30" s="23"/>
      <c r="K30" s="25"/>
    </row>
    <row r="31" spans="1:11" ht="15.75" x14ac:dyDescent="0.25">
      <c r="A31" s="15"/>
      <c r="B31" s="22"/>
      <c r="C31" s="23"/>
      <c r="D31" s="23"/>
      <c r="E31" s="16"/>
      <c r="F31" s="24">
        <f t="shared" si="0"/>
        <v>0</v>
      </c>
      <c r="G31" s="22"/>
      <c r="H31" s="23"/>
      <c r="I31" s="16"/>
      <c r="J31" s="23"/>
      <c r="K31" s="25"/>
    </row>
    <row r="32" spans="1:11" ht="15.75" x14ac:dyDescent="0.25">
      <c r="A32" s="15"/>
      <c r="B32" s="22"/>
      <c r="C32" s="23"/>
      <c r="D32" s="23"/>
      <c r="E32" s="16"/>
      <c r="F32" s="24">
        <f t="shared" si="0"/>
        <v>0</v>
      </c>
      <c r="G32" s="22"/>
      <c r="H32" s="23"/>
      <c r="I32" s="16"/>
      <c r="J32" s="23"/>
      <c r="K32" s="25"/>
    </row>
    <row r="33" spans="1:11" ht="15.75" x14ac:dyDescent="0.25">
      <c r="A33" s="15"/>
      <c r="B33" s="22"/>
      <c r="C33" s="23"/>
      <c r="D33" s="23"/>
      <c r="E33" s="16"/>
      <c r="F33" s="24">
        <f t="shared" si="0"/>
        <v>0</v>
      </c>
      <c r="G33" s="22"/>
      <c r="H33" s="23"/>
      <c r="I33" s="16"/>
      <c r="J33" s="23"/>
      <c r="K33" s="25"/>
    </row>
    <row r="34" spans="1:11" ht="15.75" x14ac:dyDescent="0.25">
      <c r="A34" s="15"/>
      <c r="B34" s="22"/>
      <c r="C34" s="23"/>
      <c r="D34" s="23"/>
      <c r="E34" s="16"/>
      <c r="F34" s="24">
        <f t="shared" si="0"/>
        <v>0</v>
      </c>
      <c r="G34" s="22"/>
      <c r="H34" s="23"/>
      <c r="I34" s="16"/>
      <c r="J34" s="23"/>
      <c r="K34" s="25"/>
    </row>
    <row r="35" spans="1:11" ht="15.75" x14ac:dyDescent="0.25">
      <c r="A35" s="21"/>
      <c r="B35" s="22"/>
      <c r="C35" s="23"/>
      <c r="D35" s="23"/>
      <c r="E35" s="16"/>
      <c r="F35" s="24">
        <f t="shared" si="0"/>
        <v>0</v>
      </c>
      <c r="G35" s="22"/>
      <c r="H35" s="23"/>
      <c r="I35" s="16"/>
      <c r="J35" s="23"/>
      <c r="K35" s="25"/>
    </row>
    <row r="36" spans="1:11" ht="15.75" x14ac:dyDescent="0.25">
      <c r="A36" s="21"/>
      <c r="B36" s="22"/>
      <c r="C36" s="23"/>
      <c r="D36" s="23"/>
      <c r="E36" s="16"/>
      <c r="F36" s="24">
        <f t="shared" si="0"/>
        <v>0</v>
      </c>
      <c r="G36" s="22"/>
      <c r="H36" s="23"/>
      <c r="I36" s="16"/>
      <c r="J36" s="23"/>
      <c r="K36" s="25"/>
    </row>
    <row r="37" spans="1:11" ht="15.75" x14ac:dyDescent="0.25">
      <c r="A37" s="15"/>
      <c r="B37" s="22"/>
      <c r="C37" s="23"/>
      <c r="D37" s="23"/>
      <c r="E37" s="16"/>
      <c r="F37" s="24">
        <f t="shared" si="0"/>
        <v>0</v>
      </c>
      <c r="G37" s="22"/>
      <c r="H37" s="23"/>
      <c r="I37" s="16"/>
      <c r="J37" s="23"/>
      <c r="K37" s="25"/>
    </row>
    <row r="38" spans="1:11" ht="15.75" x14ac:dyDescent="0.25">
      <c r="A38" s="15"/>
      <c r="B38" s="22"/>
      <c r="C38" s="23"/>
      <c r="D38" s="23"/>
      <c r="E38" s="16"/>
      <c r="F38" s="24">
        <f t="shared" si="0"/>
        <v>0</v>
      </c>
      <c r="G38" s="22"/>
      <c r="H38" s="23"/>
      <c r="I38" s="16"/>
      <c r="J38" s="23"/>
      <c r="K38" s="25"/>
    </row>
    <row r="39" spans="1:11" ht="15.75" x14ac:dyDescent="0.25">
      <c r="A39" s="15"/>
      <c r="B39" s="22"/>
      <c r="C39" s="23"/>
      <c r="D39" s="23"/>
      <c r="E39" s="16"/>
      <c r="F39" s="24">
        <f t="shared" si="0"/>
        <v>0</v>
      </c>
      <c r="G39" s="22"/>
      <c r="H39" s="23"/>
      <c r="I39" s="16"/>
      <c r="J39" s="23"/>
      <c r="K39" s="25"/>
    </row>
    <row r="40" spans="1:11" ht="15.75" x14ac:dyDescent="0.25">
      <c r="A40" s="15"/>
      <c r="B40" s="22"/>
      <c r="C40" s="23"/>
      <c r="D40" s="23"/>
      <c r="E40" s="16"/>
      <c r="F40" s="24">
        <f t="shared" si="0"/>
        <v>0</v>
      </c>
      <c r="G40" s="22"/>
      <c r="H40" s="23"/>
      <c r="I40" s="16"/>
      <c r="J40" s="23"/>
      <c r="K40" s="25"/>
    </row>
    <row r="41" spans="1:11" ht="15.75" x14ac:dyDescent="0.25">
      <c r="A41" s="15"/>
      <c r="B41" s="22"/>
      <c r="C41" s="23"/>
      <c r="D41" s="23"/>
      <c r="E41" s="16"/>
      <c r="F41" s="24">
        <f t="shared" si="0"/>
        <v>0</v>
      </c>
      <c r="G41" s="22"/>
      <c r="H41" s="23"/>
      <c r="I41" s="16"/>
      <c r="J41" s="23"/>
      <c r="K41" s="25"/>
    </row>
    <row r="42" spans="1:11" ht="15.75" x14ac:dyDescent="0.25">
      <c r="A42" s="15"/>
      <c r="B42" s="22"/>
      <c r="C42" s="23"/>
      <c r="D42" s="23"/>
      <c r="E42" s="16"/>
      <c r="F42" s="24">
        <f t="shared" si="0"/>
        <v>0</v>
      </c>
      <c r="G42" s="22"/>
      <c r="H42" s="23"/>
      <c r="I42" s="16"/>
      <c r="J42" s="23"/>
      <c r="K42" s="25"/>
    </row>
    <row r="43" spans="1:11" ht="15.75" x14ac:dyDescent="0.25">
      <c r="A43" s="15"/>
      <c r="B43" s="22"/>
      <c r="C43" s="23"/>
      <c r="D43" s="23"/>
      <c r="E43" s="16"/>
      <c r="F43" s="24">
        <f t="shared" si="0"/>
        <v>0</v>
      </c>
      <c r="G43" s="22"/>
      <c r="H43" s="23"/>
      <c r="I43" s="16"/>
      <c r="J43" s="23"/>
      <c r="K43" s="25"/>
    </row>
    <row r="44" spans="1:11" ht="15.75" x14ac:dyDescent="0.25">
      <c r="A44" s="15"/>
      <c r="B44" s="22"/>
      <c r="C44" s="23"/>
      <c r="D44" s="23"/>
      <c r="E44" s="16"/>
      <c r="F44" s="24">
        <f t="shared" si="0"/>
        <v>0</v>
      </c>
      <c r="G44" s="22"/>
      <c r="H44" s="23"/>
      <c r="I44" s="16"/>
      <c r="J44" s="23"/>
      <c r="K44" s="25"/>
    </row>
    <row r="45" spans="1:11" ht="15.75" x14ac:dyDescent="0.25">
      <c r="A45" s="21"/>
      <c r="B45" s="22"/>
      <c r="C45" s="23"/>
      <c r="D45" s="23"/>
      <c r="E45" s="16"/>
      <c r="F45" s="24">
        <f t="shared" si="0"/>
        <v>0</v>
      </c>
      <c r="G45" s="22"/>
      <c r="H45" s="23"/>
      <c r="I45" s="16"/>
      <c r="J45" s="23"/>
      <c r="K45" s="25"/>
    </row>
    <row r="46" spans="1:11" ht="15.75" x14ac:dyDescent="0.25">
      <c r="A46" s="21"/>
      <c r="B46" s="22"/>
      <c r="C46" s="23"/>
      <c r="D46" s="23"/>
      <c r="E46" s="16"/>
      <c r="F46" s="24">
        <f t="shared" si="0"/>
        <v>0</v>
      </c>
      <c r="G46" s="22"/>
      <c r="H46" s="23"/>
      <c r="I46" s="16"/>
      <c r="J46" s="23"/>
      <c r="K46" s="25"/>
    </row>
    <row r="47" spans="1:11" ht="15.75" x14ac:dyDescent="0.25">
      <c r="A47" s="26"/>
      <c r="B47" s="27"/>
      <c r="C47" s="28"/>
      <c r="D47" s="28"/>
      <c r="E47" s="29"/>
      <c r="F47" s="24">
        <f t="shared" si="0"/>
        <v>0</v>
      </c>
      <c r="G47" s="27"/>
      <c r="H47" s="28"/>
      <c r="I47" s="29"/>
      <c r="J47" s="28"/>
      <c r="K47" s="25"/>
    </row>
    <row r="48" spans="1:11" ht="15.75" x14ac:dyDescent="0.25">
      <c r="A48" s="26"/>
      <c r="B48" s="27"/>
      <c r="C48" s="28"/>
      <c r="D48" s="28"/>
      <c r="E48" s="29"/>
      <c r="F48" s="24">
        <f t="shared" si="0"/>
        <v>0</v>
      </c>
      <c r="G48" s="27"/>
      <c r="H48" s="28"/>
      <c r="I48" s="29"/>
      <c r="J48" s="28"/>
      <c r="K48" s="25"/>
    </row>
    <row r="49" spans="1:11" ht="15.75" x14ac:dyDescent="0.25">
      <c r="A49" s="26"/>
      <c r="B49" s="27"/>
      <c r="C49" s="28"/>
      <c r="D49" s="28"/>
      <c r="E49" s="29"/>
      <c r="F49" s="24">
        <f t="shared" si="0"/>
        <v>0</v>
      </c>
      <c r="G49" s="27"/>
      <c r="H49" s="28"/>
      <c r="I49" s="29"/>
      <c r="J49" s="28"/>
      <c r="K49" s="25"/>
    </row>
    <row r="50" spans="1:11" ht="15.75" x14ac:dyDescent="0.25">
      <c r="A50" s="27"/>
      <c r="B50" s="30" t="s">
        <v>20</v>
      </c>
      <c r="C50" s="31">
        <f>SUM(C7:C49)</f>
        <v>0</v>
      </c>
      <c r="D50" s="31">
        <f>SUM(D7:D49)</f>
        <v>0</v>
      </c>
      <c r="E50" s="32"/>
      <c r="F50" s="33">
        <f t="shared" si="0"/>
        <v>0</v>
      </c>
      <c r="G50" s="34"/>
      <c r="H50" s="31">
        <f>SUM(H7:H49)</f>
        <v>0</v>
      </c>
      <c r="I50" s="32"/>
      <c r="J50" s="31">
        <f>SUM(J7:J49)</f>
        <v>310.72000000000008</v>
      </c>
      <c r="K50" s="35">
        <f>C50-H50</f>
        <v>0</v>
      </c>
    </row>
    <row r="53" spans="1:11" ht="15.75" x14ac:dyDescent="0.25">
      <c r="B53" s="36" t="s">
        <v>21</v>
      </c>
      <c r="F53" s="37"/>
      <c r="G53" s="38" t="s">
        <v>103</v>
      </c>
      <c r="H53" s="39"/>
    </row>
    <row r="54" spans="1:11" x14ac:dyDescent="0.25">
      <c r="B54" s="36"/>
      <c r="F54" s="40" t="s">
        <v>23</v>
      </c>
      <c r="G54" s="41"/>
      <c r="H54" s="41"/>
    </row>
    <row r="55" spans="1:11" ht="15.75" x14ac:dyDescent="0.25">
      <c r="B55" s="36" t="s">
        <v>24</v>
      </c>
      <c r="F55" s="37"/>
      <c r="G55" s="38" t="s">
        <v>104</v>
      </c>
      <c r="H55" s="39"/>
    </row>
    <row r="56" spans="1:11" x14ac:dyDescent="0.25">
      <c r="F56" s="40" t="s">
        <v>23</v>
      </c>
      <c r="G56" s="41"/>
      <c r="H56" s="4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0" zoomScaleNormal="80" workbookViewId="0">
      <selection activeCell="M6" sqref="M6"/>
    </sheetView>
  </sheetViews>
  <sheetFormatPr defaultRowHeight="15" x14ac:dyDescent="0.25"/>
  <cols>
    <col min="1" max="1" width="7.28515625" customWidth="1"/>
    <col min="2" max="2" width="30.140625" customWidth="1"/>
    <col min="3" max="3" width="16.28515625" customWidth="1"/>
    <col min="4" max="4" width="13.5703125" customWidth="1"/>
    <col min="5" max="5" width="24.42578125" customWidth="1"/>
    <col min="6" max="6" width="15.85546875" customWidth="1"/>
    <col min="7" max="7" width="16.5703125" customWidth="1"/>
    <col min="8" max="8" width="14.28515625" customWidth="1"/>
    <col min="9" max="9" width="24.7109375" customWidth="1"/>
    <col min="10" max="10" width="12.85546875" customWidth="1"/>
    <col min="11" max="11" width="17.5703125" customWidth="1"/>
    <col min="257" max="257" width="7.28515625" customWidth="1"/>
    <col min="258" max="258" width="30.140625" customWidth="1"/>
    <col min="259" max="259" width="16.28515625" customWidth="1"/>
    <col min="260" max="260" width="13.5703125" customWidth="1"/>
    <col min="261" max="261" width="24.42578125" customWidth="1"/>
    <col min="262" max="262" width="15.85546875" customWidth="1"/>
    <col min="263" max="263" width="16.5703125" customWidth="1"/>
    <col min="264" max="264" width="14.28515625" customWidth="1"/>
    <col min="265" max="265" width="24.7109375" customWidth="1"/>
    <col min="266" max="266" width="12.85546875" customWidth="1"/>
    <col min="267" max="267" width="17.5703125" customWidth="1"/>
    <col min="513" max="513" width="7.28515625" customWidth="1"/>
    <col min="514" max="514" width="30.140625" customWidth="1"/>
    <col min="515" max="515" width="16.28515625" customWidth="1"/>
    <col min="516" max="516" width="13.5703125" customWidth="1"/>
    <col min="517" max="517" width="24.42578125" customWidth="1"/>
    <col min="518" max="518" width="15.85546875" customWidth="1"/>
    <col min="519" max="519" width="16.5703125" customWidth="1"/>
    <col min="520" max="520" width="14.28515625" customWidth="1"/>
    <col min="521" max="521" width="24.7109375" customWidth="1"/>
    <col min="522" max="522" width="12.85546875" customWidth="1"/>
    <col min="523" max="523" width="17.5703125" customWidth="1"/>
    <col min="769" max="769" width="7.28515625" customWidth="1"/>
    <col min="770" max="770" width="30.140625" customWidth="1"/>
    <col min="771" max="771" width="16.28515625" customWidth="1"/>
    <col min="772" max="772" width="13.5703125" customWidth="1"/>
    <col min="773" max="773" width="24.42578125" customWidth="1"/>
    <col min="774" max="774" width="15.85546875" customWidth="1"/>
    <col min="775" max="775" width="16.5703125" customWidth="1"/>
    <col min="776" max="776" width="14.28515625" customWidth="1"/>
    <col min="777" max="777" width="24.7109375" customWidth="1"/>
    <col min="778" max="778" width="12.85546875" customWidth="1"/>
    <col min="779" max="779" width="17.5703125" customWidth="1"/>
    <col min="1025" max="1025" width="7.28515625" customWidth="1"/>
    <col min="1026" max="1026" width="30.140625" customWidth="1"/>
    <col min="1027" max="1027" width="16.28515625" customWidth="1"/>
    <col min="1028" max="1028" width="13.5703125" customWidth="1"/>
    <col min="1029" max="1029" width="24.42578125" customWidth="1"/>
    <col min="1030" max="1030" width="15.85546875" customWidth="1"/>
    <col min="1031" max="1031" width="16.5703125" customWidth="1"/>
    <col min="1032" max="1032" width="14.28515625" customWidth="1"/>
    <col min="1033" max="1033" width="24.7109375" customWidth="1"/>
    <col min="1034" max="1034" width="12.85546875" customWidth="1"/>
    <col min="1035" max="1035" width="17.5703125" customWidth="1"/>
    <col min="1281" max="1281" width="7.28515625" customWidth="1"/>
    <col min="1282" max="1282" width="30.140625" customWidth="1"/>
    <col min="1283" max="1283" width="16.28515625" customWidth="1"/>
    <col min="1284" max="1284" width="13.5703125" customWidth="1"/>
    <col min="1285" max="1285" width="24.42578125" customWidth="1"/>
    <col min="1286" max="1286" width="15.85546875" customWidth="1"/>
    <col min="1287" max="1287" width="16.5703125" customWidth="1"/>
    <col min="1288" max="1288" width="14.28515625" customWidth="1"/>
    <col min="1289" max="1289" width="24.7109375" customWidth="1"/>
    <col min="1290" max="1290" width="12.85546875" customWidth="1"/>
    <col min="1291" max="1291" width="17.5703125" customWidth="1"/>
    <col min="1537" max="1537" width="7.28515625" customWidth="1"/>
    <col min="1538" max="1538" width="30.140625" customWidth="1"/>
    <col min="1539" max="1539" width="16.28515625" customWidth="1"/>
    <col min="1540" max="1540" width="13.5703125" customWidth="1"/>
    <col min="1541" max="1541" width="24.42578125" customWidth="1"/>
    <col min="1542" max="1542" width="15.85546875" customWidth="1"/>
    <col min="1543" max="1543" width="16.5703125" customWidth="1"/>
    <col min="1544" max="1544" width="14.28515625" customWidth="1"/>
    <col min="1545" max="1545" width="24.7109375" customWidth="1"/>
    <col min="1546" max="1546" width="12.85546875" customWidth="1"/>
    <col min="1547" max="1547" width="17.5703125" customWidth="1"/>
    <col min="1793" max="1793" width="7.28515625" customWidth="1"/>
    <col min="1794" max="1794" width="30.140625" customWidth="1"/>
    <col min="1795" max="1795" width="16.28515625" customWidth="1"/>
    <col min="1796" max="1796" width="13.5703125" customWidth="1"/>
    <col min="1797" max="1797" width="24.42578125" customWidth="1"/>
    <col min="1798" max="1798" width="15.85546875" customWidth="1"/>
    <col min="1799" max="1799" width="16.5703125" customWidth="1"/>
    <col min="1800" max="1800" width="14.28515625" customWidth="1"/>
    <col min="1801" max="1801" width="24.7109375" customWidth="1"/>
    <col min="1802" max="1802" width="12.85546875" customWidth="1"/>
    <col min="1803" max="1803" width="17.5703125" customWidth="1"/>
    <col min="2049" max="2049" width="7.28515625" customWidth="1"/>
    <col min="2050" max="2050" width="30.140625" customWidth="1"/>
    <col min="2051" max="2051" width="16.28515625" customWidth="1"/>
    <col min="2052" max="2052" width="13.5703125" customWidth="1"/>
    <col min="2053" max="2053" width="24.42578125" customWidth="1"/>
    <col min="2054" max="2054" width="15.85546875" customWidth="1"/>
    <col min="2055" max="2055" width="16.5703125" customWidth="1"/>
    <col min="2056" max="2056" width="14.28515625" customWidth="1"/>
    <col min="2057" max="2057" width="24.7109375" customWidth="1"/>
    <col min="2058" max="2058" width="12.85546875" customWidth="1"/>
    <col min="2059" max="2059" width="17.5703125" customWidth="1"/>
    <col min="2305" max="2305" width="7.28515625" customWidth="1"/>
    <col min="2306" max="2306" width="30.140625" customWidth="1"/>
    <col min="2307" max="2307" width="16.28515625" customWidth="1"/>
    <col min="2308" max="2308" width="13.5703125" customWidth="1"/>
    <col min="2309" max="2309" width="24.42578125" customWidth="1"/>
    <col min="2310" max="2310" width="15.85546875" customWidth="1"/>
    <col min="2311" max="2311" width="16.5703125" customWidth="1"/>
    <col min="2312" max="2312" width="14.28515625" customWidth="1"/>
    <col min="2313" max="2313" width="24.7109375" customWidth="1"/>
    <col min="2314" max="2314" width="12.85546875" customWidth="1"/>
    <col min="2315" max="2315" width="17.5703125" customWidth="1"/>
    <col min="2561" max="2561" width="7.28515625" customWidth="1"/>
    <col min="2562" max="2562" width="30.140625" customWidth="1"/>
    <col min="2563" max="2563" width="16.28515625" customWidth="1"/>
    <col min="2564" max="2564" width="13.5703125" customWidth="1"/>
    <col min="2565" max="2565" width="24.42578125" customWidth="1"/>
    <col min="2566" max="2566" width="15.85546875" customWidth="1"/>
    <col min="2567" max="2567" width="16.5703125" customWidth="1"/>
    <col min="2568" max="2568" width="14.28515625" customWidth="1"/>
    <col min="2569" max="2569" width="24.7109375" customWidth="1"/>
    <col min="2570" max="2570" width="12.85546875" customWidth="1"/>
    <col min="2571" max="2571" width="17.5703125" customWidth="1"/>
    <col min="2817" max="2817" width="7.28515625" customWidth="1"/>
    <col min="2818" max="2818" width="30.140625" customWidth="1"/>
    <col min="2819" max="2819" width="16.28515625" customWidth="1"/>
    <col min="2820" max="2820" width="13.5703125" customWidth="1"/>
    <col min="2821" max="2821" width="24.42578125" customWidth="1"/>
    <col min="2822" max="2822" width="15.85546875" customWidth="1"/>
    <col min="2823" max="2823" width="16.5703125" customWidth="1"/>
    <col min="2824" max="2824" width="14.28515625" customWidth="1"/>
    <col min="2825" max="2825" width="24.7109375" customWidth="1"/>
    <col min="2826" max="2826" width="12.85546875" customWidth="1"/>
    <col min="2827" max="2827" width="17.5703125" customWidth="1"/>
    <col min="3073" max="3073" width="7.28515625" customWidth="1"/>
    <col min="3074" max="3074" width="30.140625" customWidth="1"/>
    <col min="3075" max="3075" width="16.28515625" customWidth="1"/>
    <col min="3076" max="3076" width="13.5703125" customWidth="1"/>
    <col min="3077" max="3077" width="24.42578125" customWidth="1"/>
    <col min="3078" max="3078" width="15.85546875" customWidth="1"/>
    <col min="3079" max="3079" width="16.5703125" customWidth="1"/>
    <col min="3080" max="3080" width="14.28515625" customWidth="1"/>
    <col min="3081" max="3081" width="24.7109375" customWidth="1"/>
    <col min="3082" max="3082" width="12.85546875" customWidth="1"/>
    <col min="3083" max="3083" width="17.5703125" customWidth="1"/>
    <col min="3329" max="3329" width="7.28515625" customWidth="1"/>
    <col min="3330" max="3330" width="30.140625" customWidth="1"/>
    <col min="3331" max="3331" width="16.28515625" customWidth="1"/>
    <col min="3332" max="3332" width="13.5703125" customWidth="1"/>
    <col min="3333" max="3333" width="24.42578125" customWidth="1"/>
    <col min="3334" max="3334" width="15.85546875" customWidth="1"/>
    <col min="3335" max="3335" width="16.5703125" customWidth="1"/>
    <col min="3336" max="3336" width="14.28515625" customWidth="1"/>
    <col min="3337" max="3337" width="24.7109375" customWidth="1"/>
    <col min="3338" max="3338" width="12.85546875" customWidth="1"/>
    <col min="3339" max="3339" width="17.5703125" customWidth="1"/>
    <col min="3585" max="3585" width="7.28515625" customWidth="1"/>
    <col min="3586" max="3586" width="30.140625" customWidth="1"/>
    <col min="3587" max="3587" width="16.28515625" customWidth="1"/>
    <col min="3588" max="3588" width="13.5703125" customWidth="1"/>
    <col min="3589" max="3589" width="24.42578125" customWidth="1"/>
    <col min="3590" max="3590" width="15.85546875" customWidth="1"/>
    <col min="3591" max="3591" width="16.5703125" customWidth="1"/>
    <col min="3592" max="3592" width="14.28515625" customWidth="1"/>
    <col min="3593" max="3593" width="24.7109375" customWidth="1"/>
    <col min="3594" max="3594" width="12.85546875" customWidth="1"/>
    <col min="3595" max="3595" width="17.5703125" customWidth="1"/>
    <col min="3841" max="3841" width="7.28515625" customWidth="1"/>
    <col min="3842" max="3842" width="30.140625" customWidth="1"/>
    <col min="3843" max="3843" width="16.28515625" customWidth="1"/>
    <col min="3844" max="3844" width="13.5703125" customWidth="1"/>
    <col min="3845" max="3845" width="24.42578125" customWidth="1"/>
    <col min="3846" max="3846" width="15.85546875" customWidth="1"/>
    <col min="3847" max="3847" width="16.5703125" customWidth="1"/>
    <col min="3848" max="3848" width="14.28515625" customWidth="1"/>
    <col min="3849" max="3849" width="24.7109375" customWidth="1"/>
    <col min="3850" max="3850" width="12.85546875" customWidth="1"/>
    <col min="3851" max="3851" width="17.5703125" customWidth="1"/>
    <col min="4097" max="4097" width="7.28515625" customWidth="1"/>
    <col min="4098" max="4098" width="30.140625" customWidth="1"/>
    <col min="4099" max="4099" width="16.28515625" customWidth="1"/>
    <col min="4100" max="4100" width="13.5703125" customWidth="1"/>
    <col min="4101" max="4101" width="24.42578125" customWidth="1"/>
    <col min="4102" max="4102" width="15.85546875" customWidth="1"/>
    <col min="4103" max="4103" width="16.5703125" customWidth="1"/>
    <col min="4104" max="4104" width="14.28515625" customWidth="1"/>
    <col min="4105" max="4105" width="24.7109375" customWidth="1"/>
    <col min="4106" max="4106" width="12.85546875" customWidth="1"/>
    <col min="4107" max="4107" width="17.5703125" customWidth="1"/>
    <col min="4353" max="4353" width="7.28515625" customWidth="1"/>
    <col min="4354" max="4354" width="30.140625" customWidth="1"/>
    <col min="4355" max="4355" width="16.28515625" customWidth="1"/>
    <col min="4356" max="4356" width="13.5703125" customWidth="1"/>
    <col min="4357" max="4357" width="24.42578125" customWidth="1"/>
    <col min="4358" max="4358" width="15.85546875" customWidth="1"/>
    <col min="4359" max="4359" width="16.5703125" customWidth="1"/>
    <col min="4360" max="4360" width="14.28515625" customWidth="1"/>
    <col min="4361" max="4361" width="24.7109375" customWidth="1"/>
    <col min="4362" max="4362" width="12.85546875" customWidth="1"/>
    <col min="4363" max="4363" width="17.5703125" customWidth="1"/>
    <col min="4609" max="4609" width="7.28515625" customWidth="1"/>
    <col min="4610" max="4610" width="30.140625" customWidth="1"/>
    <col min="4611" max="4611" width="16.28515625" customWidth="1"/>
    <col min="4612" max="4612" width="13.5703125" customWidth="1"/>
    <col min="4613" max="4613" width="24.42578125" customWidth="1"/>
    <col min="4614" max="4614" width="15.85546875" customWidth="1"/>
    <col min="4615" max="4615" width="16.5703125" customWidth="1"/>
    <col min="4616" max="4616" width="14.28515625" customWidth="1"/>
    <col min="4617" max="4617" width="24.7109375" customWidth="1"/>
    <col min="4618" max="4618" width="12.85546875" customWidth="1"/>
    <col min="4619" max="4619" width="17.5703125" customWidth="1"/>
    <col min="4865" max="4865" width="7.28515625" customWidth="1"/>
    <col min="4866" max="4866" width="30.140625" customWidth="1"/>
    <col min="4867" max="4867" width="16.28515625" customWidth="1"/>
    <col min="4868" max="4868" width="13.5703125" customWidth="1"/>
    <col min="4869" max="4869" width="24.42578125" customWidth="1"/>
    <col min="4870" max="4870" width="15.85546875" customWidth="1"/>
    <col min="4871" max="4871" width="16.5703125" customWidth="1"/>
    <col min="4872" max="4872" width="14.28515625" customWidth="1"/>
    <col min="4873" max="4873" width="24.7109375" customWidth="1"/>
    <col min="4874" max="4874" width="12.85546875" customWidth="1"/>
    <col min="4875" max="4875" width="17.5703125" customWidth="1"/>
    <col min="5121" max="5121" width="7.28515625" customWidth="1"/>
    <col min="5122" max="5122" width="30.140625" customWidth="1"/>
    <col min="5123" max="5123" width="16.28515625" customWidth="1"/>
    <col min="5124" max="5124" width="13.5703125" customWidth="1"/>
    <col min="5125" max="5125" width="24.42578125" customWidth="1"/>
    <col min="5126" max="5126" width="15.85546875" customWidth="1"/>
    <col min="5127" max="5127" width="16.5703125" customWidth="1"/>
    <col min="5128" max="5128" width="14.28515625" customWidth="1"/>
    <col min="5129" max="5129" width="24.7109375" customWidth="1"/>
    <col min="5130" max="5130" width="12.85546875" customWidth="1"/>
    <col min="5131" max="5131" width="17.5703125" customWidth="1"/>
    <col min="5377" max="5377" width="7.28515625" customWidth="1"/>
    <col min="5378" max="5378" width="30.140625" customWidth="1"/>
    <col min="5379" max="5379" width="16.28515625" customWidth="1"/>
    <col min="5380" max="5380" width="13.5703125" customWidth="1"/>
    <col min="5381" max="5381" width="24.42578125" customWidth="1"/>
    <col min="5382" max="5382" width="15.85546875" customWidth="1"/>
    <col min="5383" max="5383" width="16.5703125" customWidth="1"/>
    <col min="5384" max="5384" width="14.28515625" customWidth="1"/>
    <col min="5385" max="5385" width="24.7109375" customWidth="1"/>
    <col min="5386" max="5386" width="12.85546875" customWidth="1"/>
    <col min="5387" max="5387" width="17.5703125" customWidth="1"/>
    <col min="5633" max="5633" width="7.28515625" customWidth="1"/>
    <col min="5634" max="5634" width="30.140625" customWidth="1"/>
    <col min="5635" max="5635" width="16.28515625" customWidth="1"/>
    <col min="5636" max="5636" width="13.5703125" customWidth="1"/>
    <col min="5637" max="5637" width="24.42578125" customWidth="1"/>
    <col min="5638" max="5638" width="15.85546875" customWidth="1"/>
    <col min="5639" max="5639" width="16.5703125" customWidth="1"/>
    <col min="5640" max="5640" width="14.28515625" customWidth="1"/>
    <col min="5641" max="5641" width="24.7109375" customWidth="1"/>
    <col min="5642" max="5642" width="12.85546875" customWidth="1"/>
    <col min="5643" max="5643" width="17.5703125" customWidth="1"/>
    <col min="5889" max="5889" width="7.28515625" customWidth="1"/>
    <col min="5890" max="5890" width="30.140625" customWidth="1"/>
    <col min="5891" max="5891" width="16.28515625" customWidth="1"/>
    <col min="5892" max="5892" width="13.5703125" customWidth="1"/>
    <col min="5893" max="5893" width="24.42578125" customWidth="1"/>
    <col min="5894" max="5894" width="15.85546875" customWidth="1"/>
    <col min="5895" max="5895" width="16.5703125" customWidth="1"/>
    <col min="5896" max="5896" width="14.28515625" customWidth="1"/>
    <col min="5897" max="5897" width="24.7109375" customWidth="1"/>
    <col min="5898" max="5898" width="12.85546875" customWidth="1"/>
    <col min="5899" max="5899" width="17.5703125" customWidth="1"/>
    <col min="6145" max="6145" width="7.28515625" customWidth="1"/>
    <col min="6146" max="6146" width="30.140625" customWidth="1"/>
    <col min="6147" max="6147" width="16.28515625" customWidth="1"/>
    <col min="6148" max="6148" width="13.5703125" customWidth="1"/>
    <col min="6149" max="6149" width="24.42578125" customWidth="1"/>
    <col min="6150" max="6150" width="15.85546875" customWidth="1"/>
    <col min="6151" max="6151" width="16.5703125" customWidth="1"/>
    <col min="6152" max="6152" width="14.28515625" customWidth="1"/>
    <col min="6153" max="6153" width="24.7109375" customWidth="1"/>
    <col min="6154" max="6154" width="12.85546875" customWidth="1"/>
    <col min="6155" max="6155" width="17.5703125" customWidth="1"/>
    <col min="6401" max="6401" width="7.28515625" customWidth="1"/>
    <col min="6402" max="6402" width="30.140625" customWidth="1"/>
    <col min="6403" max="6403" width="16.28515625" customWidth="1"/>
    <col min="6404" max="6404" width="13.5703125" customWidth="1"/>
    <col min="6405" max="6405" width="24.42578125" customWidth="1"/>
    <col min="6406" max="6406" width="15.85546875" customWidth="1"/>
    <col min="6407" max="6407" width="16.5703125" customWidth="1"/>
    <col min="6408" max="6408" width="14.28515625" customWidth="1"/>
    <col min="6409" max="6409" width="24.7109375" customWidth="1"/>
    <col min="6410" max="6410" width="12.85546875" customWidth="1"/>
    <col min="6411" max="6411" width="17.5703125" customWidth="1"/>
    <col min="6657" max="6657" width="7.28515625" customWidth="1"/>
    <col min="6658" max="6658" width="30.140625" customWidth="1"/>
    <col min="6659" max="6659" width="16.28515625" customWidth="1"/>
    <col min="6660" max="6660" width="13.5703125" customWidth="1"/>
    <col min="6661" max="6661" width="24.42578125" customWidth="1"/>
    <col min="6662" max="6662" width="15.85546875" customWidth="1"/>
    <col min="6663" max="6663" width="16.5703125" customWidth="1"/>
    <col min="6664" max="6664" width="14.28515625" customWidth="1"/>
    <col min="6665" max="6665" width="24.7109375" customWidth="1"/>
    <col min="6666" max="6666" width="12.85546875" customWidth="1"/>
    <col min="6667" max="6667" width="17.5703125" customWidth="1"/>
    <col min="6913" max="6913" width="7.28515625" customWidth="1"/>
    <col min="6914" max="6914" width="30.140625" customWidth="1"/>
    <col min="6915" max="6915" width="16.28515625" customWidth="1"/>
    <col min="6916" max="6916" width="13.5703125" customWidth="1"/>
    <col min="6917" max="6917" width="24.42578125" customWidth="1"/>
    <col min="6918" max="6918" width="15.85546875" customWidth="1"/>
    <col min="6919" max="6919" width="16.5703125" customWidth="1"/>
    <col min="6920" max="6920" width="14.28515625" customWidth="1"/>
    <col min="6921" max="6921" width="24.7109375" customWidth="1"/>
    <col min="6922" max="6922" width="12.85546875" customWidth="1"/>
    <col min="6923" max="6923" width="17.5703125" customWidth="1"/>
    <col min="7169" max="7169" width="7.28515625" customWidth="1"/>
    <col min="7170" max="7170" width="30.140625" customWidth="1"/>
    <col min="7171" max="7171" width="16.28515625" customWidth="1"/>
    <col min="7172" max="7172" width="13.5703125" customWidth="1"/>
    <col min="7173" max="7173" width="24.42578125" customWidth="1"/>
    <col min="7174" max="7174" width="15.85546875" customWidth="1"/>
    <col min="7175" max="7175" width="16.5703125" customWidth="1"/>
    <col min="7176" max="7176" width="14.28515625" customWidth="1"/>
    <col min="7177" max="7177" width="24.7109375" customWidth="1"/>
    <col min="7178" max="7178" width="12.85546875" customWidth="1"/>
    <col min="7179" max="7179" width="17.5703125" customWidth="1"/>
    <col min="7425" max="7425" width="7.28515625" customWidth="1"/>
    <col min="7426" max="7426" width="30.140625" customWidth="1"/>
    <col min="7427" max="7427" width="16.28515625" customWidth="1"/>
    <col min="7428" max="7428" width="13.5703125" customWidth="1"/>
    <col min="7429" max="7429" width="24.42578125" customWidth="1"/>
    <col min="7430" max="7430" width="15.85546875" customWidth="1"/>
    <col min="7431" max="7431" width="16.5703125" customWidth="1"/>
    <col min="7432" max="7432" width="14.28515625" customWidth="1"/>
    <col min="7433" max="7433" width="24.7109375" customWidth="1"/>
    <col min="7434" max="7434" width="12.85546875" customWidth="1"/>
    <col min="7435" max="7435" width="17.5703125" customWidth="1"/>
    <col min="7681" max="7681" width="7.28515625" customWidth="1"/>
    <col min="7682" max="7682" width="30.140625" customWidth="1"/>
    <col min="7683" max="7683" width="16.28515625" customWidth="1"/>
    <col min="7684" max="7684" width="13.5703125" customWidth="1"/>
    <col min="7685" max="7685" width="24.42578125" customWidth="1"/>
    <col min="7686" max="7686" width="15.85546875" customWidth="1"/>
    <col min="7687" max="7687" width="16.5703125" customWidth="1"/>
    <col min="7688" max="7688" width="14.28515625" customWidth="1"/>
    <col min="7689" max="7689" width="24.7109375" customWidth="1"/>
    <col min="7690" max="7690" width="12.85546875" customWidth="1"/>
    <col min="7691" max="7691" width="17.5703125" customWidth="1"/>
    <col min="7937" max="7937" width="7.28515625" customWidth="1"/>
    <col min="7938" max="7938" width="30.140625" customWidth="1"/>
    <col min="7939" max="7939" width="16.28515625" customWidth="1"/>
    <col min="7940" max="7940" width="13.5703125" customWidth="1"/>
    <col min="7941" max="7941" width="24.42578125" customWidth="1"/>
    <col min="7942" max="7942" width="15.85546875" customWidth="1"/>
    <col min="7943" max="7943" width="16.5703125" customWidth="1"/>
    <col min="7944" max="7944" width="14.28515625" customWidth="1"/>
    <col min="7945" max="7945" width="24.7109375" customWidth="1"/>
    <col min="7946" max="7946" width="12.85546875" customWidth="1"/>
    <col min="7947" max="7947" width="17.5703125" customWidth="1"/>
    <col min="8193" max="8193" width="7.28515625" customWidth="1"/>
    <col min="8194" max="8194" width="30.140625" customWidth="1"/>
    <col min="8195" max="8195" width="16.28515625" customWidth="1"/>
    <col min="8196" max="8196" width="13.5703125" customWidth="1"/>
    <col min="8197" max="8197" width="24.42578125" customWidth="1"/>
    <col min="8198" max="8198" width="15.85546875" customWidth="1"/>
    <col min="8199" max="8199" width="16.5703125" customWidth="1"/>
    <col min="8200" max="8200" width="14.28515625" customWidth="1"/>
    <col min="8201" max="8201" width="24.7109375" customWidth="1"/>
    <col min="8202" max="8202" width="12.85546875" customWidth="1"/>
    <col min="8203" max="8203" width="17.5703125" customWidth="1"/>
    <col min="8449" max="8449" width="7.28515625" customWidth="1"/>
    <col min="8450" max="8450" width="30.140625" customWidth="1"/>
    <col min="8451" max="8451" width="16.28515625" customWidth="1"/>
    <col min="8452" max="8452" width="13.5703125" customWidth="1"/>
    <col min="8453" max="8453" width="24.42578125" customWidth="1"/>
    <col min="8454" max="8454" width="15.85546875" customWidth="1"/>
    <col min="8455" max="8455" width="16.5703125" customWidth="1"/>
    <col min="8456" max="8456" width="14.28515625" customWidth="1"/>
    <col min="8457" max="8457" width="24.7109375" customWidth="1"/>
    <col min="8458" max="8458" width="12.85546875" customWidth="1"/>
    <col min="8459" max="8459" width="17.5703125" customWidth="1"/>
    <col min="8705" max="8705" width="7.28515625" customWidth="1"/>
    <col min="8706" max="8706" width="30.140625" customWidth="1"/>
    <col min="8707" max="8707" width="16.28515625" customWidth="1"/>
    <col min="8708" max="8708" width="13.5703125" customWidth="1"/>
    <col min="8709" max="8709" width="24.42578125" customWidth="1"/>
    <col min="8710" max="8710" width="15.85546875" customWidth="1"/>
    <col min="8711" max="8711" width="16.5703125" customWidth="1"/>
    <col min="8712" max="8712" width="14.28515625" customWidth="1"/>
    <col min="8713" max="8713" width="24.7109375" customWidth="1"/>
    <col min="8714" max="8714" width="12.85546875" customWidth="1"/>
    <col min="8715" max="8715" width="17.5703125" customWidth="1"/>
    <col min="8961" max="8961" width="7.28515625" customWidth="1"/>
    <col min="8962" max="8962" width="30.140625" customWidth="1"/>
    <col min="8963" max="8963" width="16.28515625" customWidth="1"/>
    <col min="8964" max="8964" width="13.5703125" customWidth="1"/>
    <col min="8965" max="8965" width="24.42578125" customWidth="1"/>
    <col min="8966" max="8966" width="15.85546875" customWidth="1"/>
    <col min="8967" max="8967" width="16.5703125" customWidth="1"/>
    <col min="8968" max="8968" width="14.28515625" customWidth="1"/>
    <col min="8969" max="8969" width="24.7109375" customWidth="1"/>
    <col min="8970" max="8970" width="12.85546875" customWidth="1"/>
    <col min="8971" max="8971" width="17.5703125" customWidth="1"/>
    <col min="9217" max="9217" width="7.28515625" customWidth="1"/>
    <col min="9218" max="9218" width="30.140625" customWidth="1"/>
    <col min="9219" max="9219" width="16.28515625" customWidth="1"/>
    <col min="9220" max="9220" width="13.5703125" customWidth="1"/>
    <col min="9221" max="9221" width="24.42578125" customWidth="1"/>
    <col min="9222" max="9222" width="15.85546875" customWidth="1"/>
    <col min="9223" max="9223" width="16.5703125" customWidth="1"/>
    <col min="9224" max="9224" width="14.28515625" customWidth="1"/>
    <col min="9225" max="9225" width="24.7109375" customWidth="1"/>
    <col min="9226" max="9226" width="12.85546875" customWidth="1"/>
    <col min="9227" max="9227" width="17.5703125" customWidth="1"/>
    <col min="9473" max="9473" width="7.28515625" customWidth="1"/>
    <col min="9474" max="9474" width="30.140625" customWidth="1"/>
    <col min="9475" max="9475" width="16.28515625" customWidth="1"/>
    <col min="9476" max="9476" width="13.5703125" customWidth="1"/>
    <col min="9477" max="9477" width="24.42578125" customWidth="1"/>
    <col min="9478" max="9478" width="15.85546875" customWidth="1"/>
    <col min="9479" max="9479" width="16.5703125" customWidth="1"/>
    <col min="9480" max="9480" width="14.28515625" customWidth="1"/>
    <col min="9481" max="9481" width="24.7109375" customWidth="1"/>
    <col min="9482" max="9482" width="12.85546875" customWidth="1"/>
    <col min="9483" max="9483" width="17.5703125" customWidth="1"/>
    <col min="9729" max="9729" width="7.28515625" customWidth="1"/>
    <col min="9730" max="9730" width="30.140625" customWidth="1"/>
    <col min="9731" max="9731" width="16.28515625" customWidth="1"/>
    <col min="9732" max="9732" width="13.5703125" customWidth="1"/>
    <col min="9733" max="9733" width="24.42578125" customWidth="1"/>
    <col min="9734" max="9734" width="15.85546875" customWidth="1"/>
    <col min="9735" max="9735" width="16.5703125" customWidth="1"/>
    <col min="9736" max="9736" width="14.28515625" customWidth="1"/>
    <col min="9737" max="9737" width="24.7109375" customWidth="1"/>
    <col min="9738" max="9738" width="12.85546875" customWidth="1"/>
    <col min="9739" max="9739" width="17.5703125" customWidth="1"/>
    <col min="9985" max="9985" width="7.28515625" customWidth="1"/>
    <col min="9986" max="9986" width="30.140625" customWidth="1"/>
    <col min="9987" max="9987" width="16.28515625" customWidth="1"/>
    <col min="9988" max="9988" width="13.5703125" customWidth="1"/>
    <col min="9989" max="9989" width="24.42578125" customWidth="1"/>
    <col min="9990" max="9990" width="15.85546875" customWidth="1"/>
    <col min="9991" max="9991" width="16.5703125" customWidth="1"/>
    <col min="9992" max="9992" width="14.28515625" customWidth="1"/>
    <col min="9993" max="9993" width="24.7109375" customWidth="1"/>
    <col min="9994" max="9994" width="12.85546875" customWidth="1"/>
    <col min="9995" max="9995" width="17.5703125" customWidth="1"/>
    <col min="10241" max="10241" width="7.28515625" customWidth="1"/>
    <col min="10242" max="10242" width="30.140625" customWidth="1"/>
    <col min="10243" max="10243" width="16.28515625" customWidth="1"/>
    <col min="10244" max="10244" width="13.5703125" customWidth="1"/>
    <col min="10245" max="10245" width="24.42578125" customWidth="1"/>
    <col min="10246" max="10246" width="15.85546875" customWidth="1"/>
    <col min="10247" max="10247" width="16.5703125" customWidth="1"/>
    <col min="10248" max="10248" width="14.28515625" customWidth="1"/>
    <col min="10249" max="10249" width="24.7109375" customWidth="1"/>
    <col min="10250" max="10250" width="12.85546875" customWidth="1"/>
    <col min="10251" max="10251" width="17.5703125" customWidth="1"/>
    <col min="10497" max="10497" width="7.28515625" customWidth="1"/>
    <col min="10498" max="10498" width="30.140625" customWidth="1"/>
    <col min="10499" max="10499" width="16.28515625" customWidth="1"/>
    <col min="10500" max="10500" width="13.5703125" customWidth="1"/>
    <col min="10501" max="10501" width="24.42578125" customWidth="1"/>
    <col min="10502" max="10502" width="15.85546875" customWidth="1"/>
    <col min="10503" max="10503" width="16.5703125" customWidth="1"/>
    <col min="10504" max="10504" width="14.28515625" customWidth="1"/>
    <col min="10505" max="10505" width="24.7109375" customWidth="1"/>
    <col min="10506" max="10506" width="12.85546875" customWidth="1"/>
    <col min="10507" max="10507" width="17.5703125" customWidth="1"/>
    <col min="10753" max="10753" width="7.28515625" customWidth="1"/>
    <col min="10754" max="10754" width="30.140625" customWidth="1"/>
    <col min="10755" max="10755" width="16.28515625" customWidth="1"/>
    <col min="10756" max="10756" width="13.5703125" customWidth="1"/>
    <col min="10757" max="10757" width="24.42578125" customWidth="1"/>
    <col min="10758" max="10758" width="15.85546875" customWidth="1"/>
    <col min="10759" max="10759" width="16.5703125" customWidth="1"/>
    <col min="10760" max="10760" width="14.28515625" customWidth="1"/>
    <col min="10761" max="10761" width="24.7109375" customWidth="1"/>
    <col min="10762" max="10762" width="12.85546875" customWidth="1"/>
    <col min="10763" max="10763" width="17.5703125" customWidth="1"/>
    <col min="11009" max="11009" width="7.28515625" customWidth="1"/>
    <col min="11010" max="11010" width="30.140625" customWidth="1"/>
    <col min="11011" max="11011" width="16.28515625" customWidth="1"/>
    <col min="11012" max="11012" width="13.5703125" customWidth="1"/>
    <col min="11013" max="11013" width="24.42578125" customWidth="1"/>
    <col min="11014" max="11014" width="15.85546875" customWidth="1"/>
    <col min="11015" max="11015" width="16.5703125" customWidth="1"/>
    <col min="11016" max="11016" width="14.28515625" customWidth="1"/>
    <col min="11017" max="11017" width="24.7109375" customWidth="1"/>
    <col min="11018" max="11018" width="12.85546875" customWidth="1"/>
    <col min="11019" max="11019" width="17.5703125" customWidth="1"/>
    <col min="11265" max="11265" width="7.28515625" customWidth="1"/>
    <col min="11266" max="11266" width="30.140625" customWidth="1"/>
    <col min="11267" max="11267" width="16.28515625" customWidth="1"/>
    <col min="11268" max="11268" width="13.5703125" customWidth="1"/>
    <col min="11269" max="11269" width="24.42578125" customWidth="1"/>
    <col min="11270" max="11270" width="15.85546875" customWidth="1"/>
    <col min="11271" max="11271" width="16.5703125" customWidth="1"/>
    <col min="11272" max="11272" width="14.28515625" customWidth="1"/>
    <col min="11273" max="11273" width="24.7109375" customWidth="1"/>
    <col min="11274" max="11274" width="12.85546875" customWidth="1"/>
    <col min="11275" max="11275" width="17.5703125" customWidth="1"/>
    <col min="11521" max="11521" width="7.28515625" customWidth="1"/>
    <col min="11522" max="11522" width="30.140625" customWidth="1"/>
    <col min="11523" max="11523" width="16.28515625" customWidth="1"/>
    <col min="11524" max="11524" width="13.5703125" customWidth="1"/>
    <col min="11525" max="11525" width="24.42578125" customWidth="1"/>
    <col min="11526" max="11526" width="15.85546875" customWidth="1"/>
    <col min="11527" max="11527" width="16.5703125" customWidth="1"/>
    <col min="11528" max="11528" width="14.28515625" customWidth="1"/>
    <col min="11529" max="11529" width="24.7109375" customWidth="1"/>
    <col min="11530" max="11530" width="12.85546875" customWidth="1"/>
    <col min="11531" max="11531" width="17.5703125" customWidth="1"/>
    <col min="11777" max="11777" width="7.28515625" customWidth="1"/>
    <col min="11778" max="11778" width="30.140625" customWidth="1"/>
    <col min="11779" max="11779" width="16.28515625" customWidth="1"/>
    <col min="11780" max="11780" width="13.5703125" customWidth="1"/>
    <col min="11781" max="11781" width="24.42578125" customWidth="1"/>
    <col min="11782" max="11782" width="15.85546875" customWidth="1"/>
    <col min="11783" max="11783" width="16.5703125" customWidth="1"/>
    <col min="11784" max="11784" width="14.28515625" customWidth="1"/>
    <col min="11785" max="11785" width="24.7109375" customWidth="1"/>
    <col min="11786" max="11786" width="12.85546875" customWidth="1"/>
    <col min="11787" max="11787" width="17.5703125" customWidth="1"/>
    <col min="12033" max="12033" width="7.28515625" customWidth="1"/>
    <col min="12034" max="12034" width="30.140625" customWidth="1"/>
    <col min="12035" max="12035" width="16.28515625" customWidth="1"/>
    <col min="12036" max="12036" width="13.5703125" customWidth="1"/>
    <col min="12037" max="12037" width="24.42578125" customWidth="1"/>
    <col min="12038" max="12038" width="15.85546875" customWidth="1"/>
    <col min="12039" max="12039" width="16.5703125" customWidth="1"/>
    <col min="12040" max="12040" width="14.28515625" customWidth="1"/>
    <col min="12041" max="12041" width="24.7109375" customWidth="1"/>
    <col min="12042" max="12042" width="12.85546875" customWidth="1"/>
    <col min="12043" max="12043" width="17.5703125" customWidth="1"/>
    <col min="12289" max="12289" width="7.28515625" customWidth="1"/>
    <col min="12290" max="12290" width="30.140625" customWidth="1"/>
    <col min="12291" max="12291" width="16.28515625" customWidth="1"/>
    <col min="12292" max="12292" width="13.5703125" customWidth="1"/>
    <col min="12293" max="12293" width="24.42578125" customWidth="1"/>
    <col min="12294" max="12294" width="15.85546875" customWidth="1"/>
    <col min="12295" max="12295" width="16.5703125" customWidth="1"/>
    <col min="12296" max="12296" width="14.28515625" customWidth="1"/>
    <col min="12297" max="12297" width="24.7109375" customWidth="1"/>
    <col min="12298" max="12298" width="12.85546875" customWidth="1"/>
    <col min="12299" max="12299" width="17.5703125" customWidth="1"/>
    <col min="12545" max="12545" width="7.28515625" customWidth="1"/>
    <col min="12546" max="12546" width="30.140625" customWidth="1"/>
    <col min="12547" max="12547" width="16.28515625" customWidth="1"/>
    <col min="12548" max="12548" width="13.5703125" customWidth="1"/>
    <col min="12549" max="12549" width="24.42578125" customWidth="1"/>
    <col min="12550" max="12550" width="15.85546875" customWidth="1"/>
    <col min="12551" max="12551" width="16.5703125" customWidth="1"/>
    <col min="12552" max="12552" width="14.28515625" customWidth="1"/>
    <col min="12553" max="12553" width="24.7109375" customWidth="1"/>
    <col min="12554" max="12554" width="12.85546875" customWidth="1"/>
    <col min="12555" max="12555" width="17.5703125" customWidth="1"/>
    <col min="12801" max="12801" width="7.28515625" customWidth="1"/>
    <col min="12802" max="12802" width="30.140625" customWidth="1"/>
    <col min="12803" max="12803" width="16.28515625" customWidth="1"/>
    <col min="12804" max="12804" width="13.5703125" customWidth="1"/>
    <col min="12805" max="12805" width="24.42578125" customWidth="1"/>
    <col min="12806" max="12806" width="15.85546875" customWidth="1"/>
    <col min="12807" max="12807" width="16.5703125" customWidth="1"/>
    <col min="12808" max="12808" width="14.28515625" customWidth="1"/>
    <col min="12809" max="12809" width="24.7109375" customWidth="1"/>
    <col min="12810" max="12810" width="12.85546875" customWidth="1"/>
    <col min="12811" max="12811" width="17.5703125" customWidth="1"/>
    <col min="13057" max="13057" width="7.28515625" customWidth="1"/>
    <col min="13058" max="13058" width="30.140625" customWidth="1"/>
    <col min="13059" max="13059" width="16.28515625" customWidth="1"/>
    <col min="13060" max="13060" width="13.5703125" customWidth="1"/>
    <col min="13061" max="13061" width="24.42578125" customWidth="1"/>
    <col min="13062" max="13062" width="15.85546875" customWidth="1"/>
    <col min="13063" max="13063" width="16.5703125" customWidth="1"/>
    <col min="13064" max="13064" width="14.28515625" customWidth="1"/>
    <col min="13065" max="13065" width="24.7109375" customWidth="1"/>
    <col min="13066" max="13066" width="12.85546875" customWidth="1"/>
    <col min="13067" max="13067" width="17.5703125" customWidth="1"/>
    <col min="13313" max="13313" width="7.28515625" customWidth="1"/>
    <col min="13314" max="13314" width="30.140625" customWidth="1"/>
    <col min="13315" max="13315" width="16.28515625" customWidth="1"/>
    <col min="13316" max="13316" width="13.5703125" customWidth="1"/>
    <col min="13317" max="13317" width="24.42578125" customWidth="1"/>
    <col min="13318" max="13318" width="15.85546875" customWidth="1"/>
    <col min="13319" max="13319" width="16.5703125" customWidth="1"/>
    <col min="13320" max="13320" width="14.28515625" customWidth="1"/>
    <col min="13321" max="13321" width="24.7109375" customWidth="1"/>
    <col min="13322" max="13322" width="12.85546875" customWidth="1"/>
    <col min="13323" max="13323" width="17.5703125" customWidth="1"/>
    <col min="13569" max="13569" width="7.28515625" customWidth="1"/>
    <col min="13570" max="13570" width="30.140625" customWidth="1"/>
    <col min="13571" max="13571" width="16.28515625" customWidth="1"/>
    <col min="13572" max="13572" width="13.5703125" customWidth="1"/>
    <col min="13573" max="13573" width="24.42578125" customWidth="1"/>
    <col min="13574" max="13574" width="15.85546875" customWidth="1"/>
    <col min="13575" max="13575" width="16.5703125" customWidth="1"/>
    <col min="13576" max="13576" width="14.28515625" customWidth="1"/>
    <col min="13577" max="13577" width="24.7109375" customWidth="1"/>
    <col min="13578" max="13578" width="12.85546875" customWidth="1"/>
    <col min="13579" max="13579" width="17.5703125" customWidth="1"/>
    <col min="13825" max="13825" width="7.28515625" customWidth="1"/>
    <col min="13826" max="13826" width="30.140625" customWidth="1"/>
    <col min="13827" max="13827" width="16.28515625" customWidth="1"/>
    <col min="13828" max="13828" width="13.5703125" customWidth="1"/>
    <col min="13829" max="13829" width="24.42578125" customWidth="1"/>
    <col min="13830" max="13830" width="15.85546875" customWidth="1"/>
    <col min="13831" max="13831" width="16.5703125" customWidth="1"/>
    <col min="13832" max="13832" width="14.28515625" customWidth="1"/>
    <col min="13833" max="13833" width="24.7109375" customWidth="1"/>
    <col min="13834" max="13834" width="12.85546875" customWidth="1"/>
    <col min="13835" max="13835" width="17.5703125" customWidth="1"/>
    <col min="14081" max="14081" width="7.28515625" customWidth="1"/>
    <col min="14082" max="14082" width="30.140625" customWidth="1"/>
    <col min="14083" max="14083" width="16.28515625" customWidth="1"/>
    <col min="14084" max="14084" width="13.5703125" customWidth="1"/>
    <col min="14085" max="14085" width="24.42578125" customWidth="1"/>
    <col min="14086" max="14086" width="15.85546875" customWidth="1"/>
    <col min="14087" max="14087" width="16.5703125" customWidth="1"/>
    <col min="14088" max="14088" width="14.28515625" customWidth="1"/>
    <col min="14089" max="14089" width="24.7109375" customWidth="1"/>
    <col min="14090" max="14090" width="12.85546875" customWidth="1"/>
    <col min="14091" max="14091" width="17.5703125" customWidth="1"/>
    <col min="14337" max="14337" width="7.28515625" customWidth="1"/>
    <col min="14338" max="14338" width="30.140625" customWidth="1"/>
    <col min="14339" max="14339" width="16.28515625" customWidth="1"/>
    <col min="14340" max="14340" width="13.5703125" customWidth="1"/>
    <col min="14341" max="14341" width="24.42578125" customWidth="1"/>
    <col min="14342" max="14342" width="15.85546875" customWidth="1"/>
    <col min="14343" max="14343" width="16.5703125" customWidth="1"/>
    <col min="14344" max="14344" width="14.28515625" customWidth="1"/>
    <col min="14345" max="14345" width="24.7109375" customWidth="1"/>
    <col min="14346" max="14346" width="12.85546875" customWidth="1"/>
    <col min="14347" max="14347" width="17.5703125" customWidth="1"/>
    <col min="14593" max="14593" width="7.28515625" customWidth="1"/>
    <col min="14594" max="14594" width="30.140625" customWidth="1"/>
    <col min="14595" max="14595" width="16.28515625" customWidth="1"/>
    <col min="14596" max="14596" width="13.5703125" customWidth="1"/>
    <col min="14597" max="14597" width="24.42578125" customWidth="1"/>
    <col min="14598" max="14598" width="15.85546875" customWidth="1"/>
    <col min="14599" max="14599" width="16.5703125" customWidth="1"/>
    <col min="14600" max="14600" width="14.28515625" customWidth="1"/>
    <col min="14601" max="14601" width="24.7109375" customWidth="1"/>
    <col min="14602" max="14602" width="12.85546875" customWidth="1"/>
    <col min="14603" max="14603" width="17.5703125" customWidth="1"/>
    <col min="14849" max="14849" width="7.28515625" customWidth="1"/>
    <col min="14850" max="14850" width="30.140625" customWidth="1"/>
    <col min="14851" max="14851" width="16.28515625" customWidth="1"/>
    <col min="14852" max="14852" width="13.5703125" customWidth="1"/>
    <col min="14853" max="14853" width="24.42578125" customWidth="1"/>
    <col min="14854" max="14854" width="15.85546875" customWidth="1"/>
    <col min="14855" max="14855" width="16.5703125" customWidth="1"/>
    <col min="14856" max="14856" width="14.28515625" customWidth="1"/>
    <col min="14857" max="14857" width="24.7109375" customWidth="1"/>
    <col min="14858" max="14858" width="12.85546875" customWidth="1"/>
    <col min="14859" max="14859" width="17.5703125" customWidth="1"/>
    <col min="15105" max="15105" width="7.28515625" customWidth="1"/>
    <col min="15106" max="15106" width="30.140625" customWidth="1"/>
    <col min="15107" max="15107" width="16.28515625" customWidth="1"/>
    <col min="15108" max="15108" width="13.5703125" customWidth="1"/>
    <col min="15109" max="15109" width="24.42578125" customWidth="1"/>
    <col min="15110" max="15110" width="15.85546875" customWidth="1"/>
    <col min="15111" max="15111" width="16.5703125" customWidth="1"/>
    <col min="15112" max="15112" width="14.28515625" customWidth="1"/>
    <col min="15113" max="15113" width="24.7109375" customWidth="1"/>
    <col min="15114" max="15114" width="12.85546875" customWidth="1"/>
    <col min="15115" max="15115" width="17.5703125" customWidth="1"/>
    <col min="15361" max="15361" width="7.28515625" customWidth="1"/>
    <col min="15362" max="15362" width="30.140625" customWidth="1"/>
    <col min="15363" max="15363" width="16.28515625" customWidth="1"/>
    <col min="15364" max="15364" width="13.5703125" customWidth="1"/>
    <col min="15365" max="15365" width="24.42578125" customWidth="1"/>
    <col min="15366" max="15366" width="15.85546875" customWidth="1"/>
    <col min="15367" max="15367" width="16.5703125" customWidth="1"/>
    <col min="15368" max="15368" width="14.28515625" customWidth="1"/>
    <col min="15369" max="15369" width="24.7109375" customWidth="1"/>
    <col min="15370" max="15370" width="12.85546875" customWidth="1"/>
    <col min="15371" max="15371" width="17.5703125" customWidth="1"/>
    <col min="15617" max="15617" width="7.28515625" customWidth="1"/>
    <col min="15618" max="15618" width="30.140625" customWidth="1"/>
    <col min="15619" max="15619" width="16.28515625" customWidth="1"/>
    <col min="15620" max="15620" width="13.5703125" customWidth="1"/>
    <col min="15621" max="15621" width="24.42578125" customWidth="1"/>
    <col min="15622" max="15622" width="15.85546875" customWidth="1"/>
    <col min="15623" max="15623" width="16.5703125" customWidth="1"/>
    <col min="15624" max="15624" width="14.28515625" customWidth="1"/>
    <col min="15625" max="15625" width="24.7109375" customWidth="1"/>
    <col min="15626" max="15626" width="12.85546875" customWidth="1"/>
    <col min="15627" max="15627" width="17.5703125" customWidth="1"/>
    <col min="15873" max="15873" width="7.28515625" customWidth="1"/>
    <col min="15874" max="15874" width="30.140625" customWidth="1"/>
    <col min="15875" max="15875" width="16.28515625" customWidth="1"/>
    <col min="15876" max="15876" width="13.5703125" customWidth="1"/>
    <col min="15877" max="15877" width="24.42578125" customWidth="1"/>
    <col min="15878" max="15878" width="15.85546875" customWidth="1"/>
    <col min="15879" max="15879" width="16.5703125" customWidth="1"/>
    <col min="15880" max="15880" width="14.28515625" customWidth="1"/>
    <col min="15881" max="15881" width="24.7109375" customWidth="1"/>
    <col min="15882" max="15882" width="12.85546875" customWidth="1"/>
    <col min="15883" max="15883" width="17.5703125" customWidth="1"/>
    <col min="16129" max="16129" width="7.28515625" customWidth="1"/>
    <col min="16130" max="16130" width="30.140625" customWidth="1"/>
    <col min="16131" max="16131" width="16.28515625" customWidth="1"/>
    <col min="16132" max="16132" width="13.5703125" customWidth="1"/>
    <col min="16133" max="16133" width="24.42578125" customWidth="1"/>
    <col min="16134" max="16134" width="15.85546875" customWidth="1"/>
    <col min="16135" max="16135" width="16.5703125" customWidth="1"/>
    <col min="16136" max="16136" width="14.28515625" customWidth="1"/>
    <col min="16137" max="16137" width="24.7109375" customWidth="1"/>
    <col min="16138" max="16138" width="12.85546875" customWidth="1"/>
    <col min="16139" max="16139" width="17.5703125" customWidth="1"/>
  </cols>
  <sheetData>
    <row r="1" spans="1:16" ht="18.75" customHeight="1" x14ac:dyDescent="0.25">
      <c r="J1" s="160" t="s">
        <v>0</v>
      </c>
      <c r="K1" s="160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J2" s="161" t="s">
        <v>105</v>
      </c>
      <c r="K2" s="161"/>
      <c r="L2" s="5"/>
      <c r="M2" s="6"/>
      <c r="N2" s="6"/>
      <c r="O2" s="6"/>
      <c r="P2" s="6"/>
    </row>
    <row r="3" spans="1:16" ht="61.5" customHeight="1" x14ac:dyDescent="0.25">
      <c r="A3" s="3"/>
      <c r="B3" s="42" t="s">
        <v>106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62" t="s">
        <v>107</v>
      </c>
      <c r="C7" s="163"/>
      <c r="D7" s="163">
        <v>4.13</v>
      </c>
      <c r="E7" s="164" t="s">
        <v>57</v>
      </c>
      <c r="F7" s="24">
        <f>SUM(C7,D7)</f>
        <v>4.13</v>
      </c>
      <c r="G7" s="165">
        <v>2220</v>
      </c>
      <c r="H7" s="163"/>
      <c r="I7" s="164" t="s">
        <v>57</v>
      </c>
      <c r="J7" s="163">
        <v>4.13</v>
      </c>
      <c r="K7" s="25"/>
    </row>
    <row r="8" spans="1:16" ht="31.5" x14ac:dyDescent="0.25">
      <c r="A8" s="15">
        <v>2</v>
      </c>
      <c r="B8" s="164" t="s">
        <v>58</v>
      </c>
      <c r="C8" s="163"/>
      <c r="D8" s="163">
        <v>1.1399999999999999</v>
      </c>
      <c r="E8" s="164" t="s">
        <v>108</v>
      </c>
      <c r="F8" s="24">
        <f t="shared" ref="F8:F35" si="0">SUM(C8,D8)</f>
        <v>1.1399999999999999</v>
      </c>
      <c r="G8" s="165">
        <v>2220</v>
      </c>
      <c r="H8" s="163"/>
      <c r="I8" s="164" t="s">
        <v>108</v>
      </c>
      <c r="J8" s="163">
        <v>1.1399999999999999</v>
      </c>
      <c r="K8" s="25"/>
    </row>
    <row r="9" spans="1:16" ht="31.5" x14ac:dyDescent="0.25">
      <c r="A9" s="15">
        <v>3</v>
      </c>
      <c r="B9" s="164" t="s">
        <v>58</v>
      </c>
      <c r="C9" s="163"/>
      <c r="D9" s="163">
        <v>4.4850000000000003</v>
      </c>
      <c r="E9" s="164" t="s">
        <v>109</v>
      </c>
      <c r="F9" s="24">
        <f t="shared" si="0"/>
        <v>4.4850000000000003</v>
      </c>
      <c r="G9" s="165">
        <v>2220</v>
      </c>
      <c r="H9" s="163"/>
      <c r="I9" s="164" t="s">
        <v>109</v>
      </c>
      <c r="J9" s="163">
        <v>4.4850000000000003</v>
      </c>
      <c r="K9" s="25"/>
    </row>
    <row r="10" spans="1:16" ht="47.25" x14ac:dyDescent="0.25">
      <c r="A10" s="15"/>
      <c r="B10" s="22"/>
      <c r="C10" s="23"/>
      <c r="D10" s="23"/>
      <c r="E10" s="16"/>
      <c r="F10" s="24">
        <f t="shared" si="0"/>
        <v>0</v>
      </c>
      <c r="G10" s="44">
        <v>2240</v>
      </c>
      <c r="H10" s="23">
        <v>0.89</v>
      </c>
      <c r="I10" s="164" t="s">
        <v>110</v>
      </c>
      <c r="J10" s="23"/>
      <c r="K10" s="25"/>
    </row>
    <row r="11" spans="1:16" ht="15.75" x14ac:dyDescent="0.25">
      <c r="A11" s="15"/>
      <c r="B11" s="22"/>
      <c r="C11" s="23"/>
      <c r="D11" s="23"/>
      <c r="E11" s="16"/>
      <c r="F11" s="24">
        <f t="shared" si="0"/>
        <v>0</v>
      </c>
      <c r="G11" s="22"/>
      <c r="H11" s="23"/>
      <c r="I11" s="20"/>
      <c r="J11" s="23"/>
      <c r="K11" s="25"/>
    </row>
    <row r="12" spans="1:16" ht="15.75" x14ac:dyDescent="0.25">
      <c r="A12" s="15"/>
      <c r="B12" s="22"/>
      <c r="C12" s="23"/>
      <c r="D12" s="23"/>
      <c r="E12" s="16"/>
      <c r="F12" s="24">
        <f t="shared" si="0"/>
        <v>0</v>
      </c>
      <c r="G12" s="21"/>
      <c r="H12" s="23"/>
      <c r="I12" s="16"/>
      <c r="J12" s="23"/>
      <c r="K12" s="25"/>
    </row>
    <row r="13" spans="1:16" ht="15.75" x14ac:dyDescent="0.25">
      <c r="A13" s="15"/>
      <c r="B13" s="22"/>
      <c r="C13" s="23"/>
      <c r="D13" s="23"/>
      <c r="E13" s="16"/>
      <c r="F13" s="24">
        <f t="shared" si="0"/>
        <v>0</v>
      </c>
      <c r="G13" s="21"/>
      <c r="H13" s="23"/>
      <c r="I13" s="16"/>
      <c r="J13" s="23"/>
      <c r="K13" s="25"/>
    </row>
    <row r="14" spans="1:16" ht="15.75" x14ac:dyDescent="0.25">
      <c r="A14" s="15"/>
      <c r="B14" s="22"/>
      <c r="C14" s="23"/>
      <c r="D14" s="23"/>
      <c r="E14" s="16"/>
      <c r="F14" s="24">
        <f t="shared" si="0"/>
        <v>0</v>
      </c>
      <c r="G14" s="22"/>
      <c r="H14" s="23"/>
      <c r="I14" s="16"/>
      <c r="J14" s="23"/>
      <c r="K14" s="25"/>
    </row>
    <row r="15" spans="1:16" ht="15.75" x14ac:dyDescent="0.25">
      <c r="A15" s="21"/>
      <c r="B15" s="22"/>
      <c r="C15" s="23"/>
      <c r="D15" s="23"/>
      <c r="E15" s="16"/>
      <c r="F15" s="24">
        <f t="shared" si="0"/>
        <v>0</v>
      </c>
      <c r="G15" s="22"/>
      <c r="H15" s="23"/>
      <c r="I15" s="16"/>
      <c r="J15" s="23"/>
      <c r="K15" s="25"/>
    </row>
    <row r="16" spans="1:16" ht="15" customHeight="1" x14ac:dyDescent="0.25">
      <c r="A16" s="21"/>
      <c r="B16" s="22"/>
      <c r="C16" s="23"/>
      <c r="D16" s="23"/>
      <c r="E16" s="16"/>
      <c r="F16" s="24">
        <f t="shared" si="0"/>
        <v>0</v>
      </c>
      <c r="G16" s="22"/>
      <c r="H16" s="23"/>
      <c r="I16" s="16"/>
      <c r="J16" s="23"/>
      <c r="K16" s="25"/>
    </row>
    <row r="17" spans="1:11" ht="15.75" x14ac:dyDescent="0.25">
      <c r="A17" s="15"/>
      <c r="B17" s="22"/>
      <c r="C17" s="23"/>
      <c r="D17" s="23"/>
      <c r="E17" s="16"/>
      <c r="F17" s="24">
        <f t="shared" si="0"/>
        <v>0</v>
      </c>
      <c r="G17" s="22"/>
      <c r="H17" s="23"/>
      <c r="I17" s="16"/>
      <c r="J17" s="23"/>
      <c r="K17" s="25"/>
    </row>
    <row r="18" spans="1:11" ht="15.75" x14ac:dyDescent="0.25">
      <c r="A18" s="15"/>
      <c r="B18" s="22"/>
      <c r="C18" s="23"/>
      <c r="D18" s="23"/>
      <c r="E18" s="16"/>
      <c r="F18" s="24">
        <f t="shared" si="0"/>
        <v>0</v>
      </c>
      <c r="G18" s="22"/>
      <c r="H18" s="23"/>
      <c r="I18" s="16"/>
      <c r="J18" s="23"/>
      <c r="K18" s="25"/>
    </row>
    <row r="19" spans="1:11" ht="15.75" x14ac:dyDescent="0.25">
      <c r="A19" s="15"/>
      <c r="B19" s="22"/>
      <c r="C19" s="23"/>
      <c r="D19" s="23"/>
      <c r="E19" s="16"/>
      <c r="F19" s="24">
        <f t="shared" si="0"/>
        <v>0</v>
      </c>
      <c r="G19" s="22"/>
      <c r="H19" s="23"/>
      <c r="I19" s="16"/>
      <c r="J19" s="23"/>
      <c r="K19" s="25"/>
    </row>
    <row r="20" spans="1:11" ht="15.75" x14ac:dyDescent="0.25">
      <c r="A20" s="15"/>
      <c r="B20" s="22"/>
      <c r="C20" s="23"/>
      <c r="D20" s="23"/>
      <c r="E20" s="16"/>
      <c r="F20" s="24">
        <f t="shared" si="0"/>
        <v>0</v>
      </c>
      <c r="G20" s="22"/>
      <c r="H20" s="23"/>
      <c r="I20" s="16"/>
      <c r="J20" s="23"/>
      <c r="K20" s="25"/>
    </row>
    <row r="21" spans="1:11" ht="15.75" x14ac:dyDescent="0.25">
      <c r="A21" s="15"/>
      <c r="B21" s="22"/>
      <c r="C21" s="23"/>
      <c r="D21" s="23"/>
      <c r="E21" s="16"/>
      <c r="F21" s="24">
        <f t="shared" si="0"/>
        <v>0</v>
      </c>
      <c r="G21" s="22"/>
      <c r="H21" s="23"/>
      <c r="I21" s="16"/>
      <c r="J21" s="23"/>
      <c r="K21" s="25"/>
    </row>
    <row r="22" spans="1:11" ht="15.75" x14ac:dyDescent="0.25">
      <c r="A22" s="15"/>
      <c r="B22" s="22"/>
      <c r="C22" s="23"/>
      <c r="D22" s="23"/>
      <c r="E22" s="16"/>
      <c r="F22" s="24">
        <f t="shared" si="0"/>
        <v>0</v>
      </c>
      <c r="G22" s="22"/>
      <c r="H22" s="23"/>
      <c r="I22" s="16"/>
      <c r="J22" s="23"/>
      <c r="K22" s="25"/>
    </row>
    <row r="23" spans="1:11" ht="15.75" x14ac:dyDescent="0.25">
      <c r="A23" s="15"/>
      <c r="B23" s="22"/>
      <c r="C23" s="23"/>
      <c r="D23" s="23"/>
      <c r="E23" s="16"/>
      <c r="F23" s="24">
        <f t="shared" si="0"/>
        <v>0</v>
      </c>
      <c r="G23" s="22"/>
      <c r="H23" s="23"/>
      <c r="I23" s="16"/>
      <c r="J23" s="23"/>
      <c r="K23" s="25"/>
    </row>
    <row r="24" spans="1:11" ht="15.75" x14ac:dyDescent="0.25">
      <c r="A24" s="15"/>
      <c r="B24" s="22"/>
      <c r="C24" s="23"/>
      <c r="D24" s="23"/>
      <c r="E24" s="16"/>
      <c r="F24" s="24">
        <f t="shared" si="0"/>
        <v>0</v>
      </c>
      <c r="G24" s="22"/>
      <c r="H24" s="23"/>
      <c r="I24" s="16"/>
      <c r="J24" s="23"/>
      <c r="K24" s="25"/>
    </row>
    <row r="25" spans="1:11" ht="15.75" x14ac:dyDescent="0.25">
      <c r="A25" s="21"/>
      <c r="B25" s="22"/>
      <c r="C25" s="23"/>
      <c r="D25" s="23"/>
      <c r="E25" s="16"/>
      <c r="F25" s="24">
        <f t="shared" si="0"/>
        <v>0</v>
      </c>
      <c r="G25" s="22"/>
      <c r="H25" s="23"/>
      <c r="I25" s="16"/>
      <c r="J25" s="23"/>
      <c r="K25" s="25"/>
    </row>
    <row r="26" spans="1:11" ht="15.75" x14ac:dyDescent="0.25">
      <c r="A26" s="21"/>
      <c r="B26" s="22"/>
      <c r="C26" s="23"/>
      <c r="D26" s="23"/>
      <c r="E26" s="16"/>
      <c r="F26" s="24">
        <f t="shared" si="0"/>
        <v>0</v>
      </c>
      <c r="G26" s="22"/>
      <c r="H26" s="23"/>
      <c r="I26" s="16"/>
      <c r="J26" s="23"/>
      <c r="K26" s="25"/>
    </row>
    <row r="27" spans="1:11" ht="15.75" x14ac:dyDescent="0.25">
      <c r="A27" s="15"/>
      <c r="B27" s="22"/>
      <c r="C27" s="23"/>
      <c r="D27" s="23"/>
      <c r="E27" s="16"/>
      <c r="F27" s="24">
        <f t="shared" si="0"/>
        <v>0</v>
      </c>
      <c r="G27" s="22"/>
      <c r="H27" s="23"/>
      <c r="I27" s="16"/>
      <c r="J27" s="23"/>
      <c r="K27" s="25"/>
    </row>
    <row r="28" spans="1:11" ht="15.75" x14ac:dyDescent="0.25">
      <c r="A28" s="15"/>
      <c r="B28" s="22"/>
      <c r="C28" s="23"/>
      <c r="D28" s="23"/>
      <c r="E28" s="16"/>
      <c r="F28" s="24">
        <f t="shared" si="0"/>
        <v>0</v>
      </c>
      <c r="G28" s="22"/>
      <c r="H28" s="23"/>
      <c r="I28" s="16"/>
      <c r="J28" s="23"/>
      <c r="K28" s="25"/>
    </row>
    <row r="29" spans="1:11" ht="15.75" x14ac:dyDescent="0.25">
      <c r="A29" s="15"/>
      <c r="B29" s="22"/>
      <c r="C29" s="23"/>
      <c r="D29" s="23"/>
      <c r="E29" s="16"/>
      <c r="F29" s="24">
        <f t="shared" si="0"/>
        <v>0</v>
      </c>
      <c r="G29" s="22"/>
      <c r="H29" s="23"/>
      <c r="I29" s="16"/>
      <c r="J29" s="23"/>
      <c r="K29" s="25"/>
    </row>
    <row r="30" spans="1:11" ht="15.75" x14ac:dyDescent="0.25">
      <c r="A30" s="15"/>
      <c r="B30" s="22"/>
      <c r="C30" s="23"/>
      <c r="D30" s="23"/>
      <c r="E30" s="16"/>
      <c r="F30" s="24">
        <f t="shared" si="0"/>
        <v>0</v>
      </c>
      <c r="G30" s="22"/>
      <c r="H30" s="23"/>
      <c r="I30" s="16"/>
      <c r="J30" s="23"/>
      <c r="K30" s="25"/>
    </row>
    <row r="31" spans="1:11" ht="15.75" x14ac:dyDescent="0.25">
      <c r="A31" s="21"/>
      <c r="B31" s="22"/>
      <c r="C31" s="23"/>
      <c r="D31" s="23"/>
      <c r="E31" s="16"/>
      <c r="F31" s="24">
        <f t="shared" si="0"/>
        <v>0</v>
      </c>
      <c r="G31" s="22"/>
      <c r="H31" s="23"/>
      <c r="I31" s="16"/>
      <c r="J31" s="23"/>
      <c r="K31" s="25"/>
    </row>
    <row r="32" spans="1:11" ht="15.75" x14ac:dyDescent="0.25">
      <c r="A32" s="26"/>
      <c r="B32" s="27"/>
      <c r="C32" s="28"/>
      <c r="D32" s="28"/>
      <c r="E32" s="29"/>
      <c r="F32" s="24">
        <f t="shared" si="0"/>
        <v>0</v>
      </c>
      <c r="G32" s="27"/>
      <c r="H32" s="28"/>
      <c r="I32" s="29"/>
      <c r="J32" s="28"/>
      <c r="K32" s="25"/>
    </row>
    <row r="33" spans="1:11" ht="15.75" x14ac:dyDescent="0.25">
      <c r="A33" s="26"/>
      <c r="B33" s="27"/>
      <c r="C33" s="28"/>
      <c r="D33" s="28"/>
      <c r="E33" s="29"/>
      <c r="F33" s="24">
        <f t="shared" si="0"/>
        <v>0</v>
      </c>
      <c r="G33" s="27"/>
      <c r="H33" s="28"/>
      <c r="I33" s="29"/>
      <c r="J33" s="28"/>
      <c r="K33" s="25"/>
    </row>
    <row r="34" spans="1:11" ht="15.75" x14ac:dyDescent="0.25">
      <c r="A34" s="26"/>
      <c r="B34" s="27"/>
      <c r="C34" s="28"/>
      <c r="D34" s="28"/>
      <c r="E34" s="29"/>
      <c r="F34" s="24">
        <f t="shared" si="0"/>
        <v>0</v>
      </c>
      <c r="G34" s="27"/>
      <c r="H34" s="28"/>
      <c r="I34" s="29"/>
      <c r="J34" s="28"/>
      <c r="K34" s="25"/>
    </row>
    <row r="35" spans="1:11" ht="15.75" x14ac:dyDescent="0.25">
      <c r="A35" s="27"/>
      <c r="B35" s="30" t="s">
        <v>20</v>
      </c>
      <c r="C35" s="31">
        <f>SUM(C7:C34)</f>
        <v>0</v>
      </c>
      <c r="D35" s="31">
        <f>SUM(D7:D34)</f>
        <v>9.754999999999999</v>
      </c>
      <c r="E35" s="32"/>
      <c r="F35" s="33">
        <f t="shared" si="0"/>
        <v>9.754999999999999</v>
      </c>
      <c r="G35" s="34"/>
      <c r="H35" s="31">
        <f>SUM(H7:H34)</f>
        <v>0.89</v>
      </c>
      <c r="I35" s="32"/>
      <c r="J35" s="31">
        <f>SUM(J7:J34)</f>
        <v>9.754999999999999</v>
      </c>
      <c r="K35" s="35">
        <f>C35-H35</f>
        <v>-0.89</v>
      </c>
    </row>
    <row r="36" spans="1:11" ht="15.75" x14ac:dyDescent="0.25">
      <c r="B36" s="166" t="s">
        <v>111</v>
      </c>
      <c r="C36" s="166"/>
      <c r="D36" s="166"/>
    </row>
    <row r="38" spans="1:11" ht="15.75" x14ac:dyDescent="0.25">
      <c r="B38" s="36" t="s">
        <v>21</v>
      </c>
      <c r="F38" s="37"/>
      <c r="G38" s="38" t="s">
        <v>112</v>
      </c>
      <c r="H38" s="39"/>
    </row>
    <row r="39" spans="1:11" x14ac:dyDescent="0.25">
      <c r="B39" s="36"/>
      <c r="F39" s="40" t="s">
        <v>23</v>
      </c>
      <c r="G39" s="41"/>
      <c r="H39" s="41"/>
    </row>
    <row r="40" spans="1:11" ht="15.75" x14ac:dyDescent="0.25">
      <c r="B40" s="36" t="s">
        <v>24</v>
      </c>
      <c r="F40" s="37"/>
      <c r="G40" s="38" t="s">
        <v>113</v>
      </c>
      <c r="H40" s="39"/>
    </row>
    <row r="41" spans="1:11" x14ac:dyDescent="0.25">
      <c r="F41" s="40" t="s">
        <v>23</v>
      </c>
      <c r="G41" s="41"/>
      <c r="H41" s="41"/>
    </row>
  </sheetData>
  <mergeCells count="15">
    <mergeCell ref="B36:D36"/>
    <mergeCell ref="G38:H38"/>
    <mergeCell ref="G40:H40"/>
    <mergeCell ref="A5:A6"/>
    <mergeCell ref="B5:B6"/>
    <mergeCell ref="C5:E5"/>
    <mergeCell ref="F5:F6"/>
    <mergeCell ref="G5:J5"/>
    <mergeCell ref="K5:K6"/>
    <mergeCell ref="J1:K1"/>
    <mergeCell ref="M1:O1"/>
    <mergeCell ref="J2:K2"/>
    <mergeCell ref="M2:P2"/>
    <mergeCell ref="B3:J3"/>
    <mergeCell ref="A4:K4"/>
  </mergeCells>
  <printOptions horizontalCentered="1" verticalCentered="1"/>
  <pageMargins left="0" right="0" top="0" bottom="0" header="0" footer="0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75" workbookViewId="0">
      <selection activeCell="I15" sqref="I15"/>
    </sheetView>
  </sheetViews>
  <sheetFormatPr defaultRowHeight="15" x14ac:dyDescent="0.25"/>
  <cols>
    <col min="1" max="1" width="7.28515625" customWidth="1"/>
    <col min="2" max="2" width="25" customWidth="1"/>
    <col min="3" max="3" width="16.28515625" customWidth="1"/>
    <col min="4" max="4" width="13.5703125" customWidth="1"/>
    <col min="5" max="5" width="22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 x14ac:dyDescent="0.25">
      <c r="J1" t="s">
        <v>80</v>
      </c>
      <c r="K1" s="1"/>
      <c r="L1" s="1"/>
      <c r="M1" s="1" t="s">
        <v>114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J2" t="s">
        <v>115</v>
      </c>
      <c r="K2" s="5"/>
      <c r="L2" s="5"/>
      <c r="M2" s="5" t="s">
        <v>116</v>
      </c>
    </row>
    <row r="3" spans="1:13" ht="61.5" customHeight="1" x14ac:dyDescent="0.25">
      <c r="A3" s="3"/>
      <c r="B3" s="42" t="s">
        <v>117</v>
      </c>
      <c r="C3" s="43"/>
      <c r="D3" s="43"/>
      <c r="E3" s="43"/>
      <c r="F3" s="43"/>
      <c r="G3" s="43"/>
      <c r="H3" s="43"/>
      <c r="I3" s="43"/>
      <c r="J3" s="43"/>
      <c r="K3" s="3"/>
    </row>
    <row r="4" spans="1:13" ht="31.5" customHeight="1" x14ac:dyDescent="0.25">
      <c r="A4" s="167" t="s">
        <v>118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25.5" customHeight="1" x14ac:dyDescent="0.25">
      <c r="A7" s="15">
        <v>1</v>
      </c>
      <c r="B7" s="168" t="s">
        <v>119</v>
      </c>
      <c r="C7" s="23">
        <f>8075/1000</f>
        <v>8.0749999999999993</v>
      </c>
      <c r="D7" s="23">
        <f>950/1000</f>
        <v>0.95</v>
      </c>
      <c r="E7" s="16" t="s">
        <v>120</v>
      </c>
      <c r="F7" s="24">
        <f>SUM(C7,D7)</f>
        <v>9.0249999999999986</v>
      </c>
      <c r="G7" s="22"/>
      <c r="H7" s="23"/>
      <c r="I7" s="16" t="s">
        <v>120</v>
      </c>
      <c r="J7" s="23">
        <f>8075/1000</f>
        <v>8.0749999999999993</v>
      </c>
      <c r="K7" s="25"/>
    </row>
    <row r="8" spans="1:13" ht="15.75" x14ac:dyDescent="0.25">
      <c r="A8" s="15">
        <v>2</v>
      </c>
      <c r="B8" s="22" t="s">
        <v>121</v>
      </c>
      <c r="C8" s="23">
        <f>6000/1000</f>
        <v>6</v>
      </c>
      <c r="D8" s="23">
        <f>40/1000</f>
        <v>0.04</v>
      </c>
      <c r="E8" s="16" t="s">
        <v>122</v>
      </c>
      <c r="F8" s="24">
        <f t="shared" ref="F8:F19" si="0">SUM(C8,D8)</f>
        <v>6.04</v>
      </c>
      <c r="G8" s="22"/>
      <c r="H8" s="23"/>
      <c r="I8" s="16" t="s">
        <v>122</v>
      </c>
      <c r="J8" s="23">
        <v>3.85</v>
      </c>
      <c r="K8" s="25"/>
    </row>
    <row r="9" spans="1:13" ht="29.25" customHeight="1" x14ac:dyDescent="0.25">
      <c r="A9" s="15">
        <v>3</v>
      </c>
      <c r="B9" s="169" t="s">
        <v>58</v>
      </c>
      <c r="C9" s="23">
        <f>1140/1000</f>
        <v>1.1399999999999999</v>
      </c>
      <c r="D9" s="23">
        <f>1000/1000</f>
        <v>1</v>
      </c>
      <c r="E9" s="16" t="s">
        <v>123</v>
      </c>
      <c r="F9" s="24"/>
      <c r="G9" s="22"/>
      <c r="H9" s="23"/>
      <c r="I9" s="16" t="s">
        <v>123</v>
      </c>
      <c r="J9" s="23">
        <v>0</v>
      </c>
      <c r="K9" s="25"/>
    </row>
    <row r="10" spans="1:13" ht="15.75" x14ac:dyDescent="0.25">
      <c r="A10" s="15">
        <v>4</v>
      </c>
      <c r="B10" s="170"/>
      <c r="C10" s="23">
        <f>4485/1000</f>
        <v>4.4850000000000003</v>
      </c>
      <c r="D10" s="23">
        <f>7200/1000</f>
        <v>7.2</v>
      </c>
      <c r="E10" s="16" t="s">
        <v>124</v>
      </c>
      <c r="F10" s="24">
        <f t="shared" si="0"/>
        <v>11.685</v>
      </c>
      <c r="G10" s="22"/>
      <c r="H10" s="23"/>
      <c r="I10" s="16" t="s">
        <v>124</v>
      </c>
      <c r="J10" s="23">
        <v>0</v>
      </c>
      <c r="K10" s="25"/>
    </row>
    <row r="11" spans="1:13" ht="15.75" x14ac:dyDescent="0.25">
      <c r="A11" s="15">
        <v>5</v>
      </c>
      <c r="B11" s="22" t="s">
        <v>29</v>
      </c>
      <c r="C11" s="23">
        <v>4.97</v>
      </c>
      <c r="D11" s="23"/>
      <c r="E11" s="16"/>
      <c r="F11" s="24">
        <f>SUM(C11,D11)</f>
        <v>4.97</v>
      </c>
      <c r="G11" s="44">
        <v>2240</v>
      </c>
      <c r="H11" s="23">
        <f>1890/1000</f>
        <v>1.89</v>
      </c>
      <c r="I11" s="20" t="s">
        <v>125</v>
      </c>
      <c r="J11" s="23"/>
      <c r="K11" s="25"/>
    </row>
    <row r="12" spans="1:13" ht="15.75" x14ac:dyDescent="0.25">
      <c r="A12" s="15"/>
      <c r="B12" s="22"/>
      <c r="C12" s="23"/>
      <c r="D12" s="23"/>
      <c r="E12" s="16"/>
      <c r="F12" s="24">
        <f t="shared" si="0"/>
        <v>0</v>
      </c>
      <c r="G12" s="22"/>
      <c r="H12" s="23"/>
      <c r="I12" s="20"/>
      <c r="J12" s="23"/>
      <c r="K12" s="25"/>
    </row>
    <row r="13" spans="1:13" ht="15.75" x14ac:dyDescent="0.25">
      <c r="A13" s="15"/>
      <c r="B13" s="22"/>
      <c r="C13" s="23"/>
      <c r="D13" s="23"/>
      <c r="E13" s="16"/>
      <c r="F13" s="24">
        <f t="shared" si="0"/>
        <v>0</v>
      </c>
      <c r="G13" s="21"/>
      <c r="H13" s="23"/>
      <c r="I13" s="16"/>
      <c r="J13" s="23"/>
      <c r="K13" s="25"/>
    </row>
    <row r="14" spans="1:13" ht="15.75" x14ac:dyDescent="0.25">
      <c r="A14" s="15"/>
      <c r="B14" s="22"/>
      <c r="C14" s="23"/>
      <c r="D14" s="23"/>
      <c r="E14" s="16"/>
      <c r="F14" s="24">
        <f t="shared" si="0"/>
        <v>0</v>
      </c>
      <c r="G14" s="21"/>
      <c r="H14" s="23"/>
      <c r="I14" s="16"/>
      <c r="J14" s="23"/>
      <c r="K14" s="25"/>
    </row>
    <row r="15" spans="1:13" ht="15.75" x14ac:dyDescent="0.25">
      <c r="A15" s="15"/>
      <c r="B15" s="22"/>
      <c r="C15" s="23"/>
      <c r="D15" s="23"/>
      <c r="E15" s="16"/>
      <c r="F15" s="24">
        <f t="shared" si="0"/>
        <v>0</v>
      </c>
      <c r="G15" s="22"/>
      <c r="H15" s="23"/>
      <c r="I15" s="16"/>
      <c r="J15" s="23"/>
      <c r="K15" s="25"/>
    </row>
    <row r="16" spans="1:13" ht="15.75" x14ac:dyDescent="0.25">
      <c r="A16" s="21"/>
      <c r="B16" s="22"/>
      <c r="C16" s="23"/>
      <c r="D16" s="23"/>
      <c r="E16" s="16"/>
      <c r="F16" s="24">
        <f t="shared" si="0"/>
        <v>0</v>
      </c>
      <c r="G16" s="22"/>
      <c r="H16" s="23"/>
      <c r="I16" s="16"/>
      <c r="J16" s="23"/>
      <c r="K16" s="25"/>
    </row>
    <row r="17" spans="1:11" ht="15" customHeight="1" x14ac:dyDescent="0.25">
      <c r="A17" s="21"/>
      <c r="B17" s="22"/>
      <c r="C17" s="23"/>
      <c r="D17" s="23"/>
      <c r="E17" s="16"/>
      <c r="F17" s="24">
        <f t="shared" si="0"/>
        <v>0</v>
      </c>
      <c r="G17" s="22"/>
      <c r="H17" s="23"/>
      <c r="I17" s="16"/>
      <c r="J17" s="23"/>
      <c r="K17" s="25"/>
    </row>
    <row r="18" spans="1:11" ht="15.75" x14ac:dyDescent="0.25">
      <c r="A18" s="15"/>
      <c r="B18" s="22"/>
      <c r="C18" s="23"/>
      <c r="D18" s="23"/>
      <c r="E18" s="16"/>
      <c r="F18" s="24">
        <f t="shared" si="0"/>
        <v>0</v>
      </c>
      <c r="G18" s="22"/>
      <c r="H18" s="23"/>
      <c r="I18" s="16"/>
      <c r="J18" s="23"/>
      <c r="K18" s="25"/>
    </row>
    <row r="19" spans="1:11" ht="15.75" x14ac:dyDescent="0.25">
      <c r="A19" s="27"/>
      <c r="B19" s="30" t="s">
        <v>20</v>
      </c>
      <c r="C19" s="31">
        <f>SUM(C7:C18)</f>
        <v>24.669999999999998</v>
      </c>
      <c r="D19" s="31">
        <f>SUM(D7:D18)</f>
        <v>9.19</v>
      </c>
      <c r="E19" s="32"/>
      <c r="F19" s="33">
        <f t="shared" si="0"/>
        <v>33.86</v>
      </c>
      <c r="G19" s="34"/>
      <c r="H19" s="31">
        <f>SUM(H7:H18)</f>
        <v>1.89</v>
      </c>
      <c r="I19" s="32"/>
      <c r="J19" s="31">
        <f>SUM(J7:J18)</f>
        <v>11.924999999999999</v>
      </c>
      <c r="K19" s="35">
        <f>C19-H19</f>
        <v>22.779999999999998</v>
      </c>
    </row>
    <row r="22" spans="1:11" ht="15.75" x14ac:dyDescent="0.25">
      <c r="B22" s="36" t="s">
        <v>21</v>
      </c>
      <c r="F22" s="37"/>
      <c r="G22" s="38" t="s">
        <v>126</v>
      </c>
      <c r="H22" s="39"/>
    </row>
    <row r="23" spans="1:11" x14ac:dyDescent="0.25">
      <c r="B23" s="36"/>
      <c r="F23" s="40" t="s">
        <v>23</v>
      </c>
      <c r="G23" s="41"/>
      <c r="H23" s="41"/>
    </row>
    <row r="24" spans="1:11" ht="15.75" x14ac:dyDescent="0.25">
      <c r="B24" s="36" t="s">
        <v>24</v>
      </c>
      <c r="F24" s="37"/>
      <c r="G24" s="38" t="s">
        <v>127</v>
      </c>
      <c r="H24" s="39"/>
    </row>
    <row r="25" spans="1:11" x14ac:dyDescent="0.25">
      <c r="F25" s="40" t="s">
        <v>23</v>
      </c>
      <c r="G25" s="41"/>
      <c r="H25" s="41"/>
    </row>
    <row r="34" spans="9:9" x14ac:dyDescent="0.25">
      <c r="I34" s="50"/>
    </row>
  </sheetData>
  <mergeCells count="11">
    <mergeCell ref="B9:B10"/>
    <mergeCell ref="G22:H22"/>
    <mergeCell ref="G24:H2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80" zoomScaleNormal="80" workbookViewId="0">
      <selection activeCell="A4" sqref="A4:K4"/>
    </sheetView>
  </sheetViews>
  <sheetFormatPr defaultRowHeight="15" x14ac:dyDescent="0.25"/>
  <cols>
    <col min="1" max="1" width="9.5703125" bestFit="1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9.5703125" bestFit="1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9.5703125" bestFit="1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9.5703125" bestFit="1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9.5703125" bestFit="1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9.5703125" bestFit="1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9.5703125" bestFit="1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9.5703125" bestFit="1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9.5703125" bestFit="1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9.5703125" bestFit="1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9.5703125" bestFit="1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9.5703125" bestFit="1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9.5703125" bestFit="1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9.5703125" bestFit="1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9.5703125" bestFit="1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9.5703125" bestFit="1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9.5703125" bestFit="1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9.5703125" bestFit="1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9.5703125" bestFit="1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9.5703125" bestFit="1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9.5703125" bestFit="1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9.5703125" bestFit="1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9.5703125" bestFit="1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9.5703125" bestFit="1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9.5703125" bestFit="1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9.5703125" bestFit="1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9.5703125" bestFit="1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9.5703125" bestFit="1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9.5703125" bestFit="1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9.5703125" bestFit="1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9.5703125" bestFit="1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9.5703125" bestFit="1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9.5703125" bestFit="1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9.5703125" bestFit="1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9.5703125" bestFit="1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9.5703125" bestFit="1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9.5703125" bestFit="1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9.5703125" bestFit="1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9.5703125" bestFit="1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9.5703125" bestFit="1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9.5703125" bestFit="1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9.5703125" bestFit="1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9.5703125" bestFit="1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9.5703125" bestFit="1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9.5703125" bestFit="1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9.5703125" bestFit="1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9.5703125" bestFit="1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9.5703125" bestFit="1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9.5703125" bestFit="1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9.5703125" bestFit="1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9.5703125" bestFit="1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9.5703125" bestFit="1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9.5703125" bestFit="1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9.5703125" bestFit="1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9.5703125" bestFit="1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9.5703125" bestFit="1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9.5703125" bestFit="1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9.5703125" bestFit="1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9.5703125" bestFit="1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9.5703125" bestFit="1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9.5703125" bestFit="1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9.5703125" bestFit="1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9.5703125" bestFit="1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9.5703125" bestFit="1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42" t="s">
        <v>128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78.75" x14ac:dyDescent="0.25">
      <c r="A7" s="171">
        <v>1</v>
      </c>
      <c r="B7" s="172" t="s">
        <v>129</v>
      </c>
      <c r="C7" s="173"/>
      <c r="D7" s="173">
        <v>247.5</v>
      </c>
      <c r="E7" s="172" t="s">
        <v>130</v>
      </c>
      <c r="F7" s="174">
        <f t="shared" ref="F7:F30" si="0">SUM(C7,D7)</f>
        <v>247.5</v>
      </c>
      <c r="G7" s="175">
        <v>2220</v>
      </c>
      <c r="H7" s="173"/>
      <c r="I7" s="172" t="s">
        <v>130</v>
      </c>
      <c r="J7" s="173">
        <v>247.5</v>
      </c>
      <c r="K7" s="176"/>
    </row>
    <row r="8" spans="1:16" ht="31.5" x14ac:dyDescent="0.25">
      <c r="A8" s="171">
        <v>2</v>
      </c>
      <c r="B8" s="172" t="s">
        <v>131</v>
      </c>
      <c r="C8" s="173"/>
      <c r="D8" s="173">
        <v>800</v>
      </c>
      <c r="E8" s="172" t="s">
        <v>132</v>
      </c>
      <c r="F8" s="174">
        <f t="shared" si="0"/>
        <v>800</v>
      </c>
      <c r="G8" s="175">
        <v>2210</v>
      </c>
      <c r="H8" s="173"/>
      <c r="I8" s="172" t="s">
        <v>132</v>
      </c>
      <c r="J8" s="173">
        <v>800</v>
      </c>
      <c r="K8" s="176"/>
    </row>
    <row r="9" spans="1:16" ht="31.5" x14ac:dyDescent="0.25">
      <c r="A9" s="171">
        <v>3</v>
      </c>
      <c r="B9" s="172" t="s">
        <v>131</v>
      </c>
      <c r="C9" s="173"/>
      <c r="D9" s="173">
        <v>796.8</v>
      </c>
      <c r="E9" s="172" t="s">
        <v>133</v>
      </c>
      <c r="F9" s="174">
        <f t="shared" si="0"/>
        <v>796.8</v>
      </c>
      <c r="G9" s="175">
        <v>2210</v>
      </c>
      <c r="H9" s="173"/>
      <c r="I9" s="172" t="s">
        <v>133</v>
      </c>
      <c r="J9" s="173">
        <v>796.8</v>
      </c>
      <c r="K9" s="176"/>
    </row>
    <row r="10" spans="1:16" ht="78.75" x14ac:dyDescent="0.25">
      <c r="A10" s="171">
        <v>4</v>
      </c>
      <c r="B10" s="172" t="s">
        <v>129</v>
      </c>
      <c r="C10" s="173"/>
      <c r="D10" s="173">
        <v>1770</v>
      </c>
      <c r="E10" s="172" t="s">
        <v>130</v>
      </c>
      <c r="F10" s="174">
        <f t="shared" si="0"/>
        <v>1770</v>
      </c>
      <c r="G10" s="175">
        <v>2220</v>
      </c>
      <c r="H10" s="173"/>
      <c r="I10" s="172" t="s">
        <v>130</v>
      </c>
      <c r="J10" s="173">
        <v>1770</v>
      </c>
      <c r="K10" s="176"/>
    </row>
    <row r="11" spans="1:16" ht="47.25" x14ac:dyDescent="0.25">
      <c r="A11" s="171">
        <v>5</v>
      </c>
      <c r="B11" s="172" t="s">
        <v>129</v>
      </c>
      <c r="C11" s="173"/>
      <c r="D11" s="173">
        <v>500</v>
      </c>
      <c r="E11" s="172" t="s">
        <v>134</v>
      </c>
      <c r="F11" s="174">
        <f t="shared" si="0"/>
        <v>500</v>
      </c>
      <c r="G11" s="175">
        <v>2220</v>
      </c>
      <c r="H11" s="173"/>
      <c r="I11" s="172" t="s">
        <v>134</v>
      </c>
      <c r="J11" s="173">
        <v>500</v>
      </c>
      <c r="K11" s="176"/>
    </row>
    <row r="12" spans="1:16" ht="31.5" x14ac:dyDescent="0.25">
      <c r="A12" s="171">
        <v>6</v>
      </c>
      <c r="B12" s="175" t="s">
        <v>135</v>
      </c>
      <c r="C12" s="173"/>
      <c r="D12" s="173">
        <v>15358.8</v>
      </c>
      <c r="E12" s="172" t="s">
        <v>136</v>
      </c>
      <c r="F12" s="174">
        <f t="shared" si="0"/>
        <v>15358.8</v>
      </c>
      <c r="G12" s="175">
        <v>2210</v>
      </c>
      <c r="H12" s="173"/>
      <c r="I12" s="172" t="s">
        <v>136</v>
      </c>
      <c r="J12" s="173">
        <v>15358.8</v>
      </c>
      <c r="K12" s="176"/>
    </row>
    <row r="13" spans="1:16" ht="47.25" x14ac:dyDescent="0.25">
      <c r="A13" s="171">
        <v>7</v>
      </c>
      <c r="B13" s="172" t="s">
        <v>137</v>
      </c>
      <c r="C13" s="173"/>
      <c r="D13" s="173">
        <v>1473.4</v>
      </c>
      <c r="E13" s="172" t="s">
        <v>138</v>
      </c>
      <c r="F13" s="174">
        <f t="shared" si="0"/>
        <v>1473.4</v>
      </c>
      <c r="G13" s="175">
        <v>2220</v>
      </c>
      <c r="H13" s="173"/>
      <c r="I13" s="172" t="s">
        <v>138</v>
      </c>
      <c r="J13" s="173">
        <v>1473.4</v>
      </c>
      <c r="K13" s="176"/>
    </row>
    <row r="14" spans="1:16" ht="63" x14ac:dyDescent="0.25">
      <c r="A14" s="177">
        <v>8</v>
      </c>
      <c r="B14" s="57" t="s">
        <v>139</v>
      </c>
      <c r="C14" s="57"/>
      <c r="D14" s="178">
        <v>50</v>
      </c>
      <c r="E14" s="57" t="s">
        <v>140</v>
      </c>
      <c r="F14" s="174">
        <f t="shared" si="0"/>
        <v>50</v>
      </c>
      <c r="G14" s="172">
        <v>2210</v>
      </c>
      <c r="H14" s="57"/>
      <c r="I14" s="57" t="s">
        <v>141</v>
      </c>
      <c r="J14" s="178">
        <v>50</v>
      </c>
      <c r="K14" s="172"/>
    </row>
    <row r="15" spans="1:16" ht="94.5" x14ac:dyDescent="0.25">
      <c r="A15" s="171">
        <v>9</v>
      </c>
      <c r="B15" s="172" t="s">
        <v>142</v>
      </c>
      <c r="C15" s="173"/>
      <c r="D15" s="173">
        <v>30724.5</v>
      </c>
      <c r="E15" s="172" t="s">
        <v>143</v>
      </c>
      <c r="F15" s="174">
        <f t="shared" si="0"/>
        <v>30724.5</v>
      </c>
      <c r="G15" s="175">
        <v>2210</v>
      </c>
      <c r="H15" s="173"/>
      <c r="I15" s="172" t="s">
        <v>143</v>
      </c>
      <c r="J15" s="173">
        <v>30724.5</v>
      </c>
      <c r="K15" s="176"/>
    </row>
    <row r="16" spans="1:16" ht="15.75" x14ac:dyDescent="0.25">
      <c r="A16" s="179">
        <v>10</v>
      </c>
      <c r="B16" s="180" t="s">
        <v>144</v>
      </c>
      <c r="C16" s="173"/>
      <c r="D16" s="173">
        <v>2000</v>
      </c>
      <c r="E16" s="172" t="s">
        <v>145</v>
      </c>
      <c r="F16" s="174">
        <f t="shared" si="0"/>
        <v>2000</v>
      </c>
      <c r="G16" s="175">
        <v>2210</v>
      </c>
      <c r="H16" s="173"/>
      <c r="I16" s="172" t="s">
        <v>145</v>
      </c>
      <c r="J16" s="173">
        <v>2000</v>
      </c>
      <c r="K16" s="176"/>
    </row>
    <row r="17" spans="1:11" ht="15.75" x14ac:dyDescent="0.25">
      <c r="A17" s="181"/>
      <c r="B17" s="182"/>
      <c r="C17" s="173"/>
      <c r="D17" s="173">
        <v>5000</v>
      </c>
      <c r="E17" s="172" t="s">
        <v>146</v>
      </c>
      <c r="F17" s="174">
        <f t="shared" si="0"/>
        <v>5000</v>
      </c>
      <c r="G17" s="175">
        <v>2210</v>
      </c>
      <c r="H17" s="173"/>
      <c r="I17" s="172" t="s">
        <v>146</v>
      </c>
      <c r="J17" s="173">
        <v>5000</v>
      </c>
      <c r="K17" s="176"/>
    </row>
    <row r="18" spans="1:11" ht="47.25" x14ac:dyDescent="0.25">
      <c r="A18" s="183"/>
      <c r="B18" s="184"/>
      <c r="C18" s="173"/>
      <c r="D18" s="173">
        <v>8000</v>
      </c>
      <c r="E18" s="172" t="s">
        <v>147</v>
      </c>
      <c r="F18" s="174">
        <f t="shared" si="0"/>
        <v>8000</v>
      </c>
      <c r="G18" s="175">
        <v>2220</v>
      </c>
      <c r="H18" s="173"/>
      <c r="I18" s="172" t="s">
        <v>147</v>
      </c>
      <c r="J18" s="173">
        <v>8000</v>
      </c>
      <c r="K18" s="176"/>
    </row>
    <row r="19" spans="1:11" ht="15" customHeight="1" x14ac:dyDescent="0.25">
      <c r="A19" s="179">
        <v>11</v>
      </c>
      <c r="B19" s="180" t="s">
        <v>148</v>
      </c>
      <c r="C19" s="173"/>
      <c r="D19" s="173">
        <v>130</v>
      </c>
      <c r="E19" s="172" t="s">
        <v>149</v>
      </c>
      <c r="F19" s="174">
        <f t="shared" si="0"/>
        <v>130</v>
      </c>
      <c r="G19" s="175">
        <v>2220</v>
      </c>
      <c r="H19" s="173"/>
      <c r="I19" s="172" t="s">
        <v>149</v>
      </c>
      <c r="J19" s="173">
        <v>130</v>
      </c>
      <c r="K19" s="176"/>
    </row>
    <row r="20" spans="1:11" ht="15.75" x14ac:dyDescent="0.25">
      <c r="A20" s="181"/>
      <c r="B20" s="182"/>
      <c r="C20" s="173"/>
      <c r="D20" s="173">
        <v>50</v>
      </c>
      <c r="E20" s="172" t="s">
        <v>150</v>
      </c>
      <c r="F20" s="174">
        <f t="shared" si="0"/>
        <v>50</v>
      </c>
      <c r="G20" s="175">
        <v>2210</v>
      </c>
      <c r="H20" s="173"/>
      <c r="I20" s="172" t="s">
        <v>150</v>
      </c>
      <c r="J20" s="173">
        <v>50</v>
      </c>
      <c r="K20" s="176"/>
    </row>
    <row r="21" spans="1:11" ht="15.75" x14ac:dyDescent="0.25">
      <c r="A21" s="181"/>
      <c r="B21" s="182"/>
      <c r="C21" s="173"/>
      <c r="D21" s="173">
        <v>6</v>
      </c>
      <c r="E21" s="172" t="s">
        <v>151</v>
      </c>
      <c r="F21" s="174">
        <f t="shared" si="0"/>
        <v>6</v>
      </c>
      <c r="G21" s="175">
        <v>2210</v>
      </c>
      <c r="H21" s="173"/>
      <c r="I21" s="172" t="s">
        <v>151</v>
      </c>
      <c r="J21" s="173">
        <v>6</v>
      </c>
      <c r="K21" s="176"/>
    </row>
    <row r="22" spans="1:11" ht="31.5" x14ac:dyDescent="0.25">
      <c r="A22" s="183"/>
      <c r="B22" s="184"/>
      <c r="C22" s="173"/>
      <c r="D22" s="173">
        <v>14</v>
      </c>
      <c r="E22" s="172" t="s">
        <v>152</v>
      </c>
      <c r="F22" s="174">
        <f t="shared" si="0"/>
        <v>14</v>
      </c>
      <c r="G22" s="175">
        <v>2210</v>
      </c>
      <c r="H22" s="173"/>
      <c r="I22" s="172" t="s">
        <v>152</v>
      </c>
      <c r="J22" s="173">
        <v>14</v>
      </c>
      <c r="K22" s="176"/>
    </row>
    <row r="23" spans="1:11" ht="47.25" x14ac:dyDescent="0.25">
      <c r="A23" s="171">
        <v>12</v>
      </c>
      <c r="B23" s="175" t="s">
        <v>153</v>
      </c>
      <c r="C23" s="173">
        <v>3000</v>
      </c>
      <c r="D23" s="173"/>
      <c r="E23" s="172"/>
      <c r="F23" s="174">
        <f t="shared" si="0"/>
        <v>3000</v>
      </c>
      <c r="G23" s="175">
        <v>2210</v>
      </c>
      <c r="H23" s="173">
        <v>3000</v>
      </c>
      <c r="I23" s="172" t="s">
        <v>154</v>
      </c>
      <c r="J23" s="173"/>
      <c r="K23" s="176"/>
    </row>
    <row r="24" spans="1:11" ht="15.75" x14ac:dyDescent="0.25">
      <c r="A24" s="171">
        <v>13</v>
      </c>
      <c r="B24" s="175" t="s">
        <v>135</v>
      </c>
      <c r="C24" s="173"/>
      <c r="D24" s="173">
        <v>3750</v>
      </c>
      <c r="E24" s="172" t="s">
        <v>155</v>
      </c>
      <c r="F24" s="174">
        <f t="shared" si="0"/>
        <v>3750</v>
      </c>
      <c r="G24" s="175">
        <v>2210</v>
      </c>
      <c r="H24" s="173"/>
      <c r="I24" s="172" t="s">
        <v>155</v>
      </c>
      <c r="J24" s="173">
        <v>3750</v>
      </c>
      <c r="K24" s="176"/>
    </row>
    <row r="25" spans="1:11" ht="31.5" x14ac:dyDescent="0.25">
      <c r="A25" s="171">
        <v>14</v>
      </c>
      <c r="B25" s="172" t="s">
        <v>156</v>
      </c>
      <c r="C25" s="173"/>
      <c r="D25" s="173">
        <v>10400</v>
      </c>
      <c r="E25" s="172" t="s">
        <v>157</v>
      </c>
      <c r="F25" s="174">
        <f t="shared" si="0"/>
        <v>10400</v>
      </c>
      <c r="G25" s="175">
        <v>2220</v>
      </c>
      <c r="H25" s="173"/>
      <c r="I25" s="172" t="s">
        <v>157</v>
      </c>
      <c r="J25" s="173">
        <v>10400</v>
      </c>
      <c r="K25" s="176"/>
    </row>
    <row r="26" spans="1:11" ht="15.75" x14ac:dyDescent="0.25">
      <c r="A26" s="179">
        <v>15</v>
      </c>
      <c r="B26" s="180" t="s">
        <v>158</v>
      </c>
      <c r="C26" s="173"/>
      <c r="D26" s="173">
        <v>1935</v>
      </c>
      <c r="E26" s="173" t="s">
        <v>157</v>
      </c>
      <c r="F26" s="174">
        <f t="shared" si="0"/>
        <v>1935</v>
      </c>
      <c r="G26" s="175">
        <v>2220</v>
      </c>
      <c r="H26" s="173"/>
      <c r="I26" s="173" t="s">
        <v>157</v>
      </c>
      <c r="J26" s="173">
        <v>1935</v>
      </c>
      <c r="K26" s="176"/>
    </row>
    <row r="27" spans="1:11" ht="31.5" x14ac:dyDescent="0.25">
      <c r="A27" s="181"/>
      <c r="B27" s="182"/>
      <c r="C27" s="173"/>
      <c r="D27" s="173">
        <v>234</v>
      </c>
      <c r="E27" s="172" t="s">
        <v>159</v>
      </c>
      <c r="F27" s="174">
        <f t="shared" si="0"/>
        <v>234</v>
      </c>
      <c r="G27" s="175">
        <v>2220</v>
      </c>
      <c r="H27" s="173"/>
      <c r="I27" s="172" t="s">
        <v>159</v>
      </c>
      <c r="J27" s="173">
        <v>234</v>
      </c>
      <c r="K27" s="176"/>
    </row>
    <row r="28" spans="1:11" ht="31.5" x14ac:dyDescent="0.25">
      <c r="A28" s="181"/>
      <c r="B28" s="182"/>
      <c r="C28" s="173"/>
      <c r="D28" s="173">
        <v>126</v>
      </c>
      <c r="E28" s="172" t="s">
        <v>160</v>
      </c>
      <c r="F28" s="174">
        <f t="shared" si="0"/>
        <v>126</v>
      </c>
      <c r="G28" s="175">
        <v>2210</v>
      </c>
      <c r="H28" s="173"/>
      <c r="I28" s="172" t="s">
        <v>160</v>
      </c>
      <c r="J28" s="173">
        <v>126</v>
      </c>
      <c r="K28" s="176"/>
    </row>
    <row r="29" spans="1:11" ht="15.75" x14ac:dyDescent="0.25">
      <c r="A29" s="183"/>
      <c r="B29" s="184"/>
      <c r="C29" s="173"/>
      <c r="D29" s="173">
        <v>90</v>
      </c>
      <c r="E29" s="172" t="s">
        <v>161</v>
      </c>
      <c r="F29" s="174">
        <f t="shared" si="0"/>
        <v>90</v>
      </c>
      <c r="G29" s="175">
        <v>2210</v>
      </c>
      <c r="H29" s="173"/>
      <c r="I29" s="172" t="s">
        <v>161</v>
      </c>
      <c r="J29" s="173">
        <v>90</v>
      </c>
      <c r="K29" s="176"/>
    </row>
    <row r="30" spans="1:11" ht="31.5" x14ac:dyDescent="0.25">
      <c r="A30" s="171">
        <v>16</v>
      </c>
      <c r="B30" s="172" t="s">
        <v>162</v>
      </c>
      <c r="C30" s="173"/>
      <c r="D30" s="173">
        <v>26500</v>
      </c>
      <c r="E30" s="172" t="s">
        <v>163</v>
      </c>
      <c r="F30" s="174">
        <f t="shared" si="0"/>
        <v>26500</v>
      </c>
      <c r="G30" s="175">
        <v>3110</v>
      </c>
      <c r="H30" s="173"/>
      <c r="I30" s="172" t="s">
        <v>163</v>
      </c>
      <c r="J30" s="173">
        <v>26500</v>
      </c>
      <c r="K30" s="176"/>
    </row>
    <row r="31" spans="1:11" ht="15.75" x14ac:dyDescent="0.25">
      <c r="A31" s="27"/>
      <c r="B31" s="30" t="s">
        <v>20</v>
      </c>
      <c r="C31" s="31">
        <f>SUM(C14:C30)</f>
        <v>3000</v>
      </c>
      <c r="D31" s="31">
        <f>SUM(D7:D30)</f>
        <v>109956</v>
      </c>
      <c r="E31" s="32"/>
      <c r="F31" s="33">
        <f>SUM(C31,D31)</f>
        <v>112956</v>
      </c>
      <c r="G31" s="34"/>
      <c r="H31" s="31">
        <f>SUM(H7:H30)</f>
        <v>3000</v>
      </c>
      <c r="I31" s="32"/>
      <c r="J31" s="31">
        <f>SUM(J7:J30)</f>
        <v>109956</v>
      </c>
      <c r="K31" s="35">
        <f>C31-H31</f>
        <v>0</v>
      </c>
    </row>
    <row r="34" spans="2:12" s="64" customFormat="1" ht="15.75" x14ac:dyDescent="0.25">
      <c r="B34" s="185" t="s">
        <v>39</v>
      </c>
      <c r="F34" s="186"/>
      <c r="G34" s="187" t="s">
        <v>164</v>
      </c>
      <c r="H34" s="188"/>
      <c r="L34" s="189"/>
    </row>
    <row r="35" spans="2:12" s="64" customFormat="1" ht="15.75" x14ac:dyDescent="0.25">
      <c r="B35" s="185"/>
      <c r="F35" s="190" t="s">
        <v>23</v>
      </c>
      <c r="G35" s="191"/>
      <c r="H35" s="191"/>
      <c r="L35" s="189"/>
    </row>
    <row r="36" spans="2:12" s="64" customFormat="1" ht="15.75" x14ac:dyDescent="0.25">
      <c r="B36" s="185" t="s">
        <v>24</v>
      </c>
      <c r="F36" s="186"/>
      <c r="G36" s="187" t="s">
        <v>165</v>
      </c>
      <c r="H36" s="188"/>
      <c r="L36" s="189"/>
    </row>
    <row r="37" spans="2:12" s="64" customFormat="1" ht="15.75" x14ac:dyDescent="0.25">
      <c r="F37" s="190" t="s">
        <v>23</v>
      </c>
      <c r="G37" s="191"/>
      <c r="H37" s="191"/>
      <c r="L37" s="189"/>
    </row>
  </sheetData>
  <mergeCells count="18">
    <mergeCell ref="G34:H34"/>
    <mergeCell ref="G36:H36"/>
    <mergeCell ref="A16:A18"/>
    <mergeCell ref="B16:B18"/>
    <mergeCell ref="A19:A22"/>
    <mergeCell ref="B19:B22"/>
    <mergeCell ref="A26:A29"/>
    <mergeCell ref="B26:B2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="90" zoomScaleNormal="90" workbookViewId="0">
      <selection activeCell="J9" sqref="J9"/>
    </sheetView>
  </sheetViews>
  <sheetFormatPr defaultRowHeight="15" x14ac:dyDescent="0.25"/>
  <cols>
    <col min="1" max="1" width="7.28515625" customWidth="1"/>
    <col min="2" max="2" width="25.5703125" customWidth="1"/>
    <col min="3" max="3" width="16.28515625" customWidth="1"/>
    <col min="4" max="4" width="13.5703125" customWidth="1"/>
    <col min="5" max="5" width="38.140625" customWidth="1"/>
    <col min="6" max="6" width="15.85546875" customWidth="1"/>
    <col min="7" max="7" width="16.5703125" customWidth="1"/>
    <col min="8" max="8" width="10.140625" customWidth="1"/>
    <col min="9" max="9" width="34.28515625" customWidth="1"/>
    <col min="10" max="10" width="12.140625" customWidth="1"/>
    <col min="11" max="11" width="14.85546875" customWidth="1"/>
    <col min="257" max="257" width="7.28515625" customWidth="1"/>
    <col min="258" max="258" width="25.5703125" customWidth="1"/>
    <col min="259" max="259" width="16.28515625" customWidth="1"/>
    <col min="260" max="260" width="13.5703125" customWidth="1"/>
    <col min="261" max="261" width="38.140625" customWidth="1"/>
    <col min="262" max="262" width="15.85546875" customWidth="1"/>
    <col min="263" max="263" width="16.5703125" customWidth="1"/>
    <col min="264" max="264" width="10.140625" customWidth="1"/>
    <col min="265" max="265" width="34.28515625" customWidth="1"/>
    <col min="266" max="266" width="12.140625" customWidth="1"/>
    <col min="267" max="267" width="14.85546875" customWidth="1"/>
    <col min="513" max="513" width="7.28515625" customWidth="1"/>
    <col min="514" max="514" width="25.5703125" customWidth="1"/>
    <col min="515" max="515" width="16.28515625" customWidth="1"/>
    <col min="516" max="516" width="13.5703125" customWidth="1"/>
    <col min="517" max="517" width="38.140625" customWidth="1"/>
    <col min="518" max="518" width="15.85546875" customWidth="1"/>
    <col min="519" max="519" width="16.5703125" customWidth="1"/>
    <col min="520" max="520" width="10.140625" customWidth="1"/>
    <col min="521" max="521" width="34.28515625" customWidth="1"/>
    <col min="522" max="522" width="12.140625" customWidth="1"/>
    <col min="523" max="523" width="14.85546875" customWidth="1"/>
    <col min="769" max="769" width="7.28515625" customWidth="1"/>
    <col min="770" max="770" width="25.5703125" customWidth="1"/>
    <col min="771" max="771" width="16.28515625" customWidth="1"/>
    <col min="772" max="772" width="13.5703125" customWidth="1"/>
    <col min="773" max="773" width="38.140625" customWidth="1"/>
    <col min="774" max="774" width="15.85546875" customWidth="1"/>
    <col min="775" max="775" width="16.5703125" customWidth="1"/>
    <col min="776" max="776" width="10.140625" customWidth="1"/>
    <col min="777" max="777" width="34.28515625" customWidth="1"/>
    <col min="778" max="778" width="12.140625" customWidth="1"/>
    <col min="779" max="779" width="14.85546875" customWidth="1"/>
    <col min="1025" max="1025" width="7.28515625" customWidth="1"/>
    <col min="1026" max="1026" width="25.5703125" customWidth="1"/>
    <col min="1027" max="1027" width="16.28515625" customWidth="1"/>
    <col min="1028" max="1028" width="13.5703125" customWidth="1"/>
    <col min="1029" max="1029" width="38.140625" customWidth="1"/>
    <col min="1030" max="1030" width="15.85546875" customWidth="1"/>
    <col min="1031" max="1031" width="16.5703125" customWidth="1"/>
    <col min="1032" max="1032" width="10.140625" customWidth="1"/>
    <col min="1033" max="1033" width="34.28515625" customWidth="1"/>
    <col min="1034" max="1034" width="12.140625" customWidth="1"/>
    <col min="1035" max="1035" width="14.85546875" customWidth="1"/>
    <col min="1281" max="1281" width="7.28515625" customWidth="1"/>
    <col min="1282" max="1282" width="25.5703125" customWidth="1"/>
    <col min="1283" max="1283" width="16.28515625" customWidth="1"/>
    <col min="1284" max="1284" width="13.5703125" customWidth="1"/>
    <col min="1285" max="1285" width="38.140625" customWidth="1"/>
    <col min="1286" max="1286" width="15.85546875" customWidth="1"/>
    <col min="1287" max="1287" width="16.5703125" customWidth="1"/>
    <col min="1288" max="1288" width="10.140625" customWidth="1"/>
    <col min="1289" max="1289" width="34.28515625" customWidth="1"/>
    <col min="1290" max="1290" width="12.140625" customWidth="1"/>
    <col min="1291" max="1291" width="14.85546875" customWidth="1"/>
    <col min="1537" max="1537" width="7.28515625" customWidth="1"/>
    <col min="1538" max="1538" width="25.5703125" customWidth="1"/>
    <col min="1539" max="1539" width="16.28515625" customWidth="1"/>
    <col min="1540" max="1540" width="13.5703125" customWidth="1"/>
    <col min="1541" max="1541" width="38.140625" customWidth="1"/>
    <col min="1542" max="1542" width="15.85546875" customWidth="1"/>
    <col min="1543" max="1543" width="16.5703125" customWidth="1"/>
    <col min="1544" max="1544" width="10.140625" customWidth="1"/>
    <col min="1545" max="1545" width="34.28515625" customWidth="1"/>
    <col min="1546" max="1546" width="12.140625" customWidth="1"/>
    <col min="1547" max="1547" width="14.85546875" customWidth="1"/>
    <col min="1793" max="1793" width="7.28515625" customWidth="1"/>
    <col min="1794" max="1794" width="25.5703125" customWidth="1"/>
    <col min="1795" max="1795" width="16.28515625" customWidth="1"/>
    <col min="1796" max="1796" width="13.5703125" customWidth="1"/>
    <col min="1797" max="1797" width="38.140625" customWidth="1"/>
    <col min="1798" max="1798" width="15.85546875" customWidth="1"/>
    <col min="1799" max="1799" width="16.5703125" customWidth="1"/>
    <col min="1800" max="1800" width="10.140625" customWidth="1"/>
    <col min="1801" max="1801" width="34.28515625" customWidth="1"/>
    <col min="1802" max="1802" width="12.140625" customWidth="1"/>
    <col min="1803" max="1803" width="14.85546875" customWidth="1"/>
    <col min="2049" max="2049" width="7.28515625" customWidth="1"/>
    <col min="2050" max="2050" width="25.5703125" customWidth="1"/>
    <col min="2051" max="2051" width="16.28515625" customWidth="1"/>
    <col min="2052" max="2052" width="13.5703125" customWidth="1"/>
    <col min="2053" max="2053" width="38.140625" customWidth="1"/>
    <col min="2054" max="2054" width="15.85546875" customWidth="1"/>
    <col min="2055" max="2055" width="16.5703125" customWidth="1"/>
    <col min="2056" max="2056" width="10.140625" customWidth="1"/>
    <col min="2057" max="2057" width="34.28515625" customWidth="1"/>
    <col min="2058" max="2058" width="12.140625" customWidth="1"/>
    <col min="2059" max="2059" width="14.85546875" customWidth="1"/>
    <col min="2305" max="2305" width="7.28515625" customWidth="1"/>
    <col min="2306" max="2306" width="25.5703125" customWidth="1"/>
    <col min="2307" max="2307" width="16.28515625" customWidth="1"/>
    <col min="2308" max="2308" width="13.5703125" customWidth="1"/>
    <col min="2309" max="2309" width="38.140625" customWidth="1"/>
    <col min="2310" max="2310" width="15.85546875" customWidth="1"/>
    <col min="2311" max="2311" width="16.5703125" customWidth="1"/>
    <col min="2312" max="2312" width="10.140625" customWidth="1"/>
    <col min="2313" max="2313" width="34.28515625" customWidth="1"/>
    <col min="2314" max="2314" width="12.140625" customWidth="1"/>
    <col min="2315" max="2315" width="14.85546875" customWidth="1"/>
    <col min="2561" max="2561" width="7.28515625" customWidth="1"/>
    <col min="2562" max="2562" width="25.5703125" customWidth="1"/>
    <col min="2563" max="2563" width="16.28515625" customWidth="1"/>
    <col min="2564" max="2564" width="13.5703125" customWidth="1"/>
    <col min="2565" max="2565" width="38.140625" customWidth="1"/>
    <col min="2566" max="2566" width="15.85546875" customWidth="1"/>
    <col min="2567" max="2567" width="16.5703125" customWidth="1"/>
    <col min="2568" max="2568" width="10.140625" customWidth="1"/>
    <col min="2569" max="2569" width="34.28515625" customWidth="1"/>
    <col min="2570" max="2570" width="12.140625" customWidth="1"/>
    <col min="2571" max="2571" width="14.85546875" customWidth="1"/>
    <col min="2817" max="2817" width="7.28515625" customWidth="1"/>
    <col min="2818" max="2818" width="25.5703125" customWidth="1"/>
    <col min="2819" max="2819" width="16.28515625" customWidth="1"/>
    <col min="2820" max="2820" width="13.5703125" customWidth="1"/>
    <col min="2821" max="2821" width="38.140625" customWidth="1"/>
    <col min="2822" max="2822" width="15.85546875" customWidth="1"/>
    <col min="2823" max="2823" width="16.5703125" customWidth="1"/>
    <col min="2824" max="2824" width="10.140625" customWidth="1"/>
    <col min="2825" max="2825" width="34.28515625" customWidth="1"/>
    <col min="2826" max="2826" width="12.140625" customWidth="1"/>
    <col min="2827" max="2827" width="14.85546875" customWidth="1"/>
    <col min="3073" max="3073" width="7.28515625" customWidth="1"/>
    <col min="3074" max="3074" width="25.5703125" customWidth="1"/>
    <col min="3075" max="3075" width="16.28515625" customWidth="1"/>
    <col min="3076" max="3076" width="13.5703125" customWidth="1"/>
    <col min="3077" max="3077" width="38.140625" customWidth="1"/>
    <col min="3078" max="3078" width="15.85546875" customWidth="1"/>
    <col min="3079" max="3079" width="16.5703125" customWidth="1"/>
    <col min="3080" max="3080" width="10.140625" customWidth="1"/>
    <col min="3081" max="3081" width="34.28515625" customWidth="1"/>
    <col min="3082" max="3082" width="12.140625" customWidth="1"/>
    <col min="3083" max="3083" width="14.85546875" customWidth="1"/>
    <col min="3329" max="3329" width="7.28515625" customWidth="1"/>
    <col min="3330" max="3330" width="25.5703125" customWidth="1"/>
    <col min="3331" max="3331" width="16.28515625" customWidth="1"/>
    <col min="3332" max="3332" width="13.5703125" customWidth="1"/>
    <col min="3333" max="3333" width="38.140625" customWidth="1"/>
    <col min="3334" max="3334" width="15.85546875" customWidth="1"/>
    <col min="3335" max="3335" width="16.5703125" customWidth="1"/>
    <col min="3336" max="3336" width="10.140625" customWidth="1"/>
    <col min="3337" max="3337" width="34.28515625" customWidth="1"/>
    <col min="3338" max="3338" width="12.140625" customWidth="1"/>
    <col min="3339" max="3339" width="14.85546875" customWidth="1"/>
    <col min="3585" max="3585" width="7.28515625" customWidth="1"/>
    <col min="3586" max="3586" width="25.5703125" customWidth="1"/>
    <col min="3587" max="3587" width="16.28515625" customWidth="1"/>
    <col min="3588" max="3588" width="13.5703125" customWidth="1"/>
    <col min="3589" max="3589" width="38.140625" customWidth="1"/>
    <col min="3590" max="3590" width="15.85546875" customWidth="1"/>
    <col min="3591" max="3591" width="16.5703125" customWidth="1"/>
    <col min="3592" max="3592" width="10.140625" customWidth="1"/>
    <col min="3593" max="3593" width="34.28515625" customWidth="1"/>
    <col min="3594" max="3594" width="12.140625" customWidth="1"/>
    <col min="3595" max="3595" width="14.85546875" customWidth="1"/>
    <col min="3841" max="3841" width="7.28515625" customWidth="1"/>
    <col min="3842" max="3842" width="25.5703125" customWidth="1"/>
    <col min="3843" max="3843" width="16.28515625" customWidth="1"/>
    <col min="3844" max="3844" width="13.5703125" customWidth="1"/>
    <col min="3845" max="3845" width="38.140625" customWidth="1"/>
    <col min="3846" max="3846" width="15.85546875" customWidth="1"/>
    <col min="3847" max="3847" width="16.5703125" customWidth="1"/>
    <col min="3848" max="3848" width="10.140625" customWidth="1"/>
    <col min="3849" max="3849" width="34.28515625" customWidth="1"/>
    <col min="3850" max="3850" width="12.140625" customWidth="1"/>
    <col min="3851" max="3851" width="14.85546875" customWidth="1"/>
    <col min="4097" max="4097" width="7.28515625" customWidth="1"/>
    <col min="4098" max="4098" width="25.5703125" customWidth="1"/>
    <col min="4099" max="4099" width="16.28515625" customWidth="1"/>
    <col min="4100" max="4100" width="13.5703125" customWidth="1"/>
    <col min="4101" max="4101" width="38.140625" customWidth="1"/>
    <col min="4102" max="4102" width="15.85546875" customWidth="1"/>
    <col min="4103" max="4103" width="16.5703125" customWidth="1"/>
    <col min="4104" max="4104" width="10.140625" customWidth="1"/>
    <col min="4105" max="4105" width="34.28515625" customWidth="1"/>
    <col min="4106" max="4106" width="12.140625" customWidth="1"/>
    <col min="4107" max="4107" width="14.85546875" customWidth="1"/>
    <col min="4353" max="4353" width="7.28515625" customWidth="1"/>
    <col min="4354" max="4354" width="25.5703125" customWidth="1"/>
    <col min="4355" max="4355" width="16.28515625" customWidth="1"/>
    <col min="4356" max="4356" width="13.5703125" customWidth="1"/>
    <col min="4357" max="4357" width="38.140625" customWidth="1"/>
    <col min="4358" max="4358" width="15.85546875" customWidth="1"/>
    <col min="4359" max="4359" width="16.5703125" customWidth="1"/>
    <col min="4360" max="4360" width="10.140625" customWidth="1"/>
    <col min="4361" max="4361" width="34.28515625" customWidth="1"/>
    <col min="4362" max="4362" width="12.140625" customWidth="1"/>
    <col min="4363" max="4363" width="14.85546875" customWidth="1"/>
    <col min="4609" max="4609" width="7.28515625" customWidth="1"/>
    <col min="4610" max="4610" width="25.5703125" customWidth="1"/>
    <col min="4611" max="4611" width="16.28515625" customWidth="1"/>
    <col min="4612" max="4612" width="13.5703125" customWidth="1"/>
    <col min="4613" max="4613" width="38.140625" customWidth="1"/>
    <col min="4614" max="4614" width="15.85546875" customWidth="1"/>
    <col min="4615" max="4615" width="16.5703125" customWidth="1"/>
    <col min="4616" max="4616" width="10.140625" customWidth="1"/>
    <col min="4617" max="4617" width="34.28515625" customWidth="1"/>
    <col min="4618" max="4618" width="12.140625" customWidth="1"/>
    <col min="4619" max="4619" width="14.85546875" customWidth="1"/>
    <col min="4865" max="4865" width="7.28515625" customWidth="1"/>
    <col min="4866" max="4866" width="25.5703125" customWidth="1"/>
    <col min="4867" max="4867" width="16.28515625" customWidth="1"/>
    <col min="4868" max="4868" width="13.5703125" customWidth="1"/>
    <col min="4869" max="4869" width="38.140625" customWidth="1"/>
    <col min="4870" max="4870" width="15.85546875" customWidth="1"/>
    <col min="4871" max="4871" width="16.5703125" customWidth="1"/>
    <col min="4872" max="4872" width="10.140625" customWidth="1"/>
    <col min="4873" max="4873" width="34.28515625" customWidth="1"/>
    <col min="4874" max="4874" width="12.140625" customWidth="1"/>
    <col min="4875" max="4875" width="14.85546875" customWidth="1"/>
    <col min="5121" max="5121" width="7.28515625" customWidth="1"/>
    <col min="5122" max="5122" width="25.5703125" customWidth="1"/>
    <col min="5123" max="5123" width="16.28515625" customWidth="1"/>
    <col min="5124" max="5124" width="13.5703125" customWidth="1"/>
    <col min="5125" max="5125" width="38.140625" customWidth="1"/>
    <col min="5126" max="5126" width="15.85546875" customWidth="1"/>
    <col min="5127" max="5127" width="16.5703125" customWidth="1"/>
    <col min="5128" max="5128" width="10.140625" customWidth="1"/>
    <col min="5129" max="5129" width="34.28515625" customWidth="1"/>
    <col min="5130" max="5130" width="12.140625" customWidth="1"/>
    <col min="5131" max="5131" width="14.85546875" customWidth="1"/>
    <col min="5377" max="5377" width="7.28515625" customWidth="1"/>
    <col min="5378" max="5378" width="25.5703125" customWidth="1"/>
    <col min="5379" max="5379" width="16.28515625" customWidth="1"/>
    <col min="5380" max="5380" width="13.5703125" customWidth="1"/>
    <col min="5381" max="5381" width="38.140625" customWidth="1"/>
    <col min="5382" max="5382" width="15.85546875" customWidth="1"/>
    <col min="5383" max="5383" width="16.5703125" customWidth="1"/>
    <col min="5384" max="5384" width="10.140625" customWidth="1"/>
    <col min="5385" max="5385" width="34.28515625" customWidth="1"/>
    <col min="5386" max="5386" width="12.140625" customWidth="1"/>
    <col min="5387" max="5387" width="14.85546875" customWidth="1"/>
    <col min="5633" max="5633" width="7.28515625" customWidth="1"/>
    <col min="5634" max="5634" width="25.5703125" customWidth="1"/>
    <col min="5635" max="5635" width="16.28515625" customWidth="1"/>
    <col min="5636" max="5636" width="13.5703125" customWidth="1"/>
    <col min="5637" max="5637" width="38.140625" customWidth="1"/>
    <col min="5638" max="5638" width="15.85546875" customWidth="1"/>
    <col min="5639" max="5639" width="16.5703125" customWidth="1"/>
    <col min="5640" max="5640" width="10.140625" customWidth="1"/>
    <col min="5641" max="5641" width="34.28515625" customWidth="1"/>
    <col min="5642" max="5642" width="12.140625" customWidth="1"/>
    <col min="5643" max="5643" width="14.85546875" customWidth="1"/>
    <col min="5889" max="5889" width="7.28515625" customWidth="1"/>
    <col min="5890" max="5890" width="25.5703125" customWidth="1"/>
    <col min="5891" max="5891" width="16.28515625" customWidth="1"/>
    <col min="5892" max="5892" width="13.5703125" customWidth="1"/>
    <col min="5893" max="5893" width="38.140625" customWidth="1"/>
    <col min="5894" max="5894" width="15.85546875" customWidth="1"/>
    <col min="5895" max="5895" width="16.5703125" customWidth="1"/>
    <col min="5896" max="5896" width="10.140625" customWidth="1"/>
    <col min="5897" max="5897" width="34.28515625" customWidth="1"/>
    <col min="5898" max="5898" width="12.140625" customWidth="1"/>
    <col min="5899" max="5899" width="14.85546875" customWidth="1"/>
    <col min="6145" max="6145" width="7.28515625" customWidth="1"/>
    <col min="6146" max="6146" width="25.5703125" customWidth="1"/>
    <col min="6147" max="6147" width="16.28515625" customWidth="1"/>
    <col min="6148" max="6148" width="13.5703125" customWidth="1"/>
    <col min="6149" max="6149" width="38.140625" customWidth="1"/>
    <col min="6150" max="6150" width="15.85546875" customWidth="1"/>
    <col min="6151" max="6151" width="16.5703125" customWidth="1"/>
    <col min="6152" max="6152" width="10.140625" customWidth="1"/>
    <col min="6153" max="6153" width="34.28515625" customWidth="1"/>
    <col min="6154" max="6154" width="12.140625" customWidth="1"/>
    <col min="6155" max="6155" width="14.85546875" customWidth="1"/>
    <col min="6401" max="6401" width="7.28515625" customWidth="1"/>
    <col min="6402" max="6402" width="25.5703125" customWidth="1"/>
    <col min="6403" max="6403" width="16.28515625" customWidth="1"/>
    <col min="6404" max="6404" width="13.5703125" customWidth="1"/>
    <col min="6405" max="6405" width="38.140625" customWidth="1"/>
    <col min="6406" max="6406" width="15.85546875" customWidth="1"/>
    <col min="6407" max="6407" width="16.5703125" customWidth="1"/>
    <col min="6408" max="6408" width="10.140625" customWidth="1"/>
    <col min="6409" max="6409" width="34.28515625" customWidth="1"/>
    <col min="6410" max="6410" width="12.140625" customWidth="1"/>
    <col min="6411" max="6411" width="14.85546875" customWidth="1"/>
    <col min="6657" max="6657" width="7.28515625" customWidth="1"/>
    <col min="6658" max="6658" width="25.5703125" customWidth="1"/>
    <col min="6659" max="6659" width="16.28515625" customWidth="1"/>
    <col min="6660" max="6660" width="13.5703125" customWidth="1"/>
    <col min="6661" max="6661" width="38.140625" customWidth="1"/>
    <col min="6662" max="6662" width="15.85546875" customWidth="1"/>
    <col min="6663" max="6663" width="16.5703125" customWidth="1"/>
    <col min="6664" max="6664" width="10.140625" customWidth="1"/>
    <col min="6665" max="6665" width="34.28515625" customWidth="1"/>
    <col min="6666" max="6666" width="12.140625" customWidth="1"/>
    <col min="6667" max="6667" width="14.85546875" customWidth="1"/>
    <col min="6913" max="6913" width="7.28515625" customWidth="1"/>
    <col min="6914" max="6914" width="25.5703125" customWidth="1"/>
    <col min="6915" max="6915" width="16.28515625" customWidth="1"/>
    <col min="6916" max="6916" width="13.5703125" customWidth="1"/>
    <col min="6917" max="6917" width="38.140625" customWidth="1"/>
    <col min="6918" max="6918" width="15.85546875" customWidth="1"/>
    <col min="6919" max="6919" width="16.5703125" customWidth="1"/>
    <col min="6920" max="6920" width="10.140625" customWidth="1"/>
    <col min="6921" max="6921" width="34.28515625" customWidth="1"/>
    <col min="6922" max="6922" width="12.140625" customWidth="1"/>
    <col min="6923" max="6923" width="14.85546875" customWidth="1"/>
    <col min="7169" max="7169" width="7.28515625" customWidth="1"/>
    <col min="7170" max="7170" width="25.5703125" customWidth="1"/>
    <col min="7171" max="7171" width="16.28515625" customWidth="1"/>
    <col min="7172" max="7172" width="13.5703125" customWidth="1"/>
    <col min="7173" max="7173" width="38.140625" customWidth="1"/>
    <col min="7174" max="7174" width="15.85546875" customWidth="1"/>
    <col min="7175" max="7175" width="16.5703125" customWidth="1"/>
    <col min="7176" max="7176" width="10.140625" customWidth="1"/>
    <col min="7177" max="7177" width="34.28515625" customWidth="1"/>
    <col min="7178" max="7178" width="12.140625" customWidth="1"/>
    <col min="7179" max="7179" width="14.85546875" customWidth="1"/>
    <col min="7425" max="7425" width="7.28515625" customWidth="1"/>
    <col min="7426" max="7426" width="25.5703125" customWidth="1"/>
    <col min="7427" max="7427" width="16.28515625" customWidth="1"/>
    <col min="7428" max="7428" width="13.5703125" customWidth="1"/>
    <col min="7429" max="7429" width="38.140625" customWidth="1"/>
    <col min="7430" max="7430" width="15.85546875" customWidth="1"/>
    <col min="7431" max="7431" width="16.5703125" customWidth="1"/>
    <col min="7432" max="7432" width="10.140625" customWidth="1"/>
    <col min="7433" max="7433" width="34.28515625" customWidth="1"/>
    <col min="7434" max="7434" width="12.140625" customWidth="1"/>
    <col min="7435" max="7435" width="14.85546875" customWidth="1"/>
    <col min="7681" max="7681" width="7.28515625" customWidth="1"/>
    <col min="7682" max="7682" width="25.5703125" customWidth="1"/>
    <col min="7683" max="7683" width="16.28515625" customWidth="1"/>
    <col min="7684" max="7684" width="13.5703125" customWidth="1"/>
    <col min="7685" max="7685" width="38.140625" customWidth="1"/>
    <col min="7686" max="7686" width="15.85546875" customWidth="1"/>
    <col min="7687" max="7687" width="16.5703125" customWidth="1"/>
    <col min="7688" max="7688" width="10.140625" customWidth="1"/>
    <col min="7689" max="7689" width="34.28515625" customWidth="1"/>
    <col min="7690" max="7690" width="12.140625" customWidth="1"/>
    <col min="7691" max="7691" width="14.85546875" customWidth="1"/>
    <col min="7937" max="7937" width="7.28515625" customWidth="1"/>
    <col min="7938" max="7938" width="25.5703125" customWidth="1"/>
    <col min="7939" max="7939" width="16.28515625" customWidth="1"/>
    <col min="7940" max="7940" width="13.5703125" customWidth="1"/>
    <col min="7941" max="7941" width="38.140625" customWidth="1"/>
    <col min="7942" max="7942" width="15.85546875" customWidth="1"/>
    <col min="7943" max="7943" width="16.5703125" customWidth="1"/>
    <col min="7944" max="7944" width="10.140625" customWidth="1"/>
    <col min="7945" max="7945" width="34.28515625" customWidth="1"/>
    <col min="7946" max="7946" width="12.140625" customWidth="1"/>
    <col min="7947" max="7947" width="14.85546875" customWidth="1"/>
    <col min="8193" max="8193" width="7.28515625" customWidth="1"/>
    <col min="8194" max="8194" width="25.5703125" customWidth="1"/>
    <col min="8195" max="8195" width="16.28515625" customWidth="1"/>
    <col min="8196" max="8196" width="13.5703125" customWidth="1"/>
    <col min="8197" max="8197" width="38.140625" customWidth="1"/>
    <col min="8198" max="8198" width="15.85546875" customWidth="1"/>
    <col min="8199" max="8199" width="16.5703125" customWidth="1"/>
    <col min="8200" max="8200" width="10.140625" customWidth="1"/>
    <col min="8201" max="8201" width="34.28515625" customWidth="1"/>
    <col min="8202" max="8202" width="12.140625" customWidth="1"/>
    <col min="8203" max="8203" width="14.85546875" customWidth="1"/>
    <col min="8449" max="8449" width="7.28515625" customWidth="1"/>
    <col min="8450" max="8450" width="25.5703125" customWidth="1"/>
    <col min="8451" max="8451" width="16.28515625" customWidth="1"/>
    <col min="8452" max="8452" width="13.5703125" customWidth="1"/>
    <col min="8453" max="8453" width="38.140625" customWidth="1"/>
    <col min="8454" max="8454" width="15.85546875" customWidth="1"/>
    <col min="8455" max="8455" width="16.5703125" customWidth="1"/>
    <col min="8456" max="8456" width="10.140625" customWidth="1"/>
    <col min="8457" max="8457" width="34.28515625" customWidth="1"/>
    <col min="8458" max="8458" width="12.140625" customWidth="1"/>
    <col min="8459" max="8459" width="14.85546875" customWidth="1"/>
    <col min="8705" max="8705" width="7.28515625" customWidth="1"/>
    <col min="8706" max="8706" width="25.5703125" customWidth="1"/>
    <col min="8707" max="8707" width="16.28515625" customWidth="1"/>
    <col min="8708" max="8708" width="13.5703125" customWidth="1"/>
    <col min="8709" max="8709" width="38.140625" customWidth="1"/>
    <col min="8710" max="8710" width="15.85546875" customWidth="1"/>
    <col min="8711" max="8711" width="16.5703125" customWidth="1"/>
    <col min="8712" max="8712" width="10.140625" customWidth="1"/>
    <col min="8713" max="8713" width="34.28515625" customWidth="1"/>
    <col min="8714" max="8714" width="12.140625" customWidth="1"/>
    <col min="8715" max="8715" width="14.85546875" customWidth="1"/>
    <col min="8961" max="8961" width="7.28515625" customWidth="1"/>
    <col min="8962" max="8962" width="25.5703125" customWidth="1"/>
    <col min="8963" max="8963" width="16.28515625" customWidth="1"/>
    <col min="8964" max="8964" width="13.5703125" customWidth="1"/>
    <col min="8965" max="8965" width="38.140625" customWidth="1"/>
    <col min="8966" max="8966" width="15.85546875" customWidth="1"/>
    <col min="8967" max="8967" width="16.5703125" customWidth="1"/>
    <col min="8968" max="8968" width="10.140625" customWidth="1"/>
    <col min="8969" max="8969" width="34.28515625" customWidth="1"/>
    <col min="8970" max="8970" width="12.140625" customWidth="1"/>
    <col min="8971" max="8971" width="14.85546875" customWidth="1"/>
    <col min="9217" max="9217" width="7.28515625" customWidth="1"/>
    <col min="9218" max="9218" width="25.5703125" customWidth="1"/>
    <col min="9219" max="9219" width="16.28515625" customWidth="1"/>
    <col min="9220" max="9220" width="13.5703125" customWidth="1"/>
    <col min="9221" max="9221" width="38.140625" customWidth="1"/>
    <col min="9222" max="9222" width="15.85546875" customWidth="1"/>
    <col min="9223" max="9223" width="16.5703125" customWidth="1"/>
    <col min="9224" max="9224" width="10.140625" customWidth="1"/>
    <col min="9225" max="9225" width="34.28515625" customWidth="1"/>
    <col min="9226" max="9226" width="12.140625" customWidth="1"/>
    <col min="9227" max="9227" width="14.85546875" customWidth="1"/>
    <col min="9473" max="9473" width="7.28515625" customWidth="1"/>
    <col min="9474" max="9474" width="25.5703125" customWidth="1"/>
    <col min="9475" max="9475" width="16.28515625" customWidth="1"/>
    <col min="9476" max="9476" width="13.5703125" customWidth="1"/>
    <col min="9477" max="9477" width="38.140625" customWidth="1"/>
    <col min="9478" max="9478" width="15.85546875" customWidth="1"/>
    <col min="9479" max="9479" width="16.5703125" customWidth="1"/>
    <col min="9480" max="9480" width="10.140625" customWidth="1"/>
    <col min="9481" max="9481" width="34.28515625" customWidth="1"/>
    <col min="9482" max="9482" width="12.140625" customWidth="1"/>
    <col min="9483" max="9483" width="14.85546875" customWidth="1"/>
    <col min="9729" max="9729" width="7.28515625" customWidth="1"/>
    <col min="9730" max="9730" width="25.5703125" customWidth="1"/>
    <col min="9731" max="9731" width="16.28515625" customWidth="1"/>
    <col min="9732" max="9732" width="13.5703125" customWidth="1"/>
    <col min="9733" max="9733" width="38.140625" customWidth="1"/>
    <col min="9734" max="9734" width="15.85546875" customWidth="1"/>
    <col min="9735" max="9735" width="16.5703125" customWidth="1"/>
    <col min="9736" max="9736" width="10.140625" customWidth="1"/>
    <col min="9737" max="9737" width="34.28515625" customWidth="1"/>
    <col min="9738" max="9738" width="12.140625" customWidth="1"/>
    <col min="9739" max="9739" width="14.85546875" customWidth="1"/>
    <col min="9985" max="9985" width="7.28515625" customWidth="1"/>
    <col min="9986" max="9986" width="25.5703125" customWidth="1"/>
    <col min="9987" max="9987" width="16.28515625" customWidth="1"/>
    <col min="9988" max="9988" width="13.5703125" customWidth="1"/>
    <col min="9989" max="9989" width="38.140625" customWidth="1"/>
    <col min="9990" max="9990" width="15.85546875" customWidth="1"/>
    <col min="9991" max="9991" width="16.5703125" customWidth="1"/>
    <col min="9992" max="9992" width="10.140625" customWidth="1"/>
    <col min="9993" max="9993" width="34.28515625" customWidth="1"/>
    <col min="9994" max="9994" width="12.140625" customWidth="1"/>
    <col min="9995" max="9995" width="14.85546875" customWidth="1"/>
    <col min="10241" max="10241" width="7.28515625" customWidth="1"/>
    <col min="10242" max="10242" width="25.5703125" customWidth="1"/>
    <col min="10243" max="10243" width="16.28515625" customWidth="1"/>
    <col min="10244" max="10244" width="13.5703125" customWidth="1"/>
    <col min="10245" max="10245" width="38.140625" customWidth="1"/>
    <col min="10246" max="10246" width="15.85546875" customWidth="1"/>
    <col min="10247" max="10247" width="16.5703125" customWidth="1"/>
    <col min="10248" max="10248" width="10.140625" customWidth="1"/>
    <col min="10249" max="10249" width="34.28515625" customWidth="1"/>
    <col min="10250" max="10250" width="12.140625" customWidth="1"/>
    <col min="10251" max="10251" width="14.85546875" customWidth="1"/>
    <col min="10497" max="10497" width="7.28515625" customWidth="1"/>
    <col min="10498" max="10498" width="25.5703125" customWidth="1"/>
    <col min="10499" max="10499" width="16.28515625" customWidth="1"/>
    <col min="10500" max="10500" width="13.5703125" customWidth="1"/>
    <col min="10501" max="10501" width="38.140625" customWidth="1"/>
    <col min="10502" max="10502" width="15.85546875" customWidth="1"/>
    <col min="10503" max="10503" width="16.5703125" customWidth="1"/>
    <col min="10504" max="10504" width="10.140625" customWidth="1"/>
    <col min="10505" max="10505" width="34.28515625" customWidth="1"/>
    <col min="10506" max="10506" width="12.140625" customWidth="1"/>
    <col min="10507" max="10507" width="14.85546875" customWidth="1"/>
    <col min="10753" max="10753" width="7.28515625" customWidth="1"/>
    <col min="10754" max="10754" width="25.5703125" customWidth="1"/>
    <col min="10755" max="10755" width="16.28515625" customWidth="1"/>
    <col min="10756" max="10756" width="13.5703125" customWidth="1"/>
    <col min="10757" max="10757" width="38.140625" customWidth="1"/>
    <col min="10758" max="10758" width="15.85546875" customWidth="1"/>
    <col min="10759" max="10759" width="16.5703125" customWidth="1"/>
    <col min="10760" max="10760" width="10.140625" customWidth="1"/>
    <col min="10761" max="10761" width="34.28515625" customWidth="1"/>
    <col min="10762" max="10762" width="12.140625" customWidth="1"/>
    <col min="10763" max="10763" width="14.85546875" customWidth="1"/>
    <col min="11009" max="11009" width="7.28515625" customWidth="1"/>
    <col min="11010" max="11010" width="25.5703125" customWidth="1"/>
    <col min="11011" max="11011" width="16.28515625" customWidth="1"/>
    <col min="11012" max="11012" width="13.5703125" customWidth="1"/>
    <col min="11013" max="11013" width="38.140625" customWidth="1"/>
    <col min="11014" max="11014" width="15.85546875" customWidth="1"/>
    <col min="11015" max="11015" width="16.5703125" customWidth="1"/>
    <col min="11016" max="11016" width="10.140625" customWidth="1"/>
    <col min="11017" max="11017" width="34.28515625" customWidth="1"/>
    <col min="11018" max="11018" width="12.140625" customWidth="1"/>
    <col min="11019" max="11019" width="14.85546875" customWidth="1"/>
    <col min="11265" max="11265" width="7.28515625" customWidth="1"/>
    <col min="11266" max="11266" width="25.5703125" customWidth="1"/>
    <col min="11267" max="11267" width="16.28515625" customWidth="1"/>
    <col min="11268" max="11268" width="13.5703125" customWidth="1"/>
    <col min="11269" max="11269" width="38.140625" customWidth="1"/>
    <col min="11270" max="11270" width="15.85546875" customWidth="1"/>
    <col min="11271" max="11271" width="16.5703125" customWidth="1"/>
    <col min="11272" max="11272" width="10.140625" customWidth="1"/>
    <col min="11273" max="11273" width="34.28515625" customWidth="1"/>
    <col min="11274" max="11274" width="12.140625" customWidth="1"/>
    <col min="11275" max="11275" width="14.85546875" customWidth="1"/>
    <col min="11521" max="11521" width="7.28515625" customWidth="1"/>
    <col min="11522" max="11522" width="25.5703125" customWidth="1"/>
    <col min="11523" max="11523" width="16.28515625" customWidth="1"/>
    <col min="11524" max="11524" width="13.5703125" customWidth="1"/>
    <col min="11525" max="11525" width="38.140625" customWidth="1"/>
    <col min="11526" max="11526" width="15.85546875" customWidth="1"/>
    <col min="11527" max="11527" width="16.5703125" customWidth="1"/>
    <col min="11528" max="11528" width="10.140625" customWidth="1"/>
    <col min="11529" max="11529" width="34.28515625" customWidth="1"/>
    <col min="11530" max="11530" width="12.140625" customWidth="1"/>
    <col min="11531" max="11531" width="14.85546875" customWidth="1"/>
    <col min="11777" max="11777" width="7.28515625" customWidth="1"/>
    <col min="11778" max="11778" width="25.5703125" customWidth="1"/>
    <col min="11779" max="11779" width="16.28515625" customWidth="1"/>
    <col min="11780" max="11780" width="13.5703125" customWidth="1"/>
    <col min="11781" max="11781" width="38.140625" customWidth="1"/>
    <col min="11782" max="11782" width="15.85546875" customWidth="1"/>
    <col min="11783" max="11783" width="16.5703125" customWidth="1"/>
    <col min="11784" max="11784" width="10.140625" customWidth="1"/>
    <col min="11785" max="11785" width="34.28515625" customWidth="1"/>
    <col min="11786" max="11786" width="12.140625" customWidth="1"/>
    <col min="11787" max="11787" width="14.85546875" customWidth="1"/>
    <col min="12033" max="12033" width="7.28515625" customWidth="1"/>
    <col min="12034" max="12034" width="25.5703125" customWidth="1"/>
    <col min="12035" max="12035" width="16.28515625" customWidth="1"/>
    <col min="12036" max="12036" width="13.5703125" customWidth="1"/>
    <col min="12037" max="12037" width="38.140625" customWidth="1"/>
    <col min="12038" max="12038" width="15.85546875" customWidth="1"/>
    <col min="12039" max="12039" width="16.5703125" customWidth="1"/>
    <col min="12040" max="12040" width="10.140625" customWidth="1"/>
    <col min="12041" max="12041" width="34.28515625" customWidth="1"/>
    <col min="12042" max="12042" width="12.140625" customWidth="1"/>
    <col min="12043" max="12043" width="14.85546875" customWidth="1"/>
    <col min="12289" max="12289" width="7.28515625" customWidth="1"/>
    <col min="12290" max="12290" width="25.5703125" customWidth="1"/>
    <col min="12291" max="12291" width="16.28515625" customWidth="1"/>
    <col min="12292" max="12292" width="13.5703125" customWidth="1"/>
    <col min="12293" max="12293" width="38.140625" customWidth="1"/>
    <col min="12294" max="12294" width="15.85546875" customWidth="1"/>
    <col min="12295" max="12295" width="16.5703125" customWidth="1"/>
    <col min="12296" max="12296" width="10.140625" customWidth="1"/>
    <col min="12297" max="12297" width="34.28515625" customWidth="1"/>
    <col min="12298" max="12298" width="12.140625" customWidth="1"/>
    <col min="12299" max="12299" width="14.85546875" customWidth="1"/>
    <col min="12545" max="12545" width="7.28515625" customWidth="1"/>
    <col min="12546" max="12546" width="25.5703125" customWidth="1"/>
    <col min="12547" max="12547" width="16.28515625" customWidth="1"/>
    <col min="12548" max="12548" width="13.5703125" customWidth="1"/>
    <col min="12549" max="12549" width="38.140625" customWidth="1"/>
    <col min="12550" max="12550" width="15.85546875" customWidth="1"/>
    <col min="12551" max="12551" width="16.5703125" customWidth="1"/>
    <col min="12552" max="12552" width="10.140625" customWidth="1"/>
    <col min="12553" max="12553" width="34.28515625" customWidth="1"/>
    <col min="12554" max="12554" width="12.140625" customWidth="1"/>
    <col min="12555" max="12555" width="14.85546875" customWidth="1"/>
    <col min="12801" max="12801" width="7.28515625" customWidth="1"/>
    <col min="12802" max="12802" width="25.5703125" customWidth="1"/>
    <col min="12803" max="12803" width="16.28515625" customWidth="1"/>
    <col min="12804" max="12804" width="13.5703125" customWidth="1"/>
    <col min="12805" max="12805" width="38.140625" customWidth="1"/>
    <col min="12806" max="12806" width="15.85546875" customWidth="1"/>
    <col min="12807" max="12807" width="16.5703125" customWidth="1"/>
    <col min="12808" max="12808" width="10.140625" customWidth="1"/>
    <col min="12809" max="12809" width="34.28515625" customWidth="1"/>
    <col min="12810" max="12810" width="12.140625" customWidth="1"/>
    <col min="12811" max="12811" width="14.85546875" customWidth="1"/>
    <col min="13057" max="13057" width="7.28515625" customWidth="1"/>
    <col min="13058" max="13058" width="25.5703125" customWidth="1"/>
    <col min="13059" max="13059" width="16.28515625" customWidth="1"/>
    <col min="13060" max="13060" width="13.5703125" customWidth="1"/>
    <col min="13061" max="13061" width="38.140625" customWidth="1"/>
    <col min="13062" max="13062" width="15.85546875" customWidth="1"/>
    <col min="13063" max="13063" width="16.5703125" customWidth="1"/>
    <col min="13064" max="13064" width="10.140625" customWidth="1"/>
    <col min="13065" max="13065" width="34.28515625" customWidth="1"/>
    <col min="13066" max="13066" width="12.140625" customWidth="1"/>
    <col min="13067" max="13067" width="14.85546875" customWidth="1"/>
    <col min="13313" max="13313" width="7.28515625" customWidth="1"/>
    <col min="13314" max="13314" width="25.5703125" customWidth="1"/>
    <col min="13315" max="13315" width="16.28515625" customWidth="1"/>
    <col min="13316" max="13316" width="13.5703125" customWidth="1"/>
    <col min="13317" max="13317" width="38.140625" customWidth="1"/>
    <col min="13318" max="13318" width="15.85546875" customWidth="1"/>
    <col min="13319" max="13319" width="16.5703125" customWidth="1"/>
    <col min="13320" max="13320" width="10.140625" customWidth="1"/>
    <col min="13321" max="13321" width="34.28515625" customWidth="1"/>
    <col min="13322" max="13322" width="12.140625" customWidth="1"/>
    <col min="13323" max="13323" width="14.85546875" customWidth="1"/>
    <col min="13569" max="13569" width="7.28515625" customWidth="1"/>
    <col min="13570" max="13570" width="25.5703125" customWidth="1"/>
    <col min="13571" max="13571" width="16.28515625" customWidth="1"/>
    <col min="13572" max="13572" width="13.5703125" customWidth="1"/>
    <col min="13573" max="13573" width="38.140625" customWidth="1"/>
    <col min="13574" max="13574" width="15.85546875" customWidth="1"/>
    <col min="13575" max="13575" width="16.5703125" customWidth="1"/>
    <col min="13576" max="13576" width="10.140625" customWidth="1"/>
    <col min="13577" max="13577" width="34.28515625" customWidth="1"/>
    <col min="13578" max="13578" width="12.140625" customWidth="1"/>
    <col min="13579" max="13579" width="14.85546875" customWidth="1"/>
    <col min="13825" max="13825" width="7.28515625" customWidth="1"/>
    <col min="13826" max="13826" width="25.5703125" customWidth="1"/>
    <col min="13827" max="13827" width="16.28515625" customWidth="1"/>
    <col min="13828" max="13828" width="13.5703125" customWidth="1"/>
    <col min="13829" max="13829" width="38.140625" customWidth="1"/>
    <col min="13830" max="13830" width="15.85546875" customWidth="1"/>
    <col min="13831" max="13831" width="16.5703125" customWidth="1"/>
    <col min="13832" max="13832" width="10.140625" customWidth="1"/>
    <col min="13833" max="13833" width="34.28515625" customWidth="1"/>
    <col min="13834" max="13834" width="12.140625" customWidth="1"/>
    <col min="13835" max="13835" width="14.85546875" customWidth="1"/>
    <col min="14081" max="14081" width="7.28515625" customWidth="1"/>
    <col min="14082" max="14082" width="25.5703125" customWidth="1"/>
    <col min="14083" max="14083" width="16.28515625" customWidth="1"/>
    <col min="14084" max="14084" width="13.5703125" customWidth="1"/>
    <col min="14085" max="14085" width="38.140625" customWidth="1"/>
    <col min="14086" max="14086" width="15.85546875" customWidth="1"/>
    <col min="14087" max="14087" width="16.5703125" customWidth="1"/>
    <col min="14088" max="14088" width="10.140625" customWidth="1"/>
    <col min="14089" max="14089" width="34.28515625" customWidth="1"/>
    <col min="14090" max="14090" width="12.140625" customWidth="1"/>
    <col min="14091" max="14091" width="14.85546875" customWidth="1"/>
    <col min="14337" max="14337" width="7.28515625" customWidth="1"/>
    <col min="14338" max="14338" width="25.5703125" customWidth="1"/>
    <col min="14339" max="14339" width="16.28515625" customWidth="1"/>
    <col min="14340" max="14340" width="13.5703125" customWidth="1"/>
    <col min="14341" max="14341" width="38.140625" customWidth="1"/>
    <col min="14342" max="14342" width="15.85546875" customWidth="1"/>
    <col min="14343" max="14343" width="16.5703125" customWidth="1"/>
    <col min="14344" max="14344" width="10.140625" customWidth="1"/>
    <col min="14345" max="14345" width="34.28515625" customWidth="1"/>
    <col min="14346" max="14346" width="12.140625" customWidth="1"/>
    <col min="14347" max="14347" width="14.85546875" customWidth="1"/>
    <col min="14593" max="14593" width="7.28515625" customWidth="1"/>
    <col min="14594" max="14594" width="25.5703125" customWidth="1"/>
    <col min="14595" max="14595" width="16.28515625" customWidth="1"/>
    <col min="14596" max="14596" width="13.5703125" customWidth="1"/>
    <col min="14597" max="14597" width="38.140625" customWidth="1"/>
    <col min="14598" max="14598" width="15.85546875" customWidth="1"/>
    <col min="14599" max="14599" width="16.5703125" customWidth="1"/>
    <col min="14600" max="14600" width="10.140625" customWidth="1"/>
    <col min="14601" max="14601" width="34.28515625" customWidth="1"/>
    <col min="14602" max="14602" width="12.140625" customWidth="1"/>
    <col min="14603" max="14603" width="14.85546875" customWidth="1"/>
    <col min="14849" max="14849" width="7.28515625" customWidth="1"/>
    <col min="14850" max="14850" width="25.5703125" customWidth="1"/>
    <col min="14851" max="14851" width="16.28515625" customWidth="1"/>
    <col min="14852" max="14852" width="13.5703125" customWidth="1"/>
    <col min="14853" max="14853" width="38.140625" customWidth="1"/>
    <col min="14854" max="14854" width="15.85546875" customWidth="1"/>
    <col min="14855" max="14855" width="16.5703125" customWidth="1"/>
    <col min="14856" max="14856" width="10.140625" customWidth="1"/>
    <col min="14857" max="14857" width="34.28515625" customWidth="1"/>
    <col min="14858" max="14858" width="12.140625" customWidth="1"/>
    <col min="14859" max="14859" width="14.85546875" customWidth="1"/>
    <col min="15105" max="15105" width="7.28515625" customWidth="1"/>
    <col min="15106" max="15106" width="25.5703125" customWidth="1"/>
    <col min="15107" max="15107" width="16.28515625" customWidth="1"/>
    <col min="15108" max="15108" width="13.5703125" customWidth="1"/>
    <col min="15109" max="15109" width="38.140625" customWidth="1"/>
    <col min="15110" max="15110" width="15.85546875" customWidth="1"/>
    <col min="15111" max="15111" width="16.5703125" customWidth="1"/>
    <col min="15112" max="15112" width="10.140625" customWidth="1"/>
    <col min="15113" max="15113" width="34.28515625" customWidth="1"/>
    <col min="15114" max="15114" width="12.140625" customWidth="1"/>
    <col min="15115" max="15115" width="14.85546875" customWidth="1"/>
    <col min="15361" max="15361" width="7.28515625" customWidth="1"/>
    <col min="15362" max="15362" width="25.5703125" customWidth="1"/>
    <col min="15363" max="15363" width="16.28515625" customWidth="1"/>
    <col min="15364" max="15364" width="13.5703125" customWidth="1"/>
    <col min="15365" max="15365" width="38.140625" customWidth="1"/>
    <col min="15366" max="15366" width="15.85546875" customWidth="1"/>
    <col min="15367" max="15367" width="16.5703125" customWidth="1"/>
    <col min="15368" max="15368" width="10.140625" customWidth="1"/>
    <col min="15369" max="15369" width="34.28515625" customWidth="1"/>
    <col min="15370" max="15370" width="12.140625" customWidth="1"/>
    <col min="15371" max="15371" width="14.85546875" customWidth="1"/>
    <col min="15617" max="15617" width="7.28515625" customWidth="1"/>
    <col min="15618" max="15618" width="25.5703125" customWidth="1"/>
    <col min="15619" max="15619" width="16.28515625" customWidth="1"/>
    <col min="15620" max="15620" width="13.5703125" customWidth="1"/>
    <col min="15621" max="15621" width="38.140625" customWidth="1"/>
    <col min="15622" max="15622" width="15.85546875" customWidth="1"/>
    <col min="15623" max="15623" width="16.5703125" customWidth="1"/>
    <col min="15624" max="15624" width="10.140625" customWidth="1"/>
    <col min="15625" max="15625" width="34.28515625" customWidth="1"/>
    <col min="15626" max="15626" width="12.140625" customWidth="1"/>
    <col min="15627" max="15627" width="14.85546875" customWidth="1"/>
    <col min="15873" max="15873" width="7.28515625" customWidth="1"/>
    <col min="15874" max="15874" width="25.5703125" customWidth="1"/>
    <col min="15875" max="15875" width="16.28515625" customWidth="1"/>
    <col min="15876" max="15876" width="13.5703125" customWidth="1"/>
    <col min="15877" max="15877" width="38.140625" customWidth="1"/>
    <col min="15878" max="15878" width="15.85546875" customWidth="1"/>
    <col min="15879" max="15879" width="16.5703125" customWidth="1"/>
    <col min="15880" max="15880" width="10.140625" customWidth="1"/>
    <col min="15881" max="15881" width="34.28515625" customWidth="1"/>
    <col min="15882" max="15882" width="12.140625" customWidth="1"/>
    <col min="15883" max="15883" width="14.85546875" customWidth="1"/>
    <col min="16129" max="16129" width="7.28515625" customWidth="1"/>
    <col min="16130" max="16130" width="25.5703125" customWidth="1"/>
    <col min="16131" max="16131" width="16.28515625" customWidth="1"/>
    <col min="16132" max="16132" width="13.5703125" customWidth="1"/>
    <col min="16133" max="16133" width="38.140625" customWidth="1"/>
    <col min="16134" max="16134" width="15.85546875" customWidth="1"/>
    <col min="16135" max="16135" width="16.5703125" customWidth="1"/>
    <col min="16136" max="16136" width="10.140625" customWidth="1"/>
    <col min="16137" max="16137" width="34.28515625" customWidth="1"/>
    <col min="16138" max="16138" width="12.140625" customWidth="1"/>
    <col min="16139" max="16139" width="14.85546875" customWidth="1"/>
  </cols>
  <sheetData>
    <row r="1" spans="1:16" ht="18.75" customHeight="1" x14ac:dyDescent="0.25">
      <c r="J1" s="2" t="s">
        <v>166</v>
      </c>
      <c r="K1" s="2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J2" s="6" t="s">
        <v>167</v>
      </c>
      <c r="K2" s="6"/>
      <c r="L2" s="5"/>
      <c r="M2" s="6"/>
      <c r="N2" s="6"/>
      <c r="O2" s="6"/>
      <c r="P2" s="6"/>
    </row>
    <row r="3" spans="1:16" ht="50.45" customHeight="1" x14ac:dyDescent="0.25">
      <c r="A3" s="3"/>
      <c r="B3" s="42" t="s">
        <v>168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169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51" customHeight="1" x14ac:dyDescent="0.25">
      <c r="A7" s="15">
        <v>1</v>
      </c>
      <c r="B7" s="192" t="s">
        <v>170</v>
      </c>
      <c r="C7" s="54"/>
      <c r="D7" s="54">
        <v>1.1399999999999999</v>
      </c>
      <c r="E7" s="15" t="s">
        <v>171</v>
      </c>
      <c r="F7" s="56">
        <f t="shared" ref="F7:F18" si="0">SUM(C7,D7)</f>
        <v>1.1399999999999999</v>
      </c>
      <c r="G7" s="21"/>
      <c r="H7" s="54"/>
      <c r="I7" s="15" t="s">
        <v>172</v>
      </c>
      <c r="J7" s="54">
        <v>0.38</v>
      </c>
      <c r="K7" s="55">
        <f t="shared" ref="K7:K13" si="1">F7-J7</f>
        <v>0.7599999999999999</v>
      </c>
    </row>
    <row r="8" spans="1:16" ht="34.9" customHeight="1" x14ac:dyDescent="0.25">
      <c r="A8" s="15"/>
      <c r="B8" s="193"/>
      <c r="C8" s="54"/>
      <c r="D8" s="54">
        <v>4.4800000000000004</v>
      </c>
      <c r="E8" s="15" t="s">
        <v>173</v>
      </c>
      <c r="F8" s="56">
        <f t="shared" si="0"/>
        <v>4.4800000000000004</v>
      </c>
      <c r="G8" s="21"/>
      <c r="H8" s="54"/>
      <c r="I8" s="15" t="s">
        <v>173</v>
      </c>
      <c r="J8" s="54">
        <v>0.98</v>
      </c>
      <c r="K8" s="55">
        <f t="shared" si="1"/>
        <v>3.5000000000000004</v>
      </c>
    </row>
    <row r="9" spans="1:16" ht="33" customHeight="1" x14ac:dyDescent="0.25">
      <c r="A9" s="15"/>
      <c r="B9" s="118"/>
      <c r="C9" s="54"/>
      <c r="D9" s="54"/>
      <c r="E9" s="15"/>
      <c r="F9" s="56">
        <f t="shared" si="0"/>
        <v>0</v>
      </c>
      <c r="G9" s="21"/>
      <c r="H9" s="54"/>
      <c r="I9" s="15"/>
      <c r="J9" s="54"/>
      <c r="K9" s="55">
        <f t="shared" si="1"/>
        <v>0</v>
      </c>
    </row>
    <row r="10" spans="1:16" ht="33" customHeight="1" x14ac:dyDescent="0.25">
      <c r="A10" s="15"/>
      <c r="B10" s="118"/>
      <c r="C10" s="54"/>
      <c r="D10" s="54"/>
      <c r="E10" s="15"/>
      <c r="F10" s="56">
        <f t="shared" si="0"/>
        <v>0</v>
      </c>
      <c r="G10" s="21"/>
      <c r="H10" s="54"/>
      <c r="I10" s="15"/>
      <c r="J10" s="54"/>
      <c r="K10" s="55">
        <f t="shared" si="1"/>
        <v>0</v>
      </c>
    </row>
    <row r="11" spans="1:16" ht="25.15" customHeight="1" x14ac:dyDescent="0.25">
      <c r="A11" s="15"/>
      <c r="B11" s="118"/>
      <c r="C11" s="54"/>
      <c r="D11" s="54"/>
      <c r="E11" s="15"/>
      <c r="F11" s="56">
        <f t="shared" si="0"/>
        <v>0</v>
      </c>
      <c r="G11" s="21"/>
      <c r="H11" s="54"/>
      <c r="I11" s="15"/>
      <c r="J11" s="54"/>
      <c r="K11" s="55">
        <f t="shared" si="1"/>
        <v>0</v>
      </c>
    </row>
    <row r="12" spans="1:16" ht="28.15" customHeight="1" x14ac:dyDescent="0.25">
      <c r="A12" s="15"/>
      <c r="B12" s="118"/>
      <c r="C12" s="54"/>
      <c r="D12" s="54"/>
      <c r="E12" s="15"/>
      <c r="F12" s="56">
        <f>SUM(C12,D12)</f>
        <v>0</v>
      </c>
      <c r="G12" s="21"/>
      <c r="H12" s="54"/>
      <c r="I12" s="15"/>
      <c r="J12" s="54"/>
      <c r="K12" s="55">
        <f t="shared" si="1"/>
        <v>0</v>
      </c>
    </row>
    <row r="13" spans="1:16" ht="37.15" customHeight="1" x14ac:dyDescent="0.25">
      <c r="A13" s="15"/>
      <c r="B13" s="118"/>
      <c r="C13" s="54"/>
      <c r="D13" s="54"/>
      <c r="E13" s="15"/>
      <c r="F13" s="56">
        <f t="shared" si="0"/>
        <v>0</v>
      </c>
      <c r="G13" s="21"/>
      <c r="H13" s="54"/>
      <c r="I13" s="15"/>
      <c r="J13" s="54"/>
      <c r="K13" s="55">
        <f t="shared" si="1"/>
        <v>0</v>
      </c>
    </row>
    <row r="14" spans="1:16" ht="15.75" x14ac:dyDescent="0.25">
      <c r="A14" s="15"/>
      <c r="B14" s="21"/>
      <c r="C14" s="54"/>
      <c r="D14" s="54"/>
      <c r="E14" s="15"/>
      <c r="F14" s="56">
        <f t="shared" si="0"/>
        <v>0</v>
      </c>
      <c r="G14" s="21"/>
      <c r="H14" s="54"/>
      <c r="I14" s="15"/>
      <c r="J14" s="54"/>
      <c r="K14" s="55"/>
    </row>
    <row r="15" spans="1:16" ht="15.75" x14ac:dyDescent="0.25">
      <c r="A15" s="15"/>
      <c r="B15" s="21"/>
      <c r="C15" s="54"/>
      <c r="D15" s="54"/>
      <c r="E15" s="15"/>
      <c r="F15" s="56">
        <f t="shared" si="0"/>
        <v>0</v>
      </c>
      <c r="G15" s="21"/>
      <c r="H15" s="54"/>
      <c r="I15" s="15"/>
      <c r="J15" s="54"/>
      <c r="K15" s="55"/>
    </row>
    <row r="16" spans="1:16" ht="15.75" x14ac:dyDescent="0.25">
      <c r="A16" s="15"/>
      <c r="B16" s="21"/>
      <c r="C16" s="54"/>
      <c r="D16" s="54"/>
      <c r="E16" s="15"/>
      <c r="F16" s="56">
        <f t="shared" si="0"/>
        <v>0</v>
      </c>
      <c r="G16" s="21"/>
      <c r="H16" s="54"/>
      <c r="I16" s="15"/>
      <c r="J16" s="54"/>
      <c r="K16" s="55"/>
    </row>
    <row r="17" spans="1:11" ht="15.75" x14ac:dyDescent="0.25">
      <c r="A17" s="15"/>
      <c r="B17" s="21"/>
      <c r="C17" s="54"/>
      <c r="D17" s="54"/>
      <c r="E17" s="15"/>
      <c r="F17" s="56">
        <f t="shared" si="0"/>
        <v>0</v>
      </c>
      <c r="G17" s="21"/>
      <c r="H17" s="54"/>
      <c r="I17" s="15"/>
      <c r="J17" s="54"/>
      <c r="K17" s="55"/>
    </row>
    <row r="18" spans="1:11" ht="15.75" x14ac:dyDescent="0.25">
      <c r="A18" s="26"/>
      <c r="B18" s="58" t="s">
        <v>20</v>
      </c>
      <c r="C18" s="59">
        <f>SUM(C7:C17)</f>
        <v>0</v>
      </c>
      <c r="D18" s="59">
        <f>SUM(D7:D17)</f>
        <v>5.62</v>
      </c>
      <c r="E18" s="60"/>
      <c r="F18" s="61">
        <f t="shared" si="0"/>
        <v>5.62</v>
      </c>
      <c r="G18" s="62"/>
      <c r="H18" s="59">
        <f>SUM(H7:H17)</f>
        <v>0</v>
      </c>
      <c r="I18" s="60"/>
      <c r="J18" s="59">
        <f>SUM(J7:J17)</f>
        <v>1.3599999999999999</v>
      </c>
      <c r="K18" s="63">
        <f>C18-H18</f>
        <v>0</v>
      </c>
    </row>
    <row r="21" spans="1:11" ht="15.75" x14ac:dyDescent="0.25">
      <c r="B21" s="36" t="s">
        <v>174</v>
      </c>
      <c r="F21" s="37"/>
      <c r="G21" s="38" t="s">
        <v>175</v>
      </c>
      <c r="H21" s="39"/>
    </row>
    <row r="22" spans="1:11" x14ac:dyDescent="0.25">
      <c r="B22" s="36"/>
      <c r="F22" s="40" t="s">
        <v>23</v>
      </c>
      <c r="G22" s="41"/>
      <c r="H22" s="41"/>
    </row>
    <row r="23" spans="1:11" ht="15.75" x14ac:dyDescent="0.25">
      <c r="B23" s="36" t="s">
        <v>176</v>
      </c>
      <c r="F23" s="37"/>
      <c r="G23" s="38" t="s">
        <v>177</v>
      </c>
      <c r="H23" s="39"/>
    </row>
    <row r="24" spans="1:11" x14ac:dyDescent="0.25">
      <c r="F24" s="40" t="s">
        <v>23</v>
      </c>
      <c r="G24" s="41"/>
      <c r="H24" s="41"/>
    </row>
  </sheetData>
  <mergeCells count="15">
    <mergeCell ref="B7:B8"/>
    <mergeCell ref="G21:H21"/>
    <mergeCell ref="G23:H23"/>
    <mergeCell ref="A5:A6"/>
    <mergeCell ref="B5:B6"/>
    <mergeCell ref="C5:E5"/>
    <mergeCell ref="F5:F6"/>
    <mergeCell ref="G5:J5"/>
    <mergeCell ref="K5:K6"/>
    <mergeCell ref="J1:K1"/>
    <mergeCell ref="M1:O1"/>
    <mergeCell ref="J2:K2"/>
    <mergeCell ref="M2:P2"/>
    <mergeCell ref="B3:J3"/>
    <mergeCell ref="A4:K4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R16" sqref="R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178</v>
      </c>
      <c r="N2" s="6"/>
      <c r="O2" s="6"/>
      <c r="P2" s="6"/>
    </row>
    <row r="3" spans="1:16" ht="61.5" customHeight="1" x14ac:dyDescent="0.25">
      <c r="A3" s="3"/>
      <c r="B3" s="42" t="s">
        <v>179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6" t="s">
        <v>65</v>
      </c>
      <c r="C7" s="23"/>
      <c r="D7" s="23">
        <v>26.932300000000001</v>
      </c>
      <c r="E7" s="16" t="s">
        <v>180</v>
      </c>
      <c r="F7" s="24">
        <f>SUM(C7,D7)</f>
        <v>26.932300000000001</v>
      </c>
      <c r="G7" s="22"/>
      <c r="H7" s="23"/>
      <c r="I7" s="16" t="s">
        <v>180</v>
      </c>
      <c r="J7" s="23">
        <v>26.932300000000001</v>
      </c>
      <c r="K7" s="25">
        <v>0</v>
      </c>
    </row>
    <row r="8" spans="1:16" ht="31.5" x14ac:dyDescent="0.25">
      <c r="A8" s="15">
        <v>2</v>
      </c>
      <c r="B8" s="16" t="s">
        <v>181</v>
      </c>
      <c r="C8" s="23"/>
      <c r="D8" s="23">
        <v>5.625</v>
      </c>
      <c r="E8" s="16" t="s">
        <v>180</v>
      </c>
      <c r="F8" s="24">
        <f t="shared" ref="F8:F50" si="0">SUM(C8,D8)</f>
        <v>5.625</v>
      </c>
      <c r="G8" s="22"/>
      <c r="H8" s="23"/>
      <c r="I8" s="20"/>
      <c r="J8" s="23"/>
      <c r="K8" s="25"/>
    </row>
    <row r="9" spans="1:16" ht="15.75" x14ac:dyDescent="0.25">
      <c r="A9" s="15"/>
      <c r="B9" s="16"/>
      <c r="C9" s="23"/>
      <c r="D9" s="23"/>
      <c r="E9" s="16"/>
      <c r="F9" s="24">
        <f t="shared" si="0"/>
        <v>0</v>
      </c>
      <c r="G9" s="22"/>
      <c r="H9" s="23"/>
      <c r="I9" s="20"/>
      <c r="J9" s="23"/>
      <c r="K9" s="25"/>
    </row>
    <row r="10" spans="1:16" ht="15.75" x14ac:dyDescent="0.25">
      <c r="A10" s="15"/>
      <c r="B10" s="16"/>
      <c r="C10" s="23"/>
      <c r="D10" s="23"/>
      <c r="E10" s="16"/>
      <c r="F10" s="24">
        <f t="shared" si="0"/>
        <v>0</v>
      </c>
      <c r="G10" s="22"/>
      <c r="H10" s="23"/>
      <c r="I10" s="20"/>
      <c r="J10" s="23"/>
      <c r="K10" s="25"/>
    </row>
    <row r="11" spans="1:16" ht="15.75" x14ac:dyDescent="0.25">
      <c r="A11" s="15"/>
      <c r="B11" s="16"/>
      <c r="C11" s="23"/>
      <c r="D11" s="23"/>
      <c r="E11" s="16"/>
      <c r="F11" s="24">
        <f t="shared" si="0"/>
        <v>0</v>
      </c>
      <c r="G11" s="22"/>
      <c r="H11" s="23"/>
      <c r="I11" s="20"/>
      <c r="J11" s="23"/>
      <c r="K11" s="25"/>
    </row>
    <row r="12" spans="1:16" ht="15.75" x14ac:dyDescent="0.25">
      <c r="A12" s="15"/>
      <c r="B12" s="16"/>
      <c r="C12" s="23"/>
      <c r="D12" s="23"/>
      <c r="E12" s="16"/>
      <c r="F12" s="24">
        <f t="shared" si="0"/>
        <v>0</v>
      </c>
      <c r="G12" s="21"/>
      <c r="H12" s="23"/>
      <c r="I12" s="16"/>
      <c r="J12" s="23"/>
      <c r="K12" s="25"/>
    </row>
    <row r="13" spans="1:16" ht="15.75" x14ac:dyDescent="0.25">
      <c r="A13" s="15"/>
      <c r="B13" s="16"/>
      <c r="C13" s="23"/>
      <c r="D13" s="23"/>
      <c r="E13" s="16"/>
      <c r="F13" s="24">
        <f t="shared" si="0"/>
        <v>0</v>
      </c>
      <c r="G13" s="21"/>
      <c r="H13" s="23"/>
      <c r="I13" s="16"/>
      <c r="J13" s="23"/>
      <c r="K13" s="25"/>
    </row>
    <row r="14" spans="1:16" ht="15.75" x14ac:dyDescent="0.25">
      <c r="A14" s="15"/>
      <c r="B14" s="16"/>
      <c r="C14" s="23"/>
      <c r="D14" s="23"/>
      <c r="E14" s="16"/>
      <c r="F14" s="24">
        <f t="shared" si="0"/>
        <v>0</v>
      </c>
      <c r="G14" s="22"/>
      <c r="H14" s="23"/>
      <c r="I14" s="16"/>
      <c r="J14" s="23"/>
      <c r="K14" s="25"/>
    </row>
    <row r="15" spans="1:16" ht="15.75" x14ac:dyDescent="0.25">
      <c r="A15" s="21"/>
      <c r="B15" s="16"/>
      <c r="C15" s="23"/>
      <c r="D15" s="23"/>
      <c r="E15" s="16"/>
      <c r="F15" s="24">
        <f t="shared" si="0"/>
        <v>0</v>
      </c>
      <c r="G15" s="22"/>
      <c r="H15" s="23"/>
      <c r="I15" s="16"/>
      <c r="J15" s="23"/>
      <c r="K15" s="25"/>
    </row>
    <row r="16" spans="1:16" ht="15" customHeight="1" x14ac:dyDescent="0.25">
      <c r="A16" s="21"/>
      <c r="B16" s="16"/>
      <c r="C16" s="23"/>
      <c r="D16" s="23"/>
      <c r="E16" s="16"/>
      <c r="F16" s="24">
        <f t="shared" si="0"/>
        <v>0</v>
      </c>
      <c r="G16" s="22"/>
      <c r="H16" s="23"/>
      <c r="I16" s="16"/>
      <c r="J16" s="23"/>
      <c r="K16" s="25"/>
    </row>
    <row r="17" spans="1:11" ht="15.75" x14ac:dyDescent="0.25">
      <c r="A17" s="15"/>
      <c r="B17" s="16"/>
      <c r="C17" s="23"/>
      <c r="D17" s="23"/>
      <c r="E17" s="16"/>
      <c r="F17" s="24">
        <f t="shared" si="0"/>
        <v>0</v>
      </c>
      <c r="G17" s="22"/>
      <c r="H17" s="23"/>
      <c r="I17" s="16"/>
      <c r="J17" s="23"/>
      <c r="K17" s="25"/>
    </row>
    <row r="18" spans="1:11" ht="15.75" x14ac:dyDescent="0.25">
      <c r="A18" s="15"/>
      <c r="B18" s="16"/>
      <c r="C18" s="23"/>
      <c r="D18" s="23"/>
      <c r="E18" s="16"/>
      <c r="F18" s="24">
        <f t="shared" si="0"/>
        <v>0</v>
      </c>
      <c r="G18" s="22"/>
      <c r="H18" s="23"/>
      <c r="I18" s="16"/>
      <c r="J18" s="23"/>
      <c r="K18" s="25"/>
    </row>
    <row r="19" spans="1:11" ht="15.75" x14ac:dyDescent="0.25">
      <c r="A19" s="15"/>
      <c r="B19" s="16"/>
      <c r="C19" s="23"/>
      <c r="D19" s="23"/>
      <c r="E19" s="16"/>
      <c r="F19" s="24">
        <f t="shared" si="0"/>
        <v>0</v>
      </c>
      <c r="G19" s="22"/>
      <c r="H19" s="23"/>
      <c r="I19" s="16"/>
      <c r="J19" s="23"/>
      <c r="K19" s="25"/>
    </row>
    <row r="20" spans="1:11" ht="15.75" x14ac:dyDescent="0.25">
      <c r="A20" s="15"/>
      <c r="B20" s="16"/>
      <c r="C20" s="23"/>
      <c r="D20" s="23"/>
      <c r="E20" s="16"/>
      <c r="F20" s="24">
        <f t="shared" si="0"/>
        <v>0</v>
      </c>
      <c r="G20" s="22"/>
      <c r="H20" s="23"/>
      <c r="I20" s="16"/>
      <c r="J20" s="23"/>
      <c r="K20" s="25"/>
    </row>
    <row r="21" spans="1:11" ht="15.75" x14ac:dyDescent="0.25">
      <c r="A21" s="15"/>
      <c r="B21" s="16"/>
      <c r="C21" s="23"/>
      <c r="D21" s="23"/>
      <c r="E21" s="16"/>
      <c r="F21" s="24">
        <f t="shared" si="0"/>
        <v>0</v>
      </c>
      <c r="G21" s="22"/>
      <c r="H21" s="23"/>
      <c r="I21" s="16"/>
      <c r="J21" s="23"/>
      <c r="K21" s="25"/>
    </row>
    <row r="22" spans="1:11" ht="15.75" x14ac:dyDescent="0.25">
      <c r="A22" s="15"/>
      <c r="B22" s="16"/>
      <c r="C22" s="23"/>
      <c r="D22" s="23"/>
      <c r="E22" s="16"/>
      <c r="F22" s="24">
        <f t="shared" si="0"/>
        <v>0</v>
      </c>
      <c r="G22" s="22"/>
      <c r="H22" s="23"/>
      <c r="I22" s="16"/>
      <c r="J22" s="23"/>
      <c r="K22" s="25"/>
    </row>
    <row r="23" spans="1:11" ht="15.75" x14ac:dyDescent="0.25">
      <c r="A23" s="15"/>
      <c r="B23" s="16"/>
      <c r="C23" s="23"/>
      <c r="D23" s="23"/>
      <c r="E23" s="16"/>
      <c r="F23" s="24">
        <f t="shared" si="0"/>
        <v>0</v>
      </c>
      <c r="G23" s="22"/>
      <c r="H23" s="23"/>
      <c r="I23" s="16"/>
      <c r="J23" s="23"/>
      <c r="K23" s="25"/>
    </row>
    <row r="24" spans="1:11" ht="15.75" x14ac:dyDescent="0.25">
      <c r="A24" s="15"/>
      <c r="B24" s="16"/>
      <c r="C24" s="23"/>
      <c r="D24" s="23"/>
      <c r="E24" s="16"/>
      <c r="F24" s="24">
        <f t="shared" si="0"/>
        <v>0</v>
      </c>
      <c r="G24" s="22"/>
      <c r="H24" s="23"/>
      <c r="I24" s="16"/>
      <c r="J24" s="23"/>
      <c r="K24" s="25"/>
    </row>
    <row r="25" spans="1:11" ht="15.75" x14ac:dyDescent="0.25">
      <c r="A25" s="21"/>
      <c r="B25" s="16"/>
      <c r="C25" s="23"/>
      <c r="D25" s="23"/>
      <c r="E25" s="16"/>
      <c r="F25" s="24">
        <f t="shared" si="0"/>
        <v>0</v>
      </c>
      <c r="G25" s="22"/>
      <c r="H25" s="23"/>
      <c r="I25" s="16"/>
      <c r="J25" s="23"/>
      <c r="K25" s="25"/>
    </row>
    <row r="26" spans="1:11" ht="15.75" x14ac:dyDescent="0.25">
      <c r="A26" s="21"/>
      <c r="B26" s="16"/>
      <c r="C26" s="23"/>
      <c r="D26" s="23"/>
      <c r="E26" s="16"/>
      <c r="F26" s="24">
        <f t="shared" si="0"/>
        <v>0</v>
      </c>
      <c r="G26" s="22"/>
      <c r="H26" s="23"/>
      <c r="I26" s="16"/>
      <c r="J26" s="23"/>
      <c r="K26" s="25"/>
    </row>
    <row r="27" spans="1:11" ht="15.75" x14ac:dyDescent="0.25">
      <c r="A27" s="15"/>
      <c r="B27" s="16"/>
      <c r="C27" s="23"/>
      <c r="D27" s="23"/>
      <c r="E27" s="16"/>
      <c r="F27" s="24">
        <f t="shared" si="0"/>
        <v>0</v>
      </c>
      <c r="G27" s="22"/>
      <c r="H27" s="23"/>
      <c r="I27" s="16"/>
      <c r="J27" s="23"/>
      <c r="K27" s="25"/>
    </row>
    <row r="28" spans="1:11" ht="15.75" x14ac:dyDescent="0.25">
      <c r="A28" s="15"/>
      <c r="B28" s="22"/>
      <c r="C28" s="23"/>
      <c r="D28" s="23"/>
      <c r="E28" s="16"/>
      <c r="F28" s="24">
        <f t="shared" si="0"/>
        <v>0</v>
      </c>
      <c r="G28" s="22"/>
      <c r="H28" s="23"/>
      <c r="I28" s="16"/>
      <c r="J28" s="23"/>
      <c r="K28" s="25"/>
    </row>
    <row r="29" spans="1:11" ht="15.75" x14ac:dyDescent="0.25">
      <c r="A29" s="15"/>
      <c r="B29" s="22"/>
      <c r="C29" s="23"/>
      <c r="D29" s="23"/>
      <c r="E29" s="16"/>
      <c r="F29" s="24">
        <f t="shared" si="0"/>
        <v>0</v>
      </c>
      <c r="G29" s="22"/>
      <c r="H29" s="23"/>
      <c r="I29" s="16"/>
      <c r="J29" s="23"/>
      <c r="K29" s="25"/>
    </row>
    <row r="30" spans="1:11" ht="15.75" x14ac:dyDescent="0.25">
      <c r="A30" s="15"/>
      <c r="B30" s="22"/>
      <c r="C30" s="23"/>
      <c r="D30" s="23"/>
      <c r="E30" s="16"/>
      <c r="F30" s="24">
        <f t="shared" si="0"/>
        <v>0</v>
      </c>
      <c r="G30" s="22"/>
      <c r="H30" s="23"/>
      <c r="I30" s="16"/>
      <c r="J30" s="23"/>
      <c r="K30" s="25"/>
    </row>
    <row r="31" spans="1:11" ht="15.75" x14ac:dyDescent="0.25">
      <c r="A31" s="15"/>
      <c r="B31" s="22"/>
      <c r="C31" s="23"/>
      <c r="D31" s="23"/>
      <c r="E31" s="16"/>
      <c r="F31" s="24">
        <f t="shared" si="0"/>
        <v>0</v>
      </c>
      <c r="G31" s="22"/>
      <c r="H31" s="23"/>
      <c r="I31" s="16"/>
      <c r="J31" s="23"/>
      <c r="K31" s="25"/>
    </row>
    <row r="32" spans="1:11" ht="15.75" x14ac:dyDescent="0.25">
      <c r="A32" s="15"/>
      <c r="B32" s="22"/>
      <c r="C32" s="23"/>
      <c r="D32" s="23"/>
      <c r="E32" s="16"/>
      <c r="F32" s="24">
        <f t="shared" si="0"/>
        <v>0</v>
      </c>
      <c r="G32" s="22"/>
      <c r="H32" s="23"/>
      <c r="I32" s="16"/>
      <c r="J32" s="23"/>
      <c r="K32" s="25"/>
    </row>
    <row r="33" spans="1:11" ht="15.75" x14ac:dyDescent="0.25">
      <c r="A33" s="15"/>
      <c r="B33" s="22"/>
      <c r="C33" s="23"/>
      <c r="D33" s="23"/>
      <c r="E33" s="16"/>
      <c r="F33" s="24">
        <f t="shared" si="0"/>
        <v>0</v>
      </c>
      <c r="G33" s="22"/>
      <c r="H33" s="23"/>
      <c r="I33" s="16"/>
      <c r="J33" s="23"/>
      <c r="K33" s="25"/>
    </row>
    <row r="34" spans="1:11" ht="15.75" x14ac:dyDescent="0.25">
      <c r="A34" s="15"/>
      <c r="B34" s="22"/>
      <c r="C34" s="23"/>
      <c r="D34" s="23"/>
      <c r="E34" s="16"/>
      <c r="F34" s="24">
        <f t="shared" si="0"/>
        <v>0</v>
      </c>
      <c r="G34" s="22"/>
      <c r="H34" s="23"/>
      <c r="I34" s="16"/>
      <c r="J34" s="23"/>
      <c r="K34" s="25"/>
    </row>
    <row r="35" spans="1:11" ht="15.75" x14ac:dyDescent="0.25">
      <c r="A35" s="21"/>
      <c r="B35" s="22"/>
      <c r="C35" s="23"/>
      <c r="D35" s="23"/>
      <c r="E35" s="16"/>
      <c r="F35" s="24">
        <f t="shared" si="0"/>
        <v>0</v>
      </c>
      <c r="G35" s="22"/>
      <c r="H35" s="23"/>
      <c r="I35" s="16"/>
      <c r="J35" s="23"/>
      <c r="K35" s="25"/>
    </row>
    <row r="36" spans="1:11" ht="15.75" x14ac:dyDescent="0.25">
      <c r="A36" s="21"/>
      <c r="B36" s="22"/>
      <c r="C36" s="23"/>
      <c r="D36" s="23"/>
      <c r="E36" s="16"/>
      <c r="F36" s="24">
        <f t="shared" si="0"/>
        <v>0</v>
      </c>
      <c r="G36" s="22"/>
      <c r="H36" s="23"/>
      <c r="I36" s="16"/>
      <c r="J36" s="23"/>
      <c r="K36" s="25"/>
    </row>
    <row r="37" spans="1:11" ht="15.75" x14ac:dyDescent="0.25">
      <c r="A37" s="15"/>
      <c r="B37" s="22"/>
      <c r="C37" s="23"/>
      <c r="D37" s="23"/>
      <c r="E37" s="16"/>
      <c r="F37" s="24">
        <f t="shared" si="0"/>
        <v>0</v>
      </c>
      <c r="G37" s="22"/>
      <c r="H37" s="23"/>
      <c r="I37" s="16"/>
      <c r="J37" s="23"/>
      <c r="K37" s="25"/>
    </row>
    <row r="38" spans="1:11" ht="15.75" x14ac:dyDescent="0.25">
      <c r="A38" s="15"/>
      <c r="B38" s="22"/>
      <c r="C38" s="23"/>
      <c r="D38" s="23"/>
      <c r="E38" s="16"/>
      <c r="F38" s="24">
        <f t="shared" si="0"/>
        <v>0</v>
      </c>
      <c r="G38" s="22"/>
      <c r="H38" s="23"/>
      <c r="I38" s="16"/>
      <c r="J38" s="23"/>
      <c r="K38" s="25"/>
    </row>
    <row r="39" spans="1:11" ht="15.75" x14ac:dyDescent="0.25">
      <c r="A39" s="15"/>
      <c r="B39" s="22"/>
      <c r="C39" s="23"/>
      <c r="D39" s="23"/>
      <c r="E39" s="16"/>
      <c r="F39" s="24">
        <f t="shared" si="0"/>
        <v>0</v>
      </c>
      <c r="G39" s="22"/>
      <c r="H39" s="23"/>
      <c r="I39" s="16"/>
      <c r="J39" s="23"/>
      <c r="K39" s="25"/>
    </row>
    <row r="40" spans="1:11" ht="15.75" x14ac:dyDescent="0.25">
      <c r="A40" s="15"/>
      <c r="B40" s="22"/>
      <c r="C40" s="23"/>
      <c r="D40" s="23"/>
      <c r="E40" s="16"/>
      <c r="F40" s="24">
        <f t="shared" si="0"/>
        <v>0</v>
      </c>
      <c r="G40" s="22"/>
      <c r="H40" s="23"/>
      <c r="I40" s="16"/>
      <c r="J40" s="23"/>
      <c r="K40" s="25"/>
    </row>
    <row r="41" spans="1:11" ht="15.75" x14ac:dyDescent="0.25">
      <c r="A41" s="15"/>
      <c r="B41" s="22"/>
      <c r="C41" s="23"/>
      <c r="D41" s="23"/>
      <c r="E41" s="16"/>
      <c r="F41" s="24">
        <f t="shared" si="0"/>
        <v>0</v>
      </c>
      <c r="G41" s="22"/>
      <c r="H41" s="23"/>
      <c r="I41" s="16"/>
      <c r="J41" s="23"/>
      <c r="K41" s="25"/>
    </row>
    <row r="42" spans="1:11" ht="15.75" x14ac:dyDescent="0.25">
      <c r="A42" s="15"/>
      <c r="B42" s="22"/>
      <c r="C42" s="23"/>
      <c r="D42" s="23"/>
      <c r="E42" s="16"/>
      <c r="F42" s="24">
        <f t="shared" si="0"/>
        <v>0</v>
      </c>
      <c r="G42" s="22"/>
      <c r="H42" s="23"/>
      <c r="I42" s="16"/>
      <c r="J42" s="23"/>
      <c r="K42" s="25"/>
    </row>
    <row r="43" spans="1:11" ht="15.75" x14ac:dyDescent="0.25">
      <c r="A43" s="15"/>
      <c r="B43" s="22"/>
      <c r="C43" s="23"/>
      <c r="D43" s="23"/>
      <c r="E43" s="16"/>
      <c r="F43" s="24">
        <f t="shared" si="0"/>
        <v>0</v>
      </c>
      <c r="G43" s="22"/>
      <c r="H43" s="23"/>
      <c r="I43" s="16"/>
      <c r="J43" s="23"/>
      <c r="K43" s="25"/>
    </row>
    <row r="44" spans="1:11" ht="15.75" x14ac:dyDescent="0.25">
      <c r="A44" s="15"/>
      <c r="B44" s="22"/>
      <c r="C44" s="23"/>
      <c r="D44" s="23"/>
      <c r="E44" s="16"/>
      <c r="F44" s="24">
        <f t="shared" si="0"/>
        <v>0</v>
      </c>
      <c r="G44" s="22"/>
      <c r="H44" s="23"/>
      <c r="I44" s="16"/>
      <c r="J44" s="23"/>
      <c r="K44" s="25"/>
    </row>
    <row r="45" spans="1:11" ht="15.75" x14ac:dyDescent="0.25">
      <c r="A45" s="21"/>
      <c r="B45" s="22"/>
      <c r="C45" s="23"/>
      <c r="D45" s="23"/>
      <c r="E45" s="16"/>
      <c r="F45" s="24">
        <f t="shared" si="0"/>
        <v>0</v>
      </c>
      <c r="G45" s="22"/>
      <c r="H45" s="23"/>
      <c r="I45" s="16"/>
      <c r="J45" s="23"/>
      <c r="K45" s="25"/>
    </row>
    <row r="46" spans="1:11" ht="15.75" x14ac:dyDescent="0.25">
      <c r="A46" s="21"/>
      <c r="B46" s="22"/>
      <c r="C46" s="23"/>
      <c r="D46" s="23"/>
      <c r="E46" s="16"/>
      <c r="F46" s="24">
        <f t="shared" si="0"/>
        <v>0</v>
      </c>
      <c r="G46" s="22"/>
      <c r="H46" s="23"/>
      <c r="I46" s="16"/>
      <c r="J46" s="23"/>
      <c r="K46" s="25"/>
    </row>
    <row r="47" spans="1:11" ht="15.75" x14ac:dyDescent="0.25">
      <c r="A47" s="26"/>
      <c r="B47" s="27"/>
      <c r="C47" s="28"/>
      <c r="D47" s="28"/>
      <c r="E47" s="29"/>
      <c r="F47" s="24">
        <f t="shared" si="0"/>
        <v>0</v>
      </c>
      <c r="G47" s="27"/>
      <c r="H47" s="28"/>
      <c r="I47" s="29"/>
      <c r="J47" s="28"/>
      <c r="K47" s="25"/>
    </row>
    <row r="48" spans="1:11" ht="15.75" x14ac:dyDescent="0.25">
      <c r="A48" s="26"/>
      <c r="B48" s="27"/>
      <c r="C48" s="28"/>
      <c r="D48" s="28"/>
      <c r="E48" s="29"/>
      <c r="F48" s="24">
        <f t="shared" si="0"/>
        <v>0</v>
      </c>
      <c r="G48" s="27"/>
      <c r="H48" s="28"/>
      <c r="I48" s="29"/>
      <c r="J48" s="28"/>
      <c r="K48" s="25"/>
    </row>
    <row r="49" spans="1:11" ht="15.75" x14ac:dyDescent="0.25">
      <c r="A49" s="26"/>
      <c r="B49" s="27"/>
      <c r="C49" s="28"/>
      <c r="D49" s="28"/>
      <c r="E49" s="29"/>
      <c r="F49" s="24">
        <f t="shared" si="0"/>
        <v>0</v>
      </c>
      <c r="G49" s="27"/>
      <c r="H49" s="28"/>
      <c r="I49" s="29"/>
      <c r="J49" s="28"/>
      <c r="K49" s="25"/>
    </row>
    <row r="50" spans="1:11" ht="15.75" x14ac:dyDescent="0.25">
      <c r="A50" s="27"/>
      <c r="B50" s="30" t="s">
        <v>20</v>
      </c>
      <c r="C50" s="31">
        <f>SUM(C7:C49)</f>
        <v>0</v>
      </c>
      <c r="D50" s="31">
        <f>SUM(D7:D49)</f>
        <v>32.557299999999998</v>
      </c>
      <c r="E50" s="32"/>
      <c r="F50" s="33">
        <f t="shared" si="0"/>
        <v>32.557299999999998</v>
      </c>
      <c r="G50" s="34"/>
      <c r="H50" s="31">
        <f>SUM(H7:H49)</f>
        <v>0</v>
      </c>
      <c r="I50" s="32"/>
      <c r="J50" s="31">
        <f>SUM(J7:J49)</f>
        <v>26.932300000000001</v>
      </c>
      <c r="K50" s="35">
        <f>C50-H50</f>
        <v>0</v>
      </c>
    </row>
    <row r="53" spans="1:11" ht="15.75" x14ac:dyDescent="0.25">
      <c r="B53" s="36" t="s">
        <v>21</v>
      </c>
      <c r="F53" s="37"/>
      <c r="G53" s="38" t="s">
        <v>182</v>
      </c>
      <c r="H53" s="39"/>
    </row>
    <row r="54" spans="1:11" x14ac:dyDescent="0.25">
      <c r="B54" s="36"/>
      <c r="F54" s="40" t="s">
        <v>23</v>
      </c>
      <c r="G54" s="41"/>
      <c r="H54" s="41"/>
    </row>
    <row r="55" spans="1:11" ht="15.75" x14ac:dyDescent="0.25">
      <c r="B55" s="36" t="s">
        <v>24</v>
      </c>
      <c r="F55" s="37"/>
      <c r="G55" s="38" t="s">
        <v>183</v>
      </c>
      <c r="H55" s="39"/>
    </row>
    <row r="56" spans="1:11" x14ac:dyDescent="0.25">
      <c r="F56" s="40" t="s">
        <v>23</v>
      </c>
      <c r="G56" s="41"/>
      <c r="H56" s="4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="75" workbookViewId="0">
      <selection activeCell="B15" sqref="B15"/>
    </sheetView>
  </sheetViews>
  <sheetFormatPr defaultRowHeight="15" x14ac:dyDescent="0.25"/>
  <cols>
    <col min="1" max="1" width="10.5703125" customWidth="1"/>
    <col min="2" max="2" width="42.5703125" customWidth="1"/>
    <col min="3" max="3" width="16.28515625" customWidth="1"/>
    <col min="4" max="4" width="17" customWidth="1"/>
    <col min="5" max="5" width="27.5703125" customWidth="1"/>
    <col min="6" max="7" width="17.7109375" customWidth="1"/>
    <col min="8" max="8" width="16.140625" customWidth="1"/>
    <col min="9" max="9" width="32" customWidth="1"/>
    <col min="10" max="10" width="18" customWidth="1"/>
    <col min="11" max="11" width="20" customWidth="1"/>
    <col min="257" max="257" width="10.5703125" customWidth="1"/>
    <col min="258" max="258" width="42.5703125" customWidth="1"/>
    <col min="259" max="259" width="16.28515625" customWidth="1"/>
    <col min="260" max="260" width="17" customWidth="1"/>
    <col min="261" max="261" width="27.5703125" customWidth="1"/>
    <col min="262" max="263" width="17.7109375" customWidth="1"/>
    <col min="264" max="264" width="16.140625" customWidth="1"/>
    <col min="265" max="265" width="32" customWidth="1"/>
    <col min="266" max="266" width="18" customWidth="1"/>
    <col min="267" max="267" width="20" customWidth="1"/>
    <col min="513" max="513" width="10.5703125" customWidth="1"/>
    <col min="514" max="514" width="42.5703125" customWidth="1"/>
    <col min="515" max="515" width="16.28515625" customWidth="1"/>
    <col min="516" max="516" width="17" customWidth="1"/>
    <col min="517" max="517" width="27.5703125" customWidth="1"/>
    <col min="518" max="519" width="17.7109375" customWidth="1"/>
    <col min="520" max="520" width="16.140625" customWidth="1"/>
    <col min="521" max="521" width="32" customWidth="1"/>
    <col min="522" max="522" width="18" customWidth="1"/>
    <col min="523" max="523" width="20" customWidth="1"/>
    <col min="769" max="769" width="10.5703125" customWidth="1"/>
    <col min="770" max="770" width="42.5703125" customWidth="1"/>
    <col min="771" max="771" width="16.28515625" customWidth="1"/>
    <col min="772" max="772" width="17" customWidth="1"/>
    <col min="773" max="773" width="27.5703125" customWidth="1"/>
    <col min="774" max="775" width="17.7109375" customWidth="1"/>
    <col min="776" max="776" width="16.140625" customWidth="1"/>
    <col min="777" max="777" width="32" customWidth="1"/>
    <col min="778" max="778" width="18" customWidth="1"/>
    <col min="779" max="779" width="20" customWidth="1"/>
    <col min="1025" max="1025" width="10.5703125" customWidth="1"/>
    <col min="1026" max="1026" width="42.5703125" customWidth="1"/>
    <col min="1027" max="1027" width="16.28515625" customWidth="1"/>
    <col min="1028" max="1028" width="17" customWidth="1"/>
    <col min="1029" max="1029" width="27.5703125" customWidth="1"/>
    <col min="1030" max="1031" width="17.7109375" customWidth="1"/>
    <col min="1032" max="1032" width="16.140625" customWidth="1"/>
    <col min="1033" max="1033" width="32" customWidth="1"/>
    <col min="1034" max="1034" width="18" customWidth="1"/>
    <col min="1035" max="1035" width="20" customWidth="1"/>
    <col min="1281" max="1281" width="10.5703125" customWidth="1"/>
    <col min="1282" max="1282" width="42.5703125" customWidth="1"/>
    <col min="1283" max="1283" width="16.28515625" customWidth="1"/>
    <col min="1284" max="1284" width="17" customWidth="1"/>
    <col min="1285" max="1285" width="27.5703125" customWidth="1"/>
    <col min="1286" max="1287" width="17.7109375" customWidth="1"/>
    <col min="1288" max="1288" width="16.140625" customWidth="1"/>
    <col min="1289" max="1289" width="32" customWidth="1"/>
    <col min="1290" max="1290" width="18" customWidth="1"/>
    <col min="1291" max="1291" width="20" customWidth="1"/>
    <col min="1537" max="1537" width="10.5703125" customWidth="1"/>
    <col min="1538" max="1538" width="42.5703125" customWidth="1"/>
    <col min="1539" max="1539" width="16.28515625" customWidth="1"/>
    <col min="1540" max="1540" width="17" customWidth="1"/>
    <col min="1541" max="1541" width="27.5703125" customWidth="1"/>
    <col min="1542" max="1543" width="17.7109375" customWidth="1"/>
    <col min="1544" max="1544" width="16.140625" customWidth="1"/>
    <col min="1545" max="1545" width="32" customWidth="1"/>
    <col min="1546" max="1546" width="18" customWidth="1"/>
    <col min="1547" max="1547" width="20" customWidth="1"/>
    <col min="1793" max="1793" width="10.5703125" customWidth="1"/>
    <col min="1794" max="1794" width="42.5703125" customWidth="1"/>
    <col min="1795" max="1795" width="16.28515625" customWidth="1"/>
    <col min="1796" max="1796" width="17" customWidth="1"/>
    <col min="1797" max="1797" width="27.5703125" customWidth="1"/>
    <col min="1798" max="1799" width="17.7109375" customWidth="1"/>
    <col min="1800" max="1800" width="16.140625" customWidth="1"/>
    <col min="1801" max="1801" width="32" customWidth="1"/>
    <col min="1802" max="1802" width="18" customWidth="1"/>
    <col min="1803" max="1803" width="20" customWidth="1"/>
    <col min="2049" max="2049" width="10.5703125" customWidth="1"/>
    <col min="2050" max="2050" width="42.5703125" customWidth="1"/>
    <col min="2051" max="2051" width="16.28515625" customWidth="1"/>
    <col min="2052" max="2052" width="17" customWidth="1"/>
    <col min="2053" max="2053" width="27.5703125" customWidth="1"/>
    <col min="2054" max="2055" width="17.7109375" customWidth="1"/>
    <col min="2056" max="2056" width="16.140625" customWidth="1"/>
    <col min="2057" max="2057" width="32" customWidth="1"/>
    <col min="2058" max="2058" width="18" customWidth="1"/>
    <col min="2059" max="2059" width="20" customWidth="1"/>
    <col min="2305" max="2305" width="10.5703125" customWidth="1"/>
    <col min="2306" max="2306" width="42.5703125" customWidth="1"/>
    <col min="2307" max="2307" width="16.28515625" customWidth="1"/>
    <col min="2308" max="2308" width="17" customWidth="1"/>
    <col min="2309" max="2309" width="27.5703125" customWidth="1"/>
    <col min="2310" max="2311" width="17.7109375" customWidth="1"/>
    <col min="2312" max="2312" width="16.140625" customWidth="1"/>
    <col min="2313" max="2313" width="32" customWidth="1"/>
    <col min="2314" max="2314" width="18" customWidth="1"/>
    <col min="2315" max="2315" width="20" customWidth="1"/>
    <col min="2561" max="2561" width="10.5703125" customWidth="1"/>
    <col min="2562" max="2562" width="42.5703125" customWidth="1"/>
    <col min="2563" max="2563" width="16.28515625" customWidth="1"/>
    <col min="2564" max="2564" width="17" customWidth="1"/>
    <col min="2565" max="2565" width="27.5703125" customWidth="1"/>
    <col min="2566" max="2567" width="17.7109375" customWidth="1"/>
    <col min="2568" max="2568" width="16.140625" customWidth="1"/>
    <col min="2569" max="2569" width="32" customWidth="1"/>
    <col min="2570" max="2570" width="18" customWidth="1"/>
    <col min="2571" max="2571" width="20" customWidth="1"/>
    <col min="2817" max="2817" width="10.5703125" customWidth="1"/>
    <col min="2818" max="2818" width="42.5703125" customWidth="1"/>
    <col min="2819" max="2819" width="16.28515625" customWidth="1"/>
    <col min="2820" max="2820" width="17" customWidth="1"/>
    <col min="2821" max="2821" width="27.5703125" customWidth="1"/>
    <col min="2822" max="2823" width="17.7109375" customWidth="1"/>
    <col min="2824" max="2824" width="16.140625" customWidth="1"/>
    <col min="2825" max="2825" width="32" customWidth="1"/>
    <col min="2826" max="2826" width="18" customWidth="1"/>
    <col min="2827" max="2827" width="20" customWidth="1"/>
    <col min="3073" max="3073" width="10.5703125" customWidth="1"/>
    <col min="3074" max="3074" width="42.5703125" customWidth="1"/>
    <col min="3075" max="3075" width="16.28515625" customWidth="1"/>
    <col min="3076" max="3076" width="17" customWidth="1"/>
    <col min="3077" max="3077" width="27.5703125" customWidth="1"/>
    <col min="3078" max="3079" width="17.7109375" customWidth="1"/>
    <col min="3080" max="3080" width="16.140625" customWidth="1"/>
    <col min="3081" max="3081" width="32" customWidth="1"/>
    <col min="3082" max="3082" width="18" customWidth="1"/>
    <col min="3083" max="3083" width="20" customWidth="1"/>
    <col min="3329" max="3329" width="10.5703125" customWidth="1"/>
    <col min="3330" max="3330" width="42.5703125" customWidth="1"/>
    <col min="3331" max="3331" width="16.28515625" customWidth="1"/>
    <col min="3332" max="3332" width="17" customWidth="1"/>
    <col min="3333" max="3333" width="27.5703125" customWidth="1"/>
    <col min="3334" max="3335" width="17.7109375" customWidth="1"/>
    <col min="3336" max="3336" width="16.140625" customWidth="1"/>
    <col min="3337" max="3337" width="32" customWidth="1"/>
    <col min="3338" max="3338" width="18" customWidth="1"/>
    <col min="3339" max="3339" width="20" customWidth="1"/>
    <col min="3585" max="3585" width="10.5703125" customWidth="1"/>
    <col min="3586" max="3586" width="42.5703125" customWidth="1"/>
    <col min="3587" max="3587" width="16.28515625" customWidth="1"/>
    <col min="3588" max="3588" width="17" customWidth="1"/>
    <col min="3589" max="3589" width="27.5703125" customWidth="1"/>
    <col min="3590" max="3591" width="17.7109375" customWidth="1"/>
    <col min="3592" max="3592" width="16.140625" customWidth="1"/>
    <col min="3593" max="3593" width="32" customWidth="1"/>
    <col min="3594" max="3594" width="18" customWidth="1"/>
    <col min="3595" max="3595" width="20" customWidth="1"/>
    <col min="3841" max="3841" width="10.5703125" customWidth="1"/>
    <col min="3842" max="3842" width="42.5703125" customWidth="1"/>
    <col min="3843" max="3843" width="16.28515625" customWidth="1"/>
    <col min="3844" max="3844" width="17" customWidth="1"/>
    <col min="3845" max="3845" width="27.5703125" customWidth="1"/>
    <col min="3846" max="3847" width="17.7109375" customWidth="1"/>
    <col min="3848" max="3848" width="16.140625" customWidth="1"/>
    <col min="3849" max="3849" width="32" customWidth="1"/>
    <col min="3850" max="3850" width="18" customWidth="1"/>
    <col min="3851" max="3851" width="20" customWidth="1"/>
    <col min="4097" max="4097" width="10.5703125" customWidth="1"/>
    <col min="4098" max="4098" width="42.5703125" customWidth="1"/>
    <col min="4099" max="4099" width="16.28515625" customWidth="1"/>
    <col min="4100" max="4100" width="17" customWidth="1"/>
    <col min="4101" max="4101" width="27.5703125" customWidth="1"/>
    <col min="4102" max="4103" width="17.7109375" customWidth="1"/>
    <col min="4104" max="4104" width="16.140625" customWidth="1"/>
    <col min="4105" max="4105" width="32" customWidth="1"/>
    <col min="4106" max="4106" width="18" customWidth="1"/>
    <col min="4107" max="4107" width="20" customWidth="1"/>
    <col min="4353" max="4353" width="10.5703125" customWidth="1"/>
    <col min="4354" max="4354" width="42.5703125" customWidth="1"/>
    <col min="4355" max="4355" width="16.28515625" customWidth="1"/>
    <col min="4356" max="4356" width="17" customWidth="1"/>
    <col min="4357" max="4357" width="27.5703125" customWidth="1"/>
    <col min="4358" max="4359" width="17.7109375" customWidth="1"/>
    <col min="4360" max="4360" width="16.140625" customWidth="1"/>
    <col min="4361" max="4361" width="32" customWidth="1"/>
    <col min="4362" max="4362" width="18" customWidth="1"/>
    <col min="4363" max="4363" width="20" customWidth="1"/>
    <col min="4609" max="4609" width="10.5703125" customWidth="1"/>
    <col min="4610" max="4610" width="42.5703125" customWidth="1"/>
    <col min="4611" max="4611" width="16.28515625" customWidth="1"/>
    <col min="4612" max="4612" width="17" customWidth="1"/>
    <col min="4613" max="4613" width="27.5703125" customWidth="1"/>
    <col min="4614" max="4615" width="17.7109375" customWidth="1"/>
    <col min="4616" max="4616" width="16.140625" customWidth="1"/>
    <col min="4617" max="4617" width="32" customWidth="1"/>
    <col min="4618" max="4618" width="18" customWidth="1"/>
    <col min="4619" max="4619" width="20" customWidth="1"/>
    <col min="4865" max="4865" width="10.5703125" customWidth="1"/>
    <col min="4866" max="4866" width="42.5703125" customWidth="1"/>
    <col min="4867" max="4867" width="16.28515625" customWidth="1"/>
    <col min="4868" max="4868" width="17" customWidth="1"/>
    <col min="4869" max="4869" width="27.5703125" customWidth="1"/>
    <col min="4870" max="4871" width="17.7109375" customWidth="1"/>
    <col min="4872" max="4872" width="16.140625" customWidth="1"/>
    <col min="4873" max="4873" width="32" customWidth="1"/>
    <col min="4874" max="4874" width="18" customWidth="1"/>
    <col min="4875" max="4875" width="20" customWidth="1"/>
    <col min="5121" max="5121" width="10.5703125" customWidth="1"/>
    <col min="5122" max="5122" width="42.5703125" customWidth="1"/>
    <col min="5123" max="5123" width="16.28515625" customWidth="1"/>
    <col min="5124" max="5124" width="17" customWidth="1"/>
    <col min="5125" max="5125" width="27.5703125" customWidth="1"/>
    <col min="5126" max="5127" width="17.7109375" customWidth="1"/>
    <col min="5128" max="5128" width="16.140625" customWidth="1"/>
    <col min="5129" max="5129" width="32" customWidth="1"/>
    <col min="5130" max="5130" width="18" customWidth="1"/>
    <col min="5131" max="5131" width="20" customWidth="1"/>
    <col min="5377" max="5377" width="10.5703125" customWidth="1"/>
    <col min="5378" max="5378" width="42.5703125" customWidth="1"/>
    <col min="5379" max="5379" width="16.28515625" customWidth="1"/>
    <col min="5380" max="5380" width="17" customWidth="1"/>
    <col min="5381" max="5381" width="27.5703125" customWidth="1"/>
    <col min="5382" max="5383" width="17.7109375" customWidth="1"/>
    <col min="5384" max="5384" width="16.140625" customWidth="1"/>
    <col min="5385" max="5385" width="32" customWidth="1"/>
    <col min="5386" max="5386" width="18" customWidth="1"/>
    <col min="5387" max="5387" width="20" customWidth="1"/>
    <col min="5633" max="5633" width="10.5703125" customWidth="1"/>
    <col min="5634" max="5634" width="42.5703125" customWidth="1"/>
    <col min="5635" max="5635" width="16.28515625" customWidth="1"/>
    <col min="5636" max="5636" width="17" customWidth="1"/>
    <col min="5637" max="5637" width="27.5703125" customWidth="1"/>
    <col min="5638" max="5639" width="17.7109375" customWidth="1"/>
    <col min="5640" max="5640" width="16.140625" customWidth="1"/>
    <col min="5641" max="5641" width="32" customWidth="1"/>
    <col min="5642" max="5642" width="18" customWidth="1"/>
    <col min="5643" max="5643" width="20" customWidth="1"/>
    <col min="5889" max="5889" width="10.5703125" customWidth="1"/>
    <col min="5890" max="5890" width="42.5703125" customWidth="1"/>
    <col min="5891" max="5891" width="16.28515625" customWidth="1"/>
    <col min="5892" max="5892" width="17" customWidth="1"/>
    <col min="5893" max="5893" width="27.5703125" customWidth="1"/>
    <col min="5894" max="5895" width="17.7109375" customWidth="1"/>
    <col min="5896" max="5896" width="16.140625" customWidth="1"/>
    <col min="5897" max="5897" width="32" customWidth="1"/>
    <col min="5898" max="5898" width="18" customWidth="1"/>
    <col min="5899" max="5899" width="20" customWidth="1"/>
    <col min="6145" max="6145" width="10.5703125" customWidth="1"/>
    <col min="6146" max="6146" width="42.5703125" customWidth="1"/>
    <col min="6147" max="6147" width="16.28515625" customWidth="1"/>
    <col min="6148" max="6148" width="17" customWidth="1"/>
    <col min="6149" max="6149" width="27.5703125" customWidth="1"/>
    <col min="6150" max="6151" width="17.7109375" customWidth="1"/>
    <col min="6152" max="6152" width="16.140625" customWidth="1"/>
    <col min="6153" max="6153" width="32" customWidth="1"/>
    <col min="6154" max="6154" width="18" customWidth="1"/>
    <col min="6155" max="6155" width="20" customWidth="1"/>
    <col min="6401" max="6401" width="10.5703125" customWidth="1"/>
    <col min="6402" max="6402" width="42.5703125" customWidth="1"/>
    <col min="6403" max="6403" width="16.28515625" customWidth="1"/>
    <col min="6404" max="6404" width="17" customWidth="1"/>
    <col min="6405" max="6405" width="27.5703125" customWidth="1"/>
    <col min="6406" max="6407" width="17.7109375" customWidth="1"/>
    <col min="6408" max="6408" width="16.140625" customWidth="1"/>
    <col min="6409" max="6409" width="32" customWidth="1"/>
    <col min="6410" max="6410" width="18" customWidth="1"/>
    <col min="6411" max="6411" width="20" customWidth="1"/>
    <col min="6657" max="6657" width="10.5703125" customWidth="1"/>
    <col min="6658" max="6658" width="42.5703125" customWidth="1"/>
    <col min="6659" max="6659" width="16.28515625" customWidth="1"/>
    <col min="6660" max="6660" width="17" customWidth="1"/>
    <col min="6661" max="6661" width="27.5703125" customWidth="1"/>
    <col min="6662" max="6663" width="17.7109375" customWidth="1"/>
    <col min="6664" max="6664" width="16.140625" customWidth="1"/>
    <col min="6665" max="6665" width="32" customWidth="1"/>
    <col min="6666" max="6666" width="18" customWidth="1"/>
    <col min="6667" max="6667" width="20" customWidth="1"/>
    <col min="6913" max="6913" width="10.5703125" customWidth="1"/>
    <col min="6914" max="6914" width="42.5703125" customWidth="1"/>
    <col min="6915" max="6915" width="16.28515625" customWidth="1"/>
    <col min="6916" max="6916" width="17" customWidth="1"/>
    <col min="6917" max="6917" width="27.5703125" customWidth="1"/>
    <col min="6918" max="6919" width="17.7109375" customWidth="1"/>
    <col min="6920" max="6920" width="16.140625" customWidth="1"/>
    <col min="6921" max="6921" width="32" customWidth="1"/>
    <col min="6922" max="6922" width="18" customWidth="1"/>
    <col min="6923" max="6923" width="20" customWidth="1"/>
    <col min="7169" max="7169" width="10.5703125" customWidth="1"/>
    <col min="7170" max="7170" width="42.5703125" customWidth="1"/>
    <col min="7171" max="7171" width="16.28515625" customWidth="1"/>
    <col min="7172" max="7172" width="17" customWidth="1"/>
    <col min="7173" max="7173" width="27.5703125" customWidth="1"/>
    <col min="7174" max="7175" width="17.7109375" customWidth="1"/>
    <col min="7176" max="7176" width="16.140625" customWidth="1"/>
    <col min="7177" max="7177" width="32" customWidth="1"/>
    <col min="7178" max="7178" width="18" customWidth="1"/>
    <col min="7179" max="7179" width="20" customWidth="1"/>
    <col min="7425" max="7425" width="10.5703125" customWidth="1"/>
    <col min="7426" max="7426" width="42.5703125" customWidth="1"/>
    <col min="7427" max="7427" width="16.28515625" customWidth="1"/>
    <col min="7428" max="7428" width="17" customWidth="1"/>
    <col min="7429" max="7429" width="27.5703125" customWidth="1"/>
    <col min="7430" max="7431" width="17.7109375" customWidth="1"/>
    <col min="7432" max="7432" width="16.140625" customWidth="1"/>
    <col min="7433" max="7433" width="32" customWidth="1"/>
    <col min="7434" max="7434" width="18" customWidth="1"/>
    <col min="7435" max="7435" width="20" customWidth="1"/>
    <col min="7681" max="7681" width="10.5703125" customWidth="1"/>
    <col min="7682" max="7682" width="42.5703125" customWidth="1"/>
    <col min="7683" max="7683" width="16.28515625" customWidth="1"/>
    <col min="7684" max="7684" width="17" customWidth="1"/>
    <col min="7685" max="7685" width="27.5703125" customWidth="1"/>
    <col min="7686" max="7687" width="17.7109375" customWidth="1"/>
    <col min="7688" max="7688" width="16.140625" customWidth="1"/>
    <col min="7689" max="7689" width="32" customWidth="1"/>
    <col min="7690" max="7690" width="18" customWidth="1"/>
    <col min="7691" max="7691" width="20" customWidth="1"/>
    <col min="7937" max="7937" width="10.5703125" customWidth="1"/>
    <col min="7938" max="7938" width="42.5703125" customWidth="1"/>
    <col min="7939" max="7939" width="16.28515625" customWidth="1"/>
    <col min="7940" max="7940" width="17" customWidth="1"/>
    <col min="7941" max="7941" width="27.5703125" customWidth="1"/>
    <col min="7942" max="7943" width="17.7109375" customWidth="1"/>
    <col min="7944" max="7944" width="16.140625" customWidth="1"/>
    <col min="7945" max="7945" width="32" customWidth="1"/>
    <col min="7946" max="7946" width="18" customWidth="1"/>
    <col min="7947" max="7947" width="20" customWidth="1"/>
    <col min="8193" max="8193" width="10.5703125" customWidth="1"/>
    <col min="8194" max="8194" width="42.5703125" customWidth="1"/>
    <col min="8195" max="8195" width="16.28515625" customWidth="1"/>
    <col min="8196" max="8196" width="17" customWidth="1"/>
    <col min="8197" max="8197" width="27.5703125" customWidth="1"/>
    <col min="8198" max="8199" width="17.7109375" customWidth="1"/>
    <col min="8200" max="8200" width="16.140625" customWidth="1"/>
    <col min="8201" max="8201" width="32" customWidth="1"/>
    <col min="8202" max="8202" width="18" customWidth="1"/>
    <col min="8203" max="8203" width="20" customWidth="1"/>
    <col min="8449" max="8449" width="10.5703125" customWidth="1"/>
    <col min="8450" max="8450" width="42.5703125" customWidth="1"/>
    <col min="8451" max="8451" width="16.28515625" customWidth="1"/>
    <col min="8452" max="8452" width="17" customWidth="1"/>
    <col min="8453" max="8453" width="27.5703125" customWidth="1"/>
    <col min="8454" max="8455" width="17.7109375" customWidth="1"/>
    <col min="8456" max="8456" width="16.140625" customWidth="1"/>
    <col min="8457" max="8457" width="32" customWidth="1"/>
    <col min="8458" max="8458" width="18" customWidth="1"/>
    <col min="8459" max="8459" width="20" customWidth="1"/>
    <col min="8705" max="8705" width="10.5703125" customWidth="1"/>
    <col min="8706" max="8706" width="42.5703125" customWidth="1"/>
    <col min="8707" max="8707" width="16.28515625" customWidth="1"/>
    <col min="8708" max="8708" width="17" customWidth="1"/>
    <col min="8709" max="8709" width="27.5703125" customWidth="1"/>
    <col min="8710" max="8711" width="17.7109375" customWidth="1"/>
    <col min="8712" max="8712" width="16.140625" customWidth="1"/>
    <col min="8713" max="8713" width="32" customWidth="1"/>
    <col min="8714" max="8714" width="18" customWidth="1"/>
    <col min="8715" max="8715" width="20" customWidth="1"/>
    <col min="8961" max="8961" width="10.5703125" customWidth="1"/>
    <col min="8962" max="8962" width="42.5703125" customWidth="1"/>
    <col min="8963" max="8963" width="16.28515625" customWidth="1"/>
    <col min="8964" max="8964" width="17" customWidth="1"/>
    <col min="8965" max="8965" width="27.5703125" customWidth="1"/>
    <col min="8966" max="8967" width="17.7109375" customWidth="1"/>
    <col min="8968" max="8968" width="16.140625" customWidth="1"/>
    <col min="8969" max="8969" width="32" customWidth="1"/>
    <col min="8970" max="8970" width="18" customWidth="1"/>
    <col min="8971" max="8971" width="20" customWidth="1"/>
    <col min="9217" max="9217" width="10.5703125" customWidth="1"/>
    <col min="9218" max="9218" width="42.5703125" customWidth="1"/>
    <col min="9219" max="9219" width="16.28515625" customWidth="1"/>
    <col min="9220" max="9220" width="17" customWidth="1"/>
    <col min="9221" max="9221" width="27.5703125" customWidth="1"/>
    <col min="9222" max="9223" width="17.7109375" customWidth="1"/>
    <col min="9224" max="9224" width="16.140625" customWidth="1"/>
    <col min="9225" max="9225" width="32" customWidth="1"/>
    <col min="9226" max="9226" width="18" customWidth="1"/>
    <col min="9227" max="9227" width="20" customWidth="1"/>
    <col min="9473" max="9473" width="10.5703125" customWidth="1"/>
    <col min="9474" max="9474" width="42.5703125" customWidth="1"/>
    <col min="9475" max="9475" width="16.28515625" customWidth="1"/>
    <col min="9476" max="9476" width="17" customWidth="1"/>
    <col min="9477" max="9477" width="27.5703125" customWidth="1"/>
    <col min="9478" max="9479" width="17.7109375" customWidth="1"/>
    <col min="9480" max="9480" width="16.140625" customWidth="1"/>
    <col min="9481" max="9481" width="32" customWidth="1"/>
    <col min="9482" max="9482" width="18" customWidth="1"/>
    <col min="9483" max="9483" width="20" customWidth="1"/>
    <col min="9729" max="9729" width="10.5703125" customWidth="1"/>
    <col min="9730" max="9730" width="42.5703125" customWidth="1"/>
    <col min="9731" max="9731" width="16.28515625" customWidth="1"/>
    <col min="9732" max="9732" width="17" customWidth="1"/>
    <col min="9733" max="9733" width="27.5703125" customWidth="1"/>
    <col min="9734" max="9735" width="17.7109375" customWidth="1"/>
    <col min="9736" max="9736" width="16.140625" customWidth="1"/>
    <col min="9737" max="9737" width="32" customWidth="1"/>
    <col min="9738" max="9738" width="18" customWidth="1"/>
    <col min="9739" max="9739" width="20" customWidth="1"/>
    <col min="9985" max="9985" width="10.5703125" customWidth="1"/>
    <col min="9986" max="9986" width="42.5703125" customWidth="1"/>
    <col min="9987" max="9987" width="16.28515625" customWidth="1"/>
    <col min="9988" max="9988" width="17" customWidth="1"/>
    <col min="9989" max="9989" width="27.5703125" customWidth="1"/>
    <col min="9990" max="9991" width="17.7109375" customWidth="1"/>
    <col min="9992" max="9992" width="16.140625" customWidth="1"/>
    <col min="9993" max="9993" width="32" customWidth="1"/>
    <col min="9994" max="9994" width="18" customWidth="1"/>
    <col min="9995" max="9995" width="20" customWidth="1"/>
    <col min="10241" max="10241" width="10.5703125" customWidth="1"/>
    <col min="10242" max="10242" width="42.5703125" customWidth="1"/>
    <col min="10243" max="10243" width="16.28515625" customWidth="1"/>
    <col min="10244" max="10244" width="17" customWidth="1"/>
    <col min="10245" max="10245" width="27.5703125" customWidth="1"/>
    <col min="10246" max="10247" width="17.7109375" customWidth="1"/>
    <col min="10248" max="10248" width="16.140625" customWidth="1"/>
    <col min="10249" max="10249" width="32" customWidth="1"/>
    <col min="10250" max="10250" width="18" customWidth="1"/>
    <col min="10251" max="10251" width="20" customWidth="1"/>
    <col min="10497" max="10497" width="10.5703125" customWidth="1"/>
    <col min="10498" max="10498" width="42.5703125" customWidth="1"/>
    <col min="10499" max="10499" width="16.28515625" customWidth="1"/>
    <col min="10500" max="10500" width="17" customWidth="1"/>
    <col min="10501" max="10501" width="27.5703125" customWidth="1"/>
    <col min="10502" max="10503" width="17.7109375" customWidth="1"/>
    <col min="10504" max="10504" width="16.140625" customWidth="1"/>
    <col min="10505" max="10505" width="32" customWidth="1"/>
    <col min="10506" max="10506" width="18" customWidth="1"/>
    <col min="10507" max="10507" width="20" customWidth="1"/>
    <col min="10753" max="10753" width="10.5703125" customWidth="1"/>
    <col min="10754" max="10754" width="42.5703125" customWidth="1"/>
    <col min="10755" max="10755" width="16.28515625" customWidth="1"/>
    <col min="10756" max="10756" width="17" customWidth="1"/>
    <col min="10757" max="10757" width="27.5703125" customWidth="1"/>
    <col min="10758" max="10759" width="17.7109375" customWidth="1"/>
    <col min="10760" max="10760" width="16.140625" customWidth="1"/>
    <col min="10761" max="10761" width="32" customWidth="1"/>
    <col min="10762" max="10762" width="18" customWidth="1"/>
    <col min="10763" max="10763" width="20" customWidth="1"/>
    <col min="11009" max="11009" width="10.5703125" customWidth="1"/>
    <col min="11010" max="11010" width="42.5703125" customWidth="1"/>
    <col min="11011" max="11011" width="16.28515625" customWidth="1"/>
    <col min="11012" max="11012" width="17" customWidth="1"/>
    <col min="11013" max="11013" width="27.5703125" customWidth="1"/>
    <col min="11014" max="11015" width="17.7109375" customWidth="1"/>
    <col min="11016" max="11016" width="16.140625" customWidth="1"/>
    <col min="11017" max="11017" width="32" customWidth="1"/>
    <col min="11018" max="11018" width="18" customWidth="1"/>
    <col min="11019" max="11019" width="20" customWidth="1"/>
    <col min="11265" max="11265" width="10.5703125" customWidth="1"/>
    <col min="11266" max="11266" width="42.5703125" customWidth="1"/>
    <col min="11267" max="11267" width="16.28515625" customWidth="1"/>
    <col min="11268" max="11268" width="17" customWidth="1"/>
    <col min="11269" max="11269" width="27.5703125" customWidth="1"/>
    <col min="11270" max="11271" width="17.7109375" customWidth="1"/>
    <col min="11272" max="11272" width="16.140625" customWidth="1"/>
    <col min="11273" max="11273" width="32" customWidth="1"/>
    <col min="11274" max="11274" width="18" customWidth="1"/>
    <col min="11275" max="11275" width="20" customWidth="1"/>
    <col min="11521" max="11521" width="10.5703125" customWidth="1"/>
    <col min="11522" max="11522" width="42.5703125" customWidth="1"/>
    <col min="11523" max="11523" width="16.28515625" customWidth="1"/>
    <col min="11524" max="11524" width="17" customWidth="1"/>
    <col min="11525" max="11525" width="27.5703125" customWidth="1"/>
    <col min="11526" max="11527" width="17.7109375" customWidth="1"/>
    <col min="11528" max="11528" width="16.140625" customWidth="1"/>
    <col min="11529" max="11529" width="32" customWidth="1"/>
    <col min="11530" max="11530" width="18" customWidth="1"/>
    <col min="11531" max="11531" width="20" customWidth="1"/>
    <col min="11777" max="11777" width="10.5703125" customWidth="1"/>
    <col min="11778" max="11778" width="42.5703125" customWidth="1"/>
    <col min="11779" max="11779" width="16.28515625" customWidth="1"/>
    <col min="11780" max="11780" width="17" customWidth="1"/>
    <col min="11781" max="11781" width="27.5703125" customWidth="1"/>
    <col min="11782" max="11783" width="17.7109375" customWidth="1"/>
    <col min="11784" max="11784" width="16.140625" customWidth="1"/>
    <col min="11785" max="11785" width="32" customWidth="1"/>
    <col min="11786" max="11786" width="18" customWidth="1"/>
    <col min="11787" max="11787" width="20" customWidth="1"/>
    <col min="12033" max="12033" width="10.5703125" customWidth="1"/>
    <col min="12034" max="12034" width="42.5703125" customWidth="1"/>
    <col min="12035" max="12035" width="16.28515625" customWidth="1"/>
    <col min="12036" max="12036" width="17" customWidth="1"/>
    <col min="12037" max="12037" width="27.5703125" customWidth="1"/>
    <col min="12038" max="12039" width="17.7109375" customWidth="1"/>
    <col min="12040" max="12040" width="16.140625" customWidth="1"/>
    <col min="12041" max="12041" width="32" customWidth="1"/>
    <col min="12042" max="12042" width="18" customWidth="1"/>
    <col min="12043" max="12043" width="20" customWidth="1"/>
    <col min="12289" max="12289" width="10.5703125" customWidth="1"/>
    <col min="12290" max="12290" width="42.5703125" customWidth="1"/>
    <col min="12291" max="12291" width="16.28515625" customWidth="1"/>
    <col min="12292" max="12292" width="17" customWidth="1"/>
    <col min="12293" max="12293" width="27.5703125" customWidth="1"/>
    <col min="12294" max="12295" width="17.7109375" customWidth="1"/>
    <col min="12296" max="12296" width="16.140625" customWidth="1"/>
    <col min="12297" max="12297" width="32" customWidth="1"/>
    <col min="12298" max="12298" width="18" customWidth="1"/>
    <col min="12299" max="12299" width="20" customWidth="1"/>
    <col min="12545" max="12545" width="10.5703125" customWidth="1"/>
    <col min="12546" max="12546" width="42.5703125" customWidth="1"/>
    <col min="12547" max="12547" width="16.28515625" customWidth="1"/>
    <col min="12548" max="12548" width="17" customWidth="1"/>
    <col min="12549" max="12549" width="27.5703125" customWidth="1"/>
    <col min="12550" max="12551" width="17.7109375" customWidth="1"/>
    <col min="12552" max="12552" width="16.140625" customWidth="1"/>
    <col min="12553" max="12553" width="32" customWidth="1"/>
    <col min="12554" max="12554" width="18" customWidth="1"/>
    <col min="12555" max="12555" width="20" customWidth="1"/>
    <col min="12801" max="12801" width="10.5703125" customWidth="1"/>
    <col min="12802" max="12802" width="42.5703125" customWidth="1"/>
    <col min="12803" max="12803" width="16.28515625" customWidth="1"/>
    <col min="12804" max="12804" width="17" customWidth="1"/>
    <col min="12805" max="12805" width="27.5703125" customWidth="1"/>
    <col min="12806" max="12807" width="17.7109375" customWidth="1"/>
    <col min="12808" max="12808" width="16.140625" customWidth="1"/>
    <col min="12809" max="12809" width="32" customWidth="1"/>
    <col min="12810" max="12810" width="18" customWidth="1"/>
    <col min="12811" max="12811" width="20" customWidth="1"/>
    <col min="13057" max="13057" width="10.5703125" customWidth="1"/>
    <col min="13058" max="13058" width="42.5703125" customWidth="1"/>
    <col min="13059" max="13059" width="16.28515625" customWidth="1"/>
    <col min="13060" max="13060" width="17" customWidth="1"/>
    <col min="13061" max="13061" width="27.5703125" customWidth="1"/>
    <col min="13062" max="13063" width="17.7109375" customWidth="1"/>
    <col min="13064" max="13064" width="16.140625" customWidth="1"/>
    <col min="13065" max="13065" width="32" customWidth="1"/>
    <col min="13066" max="13066" width="18" customWidth="1"/>
    <col min="13067" max="13067" width="20" customWidth="1"/>
    <col min="13313" max="13313" width="10.5703125" customWidth="1"/>
    <col min="13314" max="13314" width="42.5703125" customWidth="1"/>
    <col min="13315" max="13315" width="16.28515625" customWidth="1"/>
    <col min="13316" max="13316" width="17" customWidth="1"/>
    <col min="13317" max="13317" width="27.5703125" customWidth="1"/>
    <col min="13318" max="13319" width="17.7109375" customWidth="1"/>
    <col min="13320" max="13320" width="16.140625" customWidth="1"/>
    <col min="13321" max="13321" width="32" customWidth="1"/>
    <col min="13322" max="13322" width="18" customWidth="1"/>
    <col min="13323" max="13323" width="20" customWidth="1"/>
    <col min="13569" max="13569" width="10.5703125" customWidth="1"/>
    <col min="13570" max="13570" width="42.5703125" customWidth="1"/>
    <col min="13571" max="13571" width="16.28515625" customWidth="1"/>
    <col min="13572" max="13572" width="17" customWidth="1"/>
    <col min="13573" max="13573" width="27.5703125" customWidth="1"/>
    <col min="13574" max="13575" width="17.7109375" customWidth="1"/>
    <col min="13576" max="13576" width="16.140625" customWidth="1"/>
    <col min="13577" max="13577" width="32" customWidth="1"/>
    <col min="13578" max="13578" width="18" customWidth="1"/>
    <col min="13579" max="13579" width="20" customWidth="1"/>
    <col min="13825" max="13825" width="10.5703125" customWidth="1"/>
    <col min="13826" max="13826" width="42.5703125" customWidth="1"/>
    <col min="13827" max="13827" width="16.28515625" customWidth="1"/>
    <col min="13828" max="13828" width="17" customWidth="1"/>
    <col min="13829" max="13829" width="27.5703125" customWidth="1"/>
    <col min="13830" max="13831" width="17.7109375" customWidth="1"/>
    <col min="13832" max="13832" width="16.140625" customWidth="1"/>
    <col min="13833" max="13833" width="32" customWidth="1"/>
    <col min="13834" max="13834" width="18" customWidth="1"/>
    <col min="13835" max="13835" width="20" customWidth="1"/>
    <col min="14081" max="14081" width="10.5703125" customWidth="1"/>
    <col min="14082" max="14082" width="42.5703125" customWidth="1"/>
    <col min="14083" max="14083" width="16.28515625" customWidth="1"/>
    <col min="14084" max="14084" width="17" customWidth="1"/>
    <col min="14085" max="14085" width="27.5703125" customWidth="1"/>
    <col min="14086" max="14087" width="17.7109375" customWidth="1"/>
    <col min="14088" max="14088" width="16.140625" customWidth="1"/>
    <col min="14089" max="14089" width="32" customWidth="1"/>
    <col min="14090" max="14090" width="18" customWidth="1"/>
    <col min="14091" max="14091" width="20" customWidth="1"/>
    <col min="14337" max="14337" width="10.5703125" customWidth="1"/>
    <col min="14338" max="14338" width="42.5703125" customWidth="1"/>
    <col min="14339" max="14339" width="16.28515625" customWidth="1"/>
    <col min="14340" max="14340" width="17" customWidth="1"/>
    <col min="14341" max="14341" width="27.5703125" customWidth="1"/>
    <col min="14342" max="14343" width="17.7109375" customWidth="1"/>
    <col min="14344" max="14344" width="16.140625" customWidth="1"/>
    <col min="14345" max="14345" width="32" customWidth="1"/>
    <col min="14346" max="14346" width="18" customWidth="1"/>
    <col min="14347" max="14347" width="20" customWidth="1"/>
    <col min="14593" max="14593" width="10.5703125" customWidth="1"/>
    <col min="14594" max="14594" width="42.5703125" customWidth="1"/>
    <col min="14595" max="14595" width="16.28515625" customWidth="1"/>
    <col min="14596" max="14596" width="17" customWidth="1"/>
    <col min="14597" max="14597" width="27.5703125" customWidth="1"/>
    <col min="14598" max="14599" width="17.7109375" customWidth="1"/>
    <col min="14600" max="14600" width="16.140625" customWidth="1"/>
    <col min="14601" max="14601" width="32" customWidth="1"/>
    <col min="14602" max="14602" width="18" customWidth="1"/>
    <col min="14603" max="14603" width="20" customWidth="1"/>
    <col min="14849" max="14849" width="10.5703125" customWidth="1"/>
    <col min="14850" max="14850" width="42.5703125" customWidth="1"/>
    <col min="14851" max="14851" width="16.28515625" customWidth="1"/>
    <col min="14852" max="14852" width="17" customWidth="1"/>
    <col min="14853" max="14853" width="27.5703125" customWidth="1"/>
    <col min="14854" max="14855" width="17.7109375" customWidth="1"/>
    <col min="14856" max="14856" width="16.140625" customWidth="1"/>
    <col min="14857" max="14857" width="32" customWidth="1"/>
    <col min="14858" max="14858" width="18" customWidth="1"/>
    <col min="14859" max="14859" width="20" customWidth="1"/>
    <col min="15105" max="15105" width="10.5703125" customWidth="1"/>
    <col min="15106" max="15106" width="42.5703125" customWidth="1"/>
    <col min="15107" max="15107" width="16.28515625" customWidth="1"/>
    <col min="15108" max="15108" width="17" customWidth="1"/>
    <col min="15109" max="15109" width="27.5703125" customWidth="1"/>
    <col min="15110" max="15111" width="17.7109375" customWidth="1"/>
    <col min="15112" max="15112" width="16.140625" customWidth="1"/>
    <col min="15113" max="15113" width="32" customWidth="1"/>
    <col min="15114" max="15114" width="18" customWidth="1"/>
    <col min="15115" max="15115" width="20" customWidth="1"/>
    <col min="15361" max="15361" width="10.5703125" customWidth="1"/>
    <col min="15362" max="15362" width="42.5703125" customWidth="1"/>
    <col min="15363" max="15363" width="16.28515625" customWidth="1"/>
    <col min="15364" max="15364" width="17" customWidth="1"/>
    <col min="15365" max="15365" width="27.5703125" customWidth="1"/>
    <col min="15366" max="15367" width="17.7109375" customWidth="1"/>
    <col min="15368" max="15368" width="16.140625" customWidth="1"/>
    <col min="15369" max="15369" width="32" customWidth="1"/>
    <col min="15370" max="15370" width="18" customWidth="1"/>
    <col min="15371" max="15371" width="20" customWidth="1"/>
    <col min="15617" max="15617" width="10.5703125" customWidth="1"/>
    <col min="15618" max="15618" width="42.5703125" customWidth="1"/>
    <col min="15619" max="15619" width="16.28515625" customWidth="1"/>
    <col min="15620" max="15620" width="17" customWidth="1"/>
    <col min="15621" max="15621" width="27.5703125" customWidth="1"/>
    <col min="15622" max="15623" width="17.7109375" customWidth="1"/>
    <col min="15624" max="15624" width="16.140625" customWidth="1"/>
    <col min="15625" max="15625" width="32" customWidth="1"/>
    <col min="15626" max="15626" width="18" customWidth="1"/>
    <col min="15627" max="15627" width="20" customWidth="1"/>
    <col min="15873" max="15873" width="10.5703125" customWidth="1"/>
    <col min="15874" max="15874" width="42.5703125" customWidth="1"/>
    <col min="15875" max="15875" width="16.28515625" customWidth="1"/>
    <col min="15876" max="15876" width="17" customWidth="1"/>
    <col min="15877" max="15877" width="27.5703125" customWidth="1"/>
    <col min="15878" max="15879" width="17.7109375" customWidth="1"/>
    <col min="15880" max="15880" width="16.140625" customWidth="1"/>
    <col min="15881" max="15881" width="32" customWidth="1"/>
    <col min="15882" max="15882" width="18" customWidth="1"/>
    <col min="15883" max="15883" width="20" customWidth="1"/>
    <col min="16129" max="16129" width="10.5703125" customWidth="1"/>
    <col min="16130" max="16130" width="42.5703125" customWidth="1"/>
    <col min="16131" max="16131" width="16.28515625" customWidth="1"/>
    <col min="16132" max="16132" width="17" customWidth="1"/>
    <col min="16133" max="16133" width="27.5703125" customWidth="1"/>
    <col min="16134" max="16135" width="17.7109375" customWidth="1"/>
    <col min="16136" max="16136" width="16.140625" customWidth="1"/>
    <col min="16137" max="16137" width="32" customWidth="1"/>
    <col min="16138" max="16138" width="18" customWidth="1"/>
    <col min="16139" max="16139" width="20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26</v>
      </c>
    </row>
    <row r="3" spans="1:13" ht="61.5" customHeight="1" x14ac:dyDescent="0.25">
      <c r="A3" s="3"/>
      <c r="B3" s="42" t="s">
        <v>184</v>
      </c>
      <c r="C3" s="43"/>
      <c r="D3" s="43"/>
      <c r="E3" s="43"/>
      <c r="F3" s="43"/>
      <c r="G3" s="43"/>
      <c r="H3" s="43"/>
      <c r="I3" s="43"/>
      <c r="J3" s="43"/>
      <c r="K3" s="3"/>
    </row>
    <row r="4" spans="1:13" ht="31.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21.5" customHeight="1" x14ac:dyDescent="0.25">
      <c r="A6" s="10"/>
      <c r="B6" s="10"/>
      <c r="C6" s="13" t="s">
        <v>10</v>
      </c>
      <c r="D6" s="13" t="s">
        <v>185</v>
      </c>
      <c r="E6" s="13" t="s">
        <v>12</v>
      </c>
      <c r="F6" s="11"/>
      <c r="G6" s="14" t="s">
        <v>13</v>
      </c>
      <c r="H6" s="13" t="s">
        <v>186</v>
      </c>
      <c r="I6" s="13" t="s">
        <v>15</v>
      </c>
      <c r="J6" s="13" t="s">
        <v>187</v>
      </c>
      <c r="K6" s="12"/>
    </row>
    <row r="7" spans="1:13" ht="35.25" customHeight="1" x14ac:dyDescent="0.3">
      <c r="A7" s="15">
        <v>1</v>
      </c>
      <c r="B7" s="194" t="s">
        <v>188</v>
      </c>
      <c r="C7" s="23"/>
      <c r="D7" s="195">
        <v>85.3</v>
      </c>
      <c r="E7" s="194" t="s">
        <v>189</v>
      </c>
      <c r="F7" s="195">
        <v>85.3</v>
      </c>
      <c r="G7" s="22">
        <v>2220</v>
      </c>
      <c r="H7" s="23"/>
      <c r="I7" s="194" t="s">
        <v>189</v>
      </c>
      <c r="J7" s="195">
        <v>85.3</v>
      </c>
      <c r="K7" s="25">
        <v>0</v>
      </c>
    </row>
    <row r="8" spans="1:13" ht="35.25" customHeight="1" x14ac:dyDescent="0.3">
      <c r="A8" s="15">
        <v>2</v>
      </c>
      <c r="B8" s="194" t="s">
        <v>190</v>
      </c>
      <c r="C8" s="23"/>
      <c r="D8" s="195">
        <v>1.52</v>
      </c>
      <c r="E8" s="194" t="s">
        <v>191</v>
      </c>
      <c r="F8" s="196">
        <v>1.52</v>
      </c>
      <c r="G8" s="22">
        <v>2220</v>
      </c>
      <c r="H8" s="23"/>
      <c r="I8" s="194" t="s">
        <v>191</v>
      </c>
      <c r="J8" s="197">
        <v>1.52</v>
      </c>
      <c r="K8" s="25">
        <v>0</v>
      </c>
    </row>
    <row r="9" spans="1:13" ht="63" customHeight="1" x14ac:dyDescent="0.3">
      <c r="A9" s="15">
        <v>3</v>
      </c>
      <c r="B9" s="194" t="s">
        <v>188</v>
      </c>
      <c r="C9" s="23"/>
      <c r="D9" s="195">
        <v>26.93</v>
      </c>
      <c r="E9" s="194" t="s">
        <v>192</v>
      </c>
      <c r="F9" s="197">
        <v>26.93</v>
      </c>
      <c r="G9" s="22">
        <v>2220</v>
      </c>
      <c r="H9" s="23"/>
      <c r="I9" s="194" t="s">
        <v>192</v>
      </c>
      <c r="J9" s="195">
        <v>26.93</v>
      </c>
      <c r="K9" s="25">
        <v>0</v>
      </c>
    </row>
    <row r="10" spans="1:13" ht="42" customHeight="1" x14ac:dyDescent="0.3">
      <c r="A10" s="15">
        <v>4</v>
      </c>
      <c r="B10" s="194" t="s">
        <v>193</v>
      </c>
      <c r="C10" s="23"/>
      <c r="D10" s="195">
        <v>0.5</v>
      </c>
      <c r="E10" s="194" t="s">
        <v>194</v>
      </c>
      <c r="F10" s="195">
        <v>0.5</v>
      </c>
      <c r="G10" s="22">
        <v>2220</v>
      </c>
      <c r="H10" s="23"/>
      <c r="I10" s="194" t="s">
        <v>194</v>
      </c>
      <c r="J10" s="195">
        <v>0.5</v>
      </c>
      <c r="K10" s="25">
        <v>0</v>
      </c>
    </row>
    <row r="11" spans="1:13" ht="48" customHeight="1" x14ac:dyDescent="0.3">
      <c r="A11" s="15">
        <v>5</v>
      </c>
      <c r="B11" s="194" t="s">
        <v>195</v>
      </c>
      <c r="C11" s="23"/>
      <c r="D11" s="195">
        <v>21.18</v>
      </c>
      <c r="E11" s="194" t="s">
        <v>196</v>
      </c>
      <c r="F11" s="196">
        <v>21.18</v>
      </c>
      <c r="G11" s="22">
        <v>2220</v>
      </c>
      <c r="H11" s="23"/>
      <c r="I11" s="194" t="s">
        <v>196</v>
      </c>
      <c r="J11" s="196">
        <v>21.18</v>
      </c>
      <c r="K11" s="25">
        <v>0</v>
      </c>
    </row>
    <row r="12" spans="1:13" ht="47.25" customHeight="1" x14ac:dyDescent="0.3">
      <c r="A12" s="15">
        <v>6</v>
      </c>
      <c r="B12" s="194" t="s">
        <v>197</v>
      </c>
      <c r="C12" s="23"/>
      <c r="D12" s="195">
        <v>1.1399999999999999</v>
      </c>
      <c r="E12" s="194" t="s">
        <v>198</v>
      </c>
      <c r="F12" s="197">
        <v>1.1399999999999999</v>
      </c>
      <c r="G12" s="22">
        <v>2220</v>
      </c>
      <c r="H12" s="23"/>
      <c r="I12" s="194" t="s">
        <v>198</v>
      </c>
      <c r="J12" s="195">
        <v>1.1399999999999999</v>
      </c>
      <c r="K12" s="25">
        <v>0</v>
      </c>
    </row>
    <row r="13" spans="1:13" ht="47.25" customHeight="1" x14ac:dyDescent="0.3">
      <c r="A13" s="15">
        <v>7</v>
      </c>
      <c r="B13" s="194" t="s">
        <v>197</v>
      </c>
      <c r="C13" s="23"/>
      <c r="D13" s="195">
        <v>4.49</v>
      </c>
      <c r="E13" s="194" t="s">
        <v>199</v>
      </c>
      <c r="F13" s="197">
        <v>4.49</v>
      </c>
      <c r="G13" s="22">
        <v>2220</v>
      </c>
      <c r="H13" s="23"/>
      <c r="I13" s="194" t="s">
        <v>199</v>
      </c>
      <c r="J13" s="195">
        <v>4.49</v>
      </c>
      <c r="K13" s="25"/>
    </row>
    <row r="14" spans="1:13" ht="22.5" customHeight="1" x14ac:dyDescent="0.3">
      <c r="A14" s="15">
        <v>8</v>
      </c>
      <c r="B14" s="198" t="s">
        <v>200</v>
      </c>
      <c r="C14" s="195">
        <v>0.9</v>
      </c>
      <c r="D14" s="199"/>
      <c r="E14" s="200"/>
      <c r="F14" s="196">
        <v>0.9</v>
      </c>
      <c r="G14" s="201" t="s">
        <v>201</v>
      </c>
      <c r="H14" s="195">
        <v>0.06</v>
      </c>
      <c r="I14" s="202"/>
      <c r="J14" s="196">
        <v>0.9</v>
      </c>
      <c r="K14" s="195">
        <v>8.4</v>
      </c>
    </row>
    <row r="15" spans="1:13" ht="23.25" customHeight="1" x14ac:dyDescent="0.3">
      <c r="A15" s="203"/>
      <c r="B15" s="22"/>
      <c r="C15" s="23"/>
      <c r="D15" s="199"/>
      <c r="E15" s="200"/>
      <c r="F15" s="196"/>
      <c r="G15" s="22"/>
      <c r="H15" s="23"/>
      <c r="I15" s="202"/>
      <c r="J15" s="204"/>
      <c r="K15" s="25"/>
    </row>
    <row r="16" spans="1:13" ht="18.75" x14ac:dyDescent="0.3">
      <c r="A16" s="15"/>
      <c r="B16" s="22"/>
      <c r="C16" s="23"/>
      <c r="D16" s="199"/>
      <c r="E16" s="16"/>
      <c r="F16" s="196"/>
      <c r="G16" s="22"/>
      <c r="H16" s="23"/>
      <c r="I16" s="20"/>
      <c r="J16" s="199"/>
      <c r="K16" s="25"/>
    </row>
    <row r="17" spans="1:11" ht="18.75" x14ac:dyDescent="0.3">
      <c r="A17" s="15"/>
      <c r="B17" s="22"/>
      <c r="C17" s="23"/>
      <c r="D17" s="199"/>
      <c r="E17" s="16"/>
      <c r="F17" s="196"/>
      <c r="G17" s="21"/>
      <c r="H17" s="23"/>
      <c r="I17" s="16"/>
      <c r="J17" s="199"/>
      <c r="K17" s="25"/>
    </row>
    <row r="18" spans="1:11" ht="18.75" x14ac:dyDescent="0.3">
      <c r="A18" s="21"/>
      <c r="B18" s="22"/>
      <c r="C18" s="23"/>
      <c r="D18" s="199"/>
      <c r="E18" s="16"/>
      <c r="F18" s="196"/>
      <c r="G18" s="22"/>
      <c r="H18" s="23"/>
      <c r="I18" s="16"/>
      <c r="J18" s="199"/>
      <c r="K18" s="25"/>
    </row>
    <row r="19" spans="1:11" ht="15" customHeight="1" x14ac:dyDescent="0.3">
      <c r="A19" s="21"/>
      <c r="B19" s="22"/>
      <c r="C19" s="23"/>
      <c r="D19" s="199"/>
      <c r="E19" s="16"/>
      <c r="F19" s="196"/>
      <c r="G19" s="22"/>
      <c r="H19" s="23"/>
      <c r="I19" s="16"/>
      <c r="J19" s="199"/>
      <c r="K19" s="25"/>
    </row>
    <row r="20" spans="1:11" ht="18.75" x14ac:dyDescent="0.3">
      <c r="A20" s="15"/>
      <c r="B20" s="22"/>
      <c r="C20" s="23"/>
      <c r="D20" s="199"/>
      <c r="E20" s="16"/>
      <c r="F20" s="196"/>
      <c r="G20" s="22"/>
      <c r="H20" s="23"/>
      <c r="I20" s="16"/>
      <c r="J20" s="199"/>
      <c r="K20" s="25"/>
    </row>
    <row r="21" spans="1:11" ht="18.75" x14ac:dyDescent="0.3">
      <c r="A21" s="27"/>
      <c r="B21" s="30" t="s">
        <v>20</v>
      </c>
      <c r="C21" s="205">
        <v>0.9</v>
      </c>
      <c r="D21" s="205">
        <v>141.06</v>
      </c>
      <c r="E21" s="32"/>
      <c r="F21" s="206">
        <v>141.96</v>
      </c>
      <c r="G21" s="34"/>
      <c r="H21" s="205">
        <v>0.06</v>
      </c>
      <c r="I21" s="32"/>
      <c r="J21" s="205">
        <v>141.96</v>
      </c>
      <c r="K21" s="207">
        <v>8.4</v>
      </c>
    </row>
    <row r="23" spans="1:11" ht="15.75" x14ac:dyDescent="0.25">
      <c r="F23" s="208"/>
      <c r="G23" s="208"/>
      <c r="H23" s="208"/>
      <c r="I23" s="208"/>
    </row>
    <row r="24" spans="1:11" ht="21" x14ac:dyDescent="0.35">
      <c r="B24" s="209" t="s">
        <v>39</v>
      </c>
      <c r="C24" s="208"/>
      <c r="F24" s="210"/>
      <c r="G24" s="211" t="s">
        <v>202</v>
      </c>
      <c r="H24" s="212"/>
      <c r="I24" s="208"/>
    </row>
    <row r="25" spans="1:11" ht="19.5" x14ac:dyDescent="0.35">
      <c r="B25" s="213"/>
      <c r="C25" s="208"/>
      <c r="F25" s="214" t="s">
        <v>23</v>
      </c>
      <c r="G25" s="215"/>
      <c r="H25" s="215"/>
      <c r="I25" s="208"/>
    </row>
    <row r="26" spans="1:11" ht="21" x14ac:dyDescent="0.35">
      <c r="B26" s="209" t="s">
        <v>24</v>
      </c>
      <c r="C26" s="208"/>
      <c r="F26" s="210"/>
      <c r="G26" s="211" t="s">
        <v>203</v>
      </c>
      <c r="H26" s="212"/>
      <c r="I26" s="208"/>
    </row>
    <row r="27" spans="1:11" ht="15.75" x14ac:dyDescent="0.25">
      <c r="B27" s="208"/>
      <c r="C27" s="208"/>
      <c r="F27" s="214" t="s">
        <v>23</v>
      </c>
      <c r="G27" s="215"/>
      <c r="H27" s="215"/>
      <c r="I27" s="208"/>
    </row>
    <row r="28" spans="1:11" ht="15.75" x14ac:dyDescent="0.25">
      <c r="B28" s="208"/>
      <c r="C28" s="208"/>
      <c r="F28" s="208"/>
      <c r="G28" s="208"/>
      <c r="H28" s="208"/>
      <c r="I28" s="208"/>
    </row>
    <row r="29" spans="1:11" ht="15.75" x14ac:dyDescent="0.25">
      <c r="B29" s="216" t="s">
        <v>204</v>
      </c>
      <c r="C29" s="216"/>
      <c r="F29" s="208"/>
      <c r="G29" s="208"/>
      <c r="H29" s="208"/>
      <c r="I29" s="208"/>
    </row>
    <row r="30" spans="1:11" ht="15.75" x14ac:dyDescent="0.25">
      <c r="B30" s="208"/>
      <c r="C30" s="208"/>
    </row>
    <row r="31" spans="1:11" ht="15.75" x14ac:dyDescent="0.25">
      <c r="B31" s="208"/>
      <c r="C31" s="208"/>
    </row>
  </sheetData>
  <mergeCells count="10">
    <mergeCell ref="G24:H24"/>
    <mergeCell ref="G26:H2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1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J10" sqref="J1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216</v>
      </c>
      <c r="N2" s="6"/>
      <c r="O2" s="6"/>
      <c r="P2" s="6"/>
    </row>
    <row r="3" spans="1:16" ht="61.5" customHeight="1" x14ac:dyDescent="0.25">
      <c r="A3" s="3"/>
      <c r="B3" s="42" t="s">
        <v>217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205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63" x14ac:dyDescent="0.25">
      <c r="A7" s="15">
        <v>1</v>
      </c>
      <c r="B7" s="217" t="s">
        <v>206</v>
      </c>
      <c r="C7" s="23"/>
      <c r="D7" s="23">
        <f>70.3+31.5+20.8+70.5</f>
        <v>193.1</v>
      </c>
      <c r="E7" s="16" t="s">
        <v>207</v>
      </c>
      <c r="F7" s="24">
        <f>SUM(C7,D7)</f>
        <v>193.1</v>
      </c>
      <c r="G7" s="22"/>
      <c r="H7" s="23"/>
      <c r="I7" s="16" t="s">
        <v>208</v>
      </c>
      <c r="J7" s="23">
        <v>193.1</v>
      </c>
      <c r="K7" s="25"/>
    </row>
    <row r="8" spans="1:16" ht="94.5" x14ac:dyDescent="0.25">
      <c r="A8" s="15">
        <v>2</v>
      </c>
      <c r="B8" s="217" t="s">
        <v>206</v>
      </c>
      <c r="C8" s="23"/>
      <c r="D8" s="23">
        <f>1.62+69.3+1.4+1.2+27.8+1.6+24.7+43.3+26.91</f>
        <v>197.83</v>
      </c>
      <c r="E8" s="16" t="s">
        <v>209</v>
      </c>
      <c r="F8" s="24">
        <f t="shared" ref="F8:F50" si="0">SUM(C8,D8)</f>
        <v>197.83</v>
      </c>
      <c r="G8" s="22"/>
      <c r="H8" s="23"/>
      <c r="I8" s="20" t="s">
        <v>210</v>
      </c>
      <c r="J8" s="23">
        <v>197.83</v>
      </c>
      <c r="K8" s="25"/>
    </row>
    <row r="9" spans="1:16" ht="94.5" x14ac:dyDescent="0.25">
      <c r="A9" s="15">
        <v>3</v>
      </c>
      <c r="B9" s="217" t="s">
        <v>211</v>
      </c>
      <c r="C9" s="23"/>
      <c r="D9" s="23">
        <f>1.1+0.6</f>
        <v>1.7000000000000002</v>
      </c>
      <c r="E9" s="16" t="s">
        <v>212</v>
      </c>
      <c r="F9" s="24">
        <f t="shared" si="0"/>
        <v>1.7000000000000002</v>
      </c>
      <c r="G9" s="22"/>
      <c r="H9" s="23"/>
      <c r="I9" s="16" t="s">
        <v>213</v>
      </c>
      <c r="J9" s="23">
        <v>1.7</v>
      </c>
      <c r="K9" s="25"/>
    </row>
    <row r="10" spans="1:16" ht="94.5" x14ac:dyDescent="0.25">
      <c r="A10" s="15">
        <v>4</v>
      </c>
      <c r="B10" s="217" t="s">
        <v>218</v>
      </c>
      <c r="C10" s="23"/>
      <c r="D10" s="23">
        <v>3.94</v>
      </c>
      <c r="E10" s="16" t="s">
        <v>209</v>
      </c>
      <c r="F10" s="24">
        <f t="shared" si="0"/>
        <v>3.94</v>
      </c>
      <c r="G10" s="22"/>
      <c r="H10" s="23"/>
      <c r="I10" s="16" t="s">
        <v>219</v>
      </c>
      <c r="J10" s="23" t="s">
        <v>225</v>
      </c>
      <c r="K10" s="25"/>
    </row>
    <row r="11" spans="1:16" ht="94.5" x14ac:dyDescent="0.25">
      <c r="A11" s="15">
        <v>5</v>
      </c>
      <c r="B11" s="217" t="s">
        <v>220</v>
      </c>
      <c r="C11" s="23"/>
      <c r="D11" s="23">
        <v>21.8</v>
      </c>
      <c r="E11" s="16" t="s">
        <v>209</v>
      </c>
      <c r="F11" s="24">
        <f t="shared" si="0"/>
        <v>21.8</v>
      </c>
      <c r="G11" s="22"/>
      <c r="H11" s="23"/>
      <c r="I11" s="16" t="s">
        <v>219</v>
      </c>
      <c r="J11" s="23">
        <v>21.8</v>
      </c>
      <c r="K11" s="25"/>
    </row>
    <row r="12" spans="1:16" ht="94.5" x14ac:dyDescent="0.25">
      <c r="A12" s="15">
        <v>6</v>
      </c>
      <c r="B12" s="217" t="s">
        <v>221</v>
      </c>
      <c r="C12" s="23"/>
      <c r="D12" s="23">
        <v>23.4</v>
      </c>
      <c r="E12" s="16" t="s">
        <v>209</v>
      </c>
      <c r="F12" s="24">
        <f t="shared" si="0"/>
        <v>23.4</v>
      </c>
      <c r="G12" s="21"/>
      <c r="H12" s="23"/>
      <c r="I12" s="16" t="s">
        <v>219</v>
      </c>
      <c r="J12" s="23">
        <v>23.4</v>
      </c>
      <c r="K12" s="25"/>
    </row>
    <row r="13" spans="1:16" ht="47.25" x14ac:dyDescent="0.25">
      <c r="A13" s="15">
        <v>7</v>
      </c>
      <c r="B13" s="22" t="s">
        <v>222</v>
      </c>
      <c r="C13" s="23">
        <v>20</v>
      </c>
      <c r="D13" s="23"/>
      <c r="E13" s="16" t="s">
        <v>219</v>
      </c>
      <c r="F13" s="24">
        <f t="shared" si="0"/>
        <v>20</v>
      </c>
      <c r="G13" s="21" t="s">
        <v>223</v>
      </c>
      <c r="H13" s="23">
        <v>20</v>
      </c>
      <c r="I13" s="16" t="s">
        <v>219</v>
      </c>
      <c r="J13" s="23"/>
      <c r="K13" s="25"/>
    </row>
    <row r="14" spans="1:16" ht="15.75" x14ac:dyDescent="0.25">
      <c r="A14" s="15"/>
      <c r="B14" s="22"/>
      <c r="C14" s="23"/>
      <c r="D14" s="23"/>
      <c r="E14" s="16"/>
      <c r="F14" s="24">
        <f t="shared" si="0"/>
        <v>0</v>
      </c>
      <c r="G14" s="22"/>
      <c r="H14" s="23"/>
      <c r="I14" s="16"/>
      <c r="J14" s="23"/>
      <c r="K14" s="25"/>
    </row>
    <row r="15" spans="1:16" ht="15.75" x14ac:dyDescent="0.25">
      <c r="A15" s="21"/>
      <c r="B15" s="22"/>
      <c r="C15" s="23"/>
      <c r="D15" s="23"/>
      <c r="E15" s="16"/>
      <c r="F15" s="24">
        <f t="shared" si="0"/>
        <v>0</v>
      </c>
      <c r="G15" s="22"/>
      <c r="H15" s="23"/>
      <c r="I15" s="16"/>
      <c r="J15" s="23"/>
      <c r="K15" s="25"/>
    </row>
    <row r="16" spans="1:16" ht="15" customHeight="1" x14ac:dyDescent="0.25">
      <c r="A16" s="21"/>
      <c r="B16" s="22"/>
      <c r="C16" s="23"/>
      <c r="D16" s="23"/>
      <c r="E16" s="16"/>
      <c r="F16" s="24">
        <f t="shared" si="0"/>
        <v>0</v>
      </c>
      <c r="G16" s="22"/>
      <c r="H16" s="23"/>
      <c r="I16" s="16"/>
      <c r="J16" s="23"/>
      <c r="K16" s="25"/>
    </row>
    <row r="17" spans="1:11" ht="15.75" x14ac:dyDescent="0.25">
      <c r="A17" s="15"/>
      <c r="B17" s="22"/>
      <c r="C17" s="23"/>
      <c r="D17" s="23"/>
      <c r="E17" s="16"/>
      <c r="F17" s="24">
        <f t="shared" si="0"/>
        <v>0</v>
      </c>
      <c r="G17" s="22"/>
      <c r="H17" s="23"/>
      <c r="I17" s="16"/>
      <c r="J17" s="23"/>
      <c r="K17" s="25"/>
    </row>
    <row r="18" spans="1:11" ht="15.75" x14ac:dyDescent="0.25">
      <c r="A18" s="15"/>
      <c r="B18" s="22"/>
      <c r="C18" s="23"/>
      <c r="D18" s="23"/>
      <c r="E18" s="16"/>
      <c r="F18" s="24">
        <f t="shared" si="0"/>
        <v>0</v>
      </c>
      <c r="G18" s="22"/>
      <c r="H18" s="23"/>
      <c r="I18" s="16"/>
      <c r="J18" s="23"/>
      <c r="K18" s="25"/>
    </row>
    <row r="19" spans="1:11" ht="15.75" x14ac:dyDescent="0.25">
      <c r="A19" s="15"/>
      <c r="B19" s="22"/>
      <c r="C19" s="23"/>
      <c r="D19" s="23"/>
      <c r="E19" s="16"/>
      <c r="F19" s="24">
        <f t="shared" si="0"/>
        <v>0</v>
      </c>
      <c r="G19" s="22"/>
      <c r="H19" s="23"/>
      <c r="I19" s="16"/>
      <c r="J19" s="23"/>
      <c r="K19" s="25"/>
    </row>
    <row r="20" spans="1:11" ht="15.75" x14ac:dyDescent="0.25">
      <c r="A20" s="15"/>
      <c r="B20" s="22"/>
      <c r="C20" s="23"/>
      <c r="D20" s="23"/>
      <c r="E20" s="16"/>
      <c r="F20" s="24">
        <f t="shared" si="0"/>
        <v>0</v>
      </c>
      <c r="G20" s="22"/>
      <c r="H20" s="23"/>
      <c r="I20" s="16"/>
      <c r="J20" s="23"/>
      <c r="K20" s="25"/>
    </row>
    <row r="21" spans="1:11" ht="15.75" x14ac:dyDescent="0.25">
      <c r="A21" s="15"/>
      <c r="B21" s="22"/>
      <c r="C21" s="23"/>
      <c r="D21" s="23"/>
      <c r="E21" s="16"/>
      <c r="F21" s="24">
        <f t="shared" si="0"/>
        <v>0</v>
      </c>
      <c r="G21" s="22"/>
      <c r="H21" s="23"/>
      <c r="I21" s="16"/>
      <c r="J21" s="23"/>
      <c r="K21" s="25"/>
    </row>
    <row r="22" spans="1:11" ht="15.75" x14ac:dyDescent="0.25">
      <c r="A22" s="15"/>
      <c r="B22" s="22"/>
      <c r="C22" s="23"/>
      <c r="D22" s="23"/>
      <c r="E22" s="16"/>
      <c r="F22" s="24">
        <f t="shared" si="0"/>
        <v>0</v>
      </c>
      <c r="G22" s="22"/>
      <c r="H22" s="23"/>
      <c r="I22" s="16"/>
      <c r="J22" s="23"/>
      <c r="K22" s="25"/>
    </row>
    <row r="23" spans="1:11" ht="15.75" x14ac:dyDescent="0.25">
      <c r="A23" s="15"/>
      <c r="B23" s="22"/>
      <c r="C23" s="23"/>
      <c r="D23" s="23"/>
      <c r="E23" s="16"/>
      <c r="F23" s="24">
        <f t="shared" si="0"/>
        <v>0</v>
      </c>
      <c r="G23" s="22"/>
      <c r="H23" s="23"/>
      <c r="I23" s="16"/>
      <c r="J23" s="23"/>
      <c r="K23" s="25"/>
    </row>
    <row r="24" spans="1:11" ht="15.75" x14ac:dyDescent="0.25">
      <c r="A24" s="15"/>
      <c r="B24" s="22"/>
      <c r="C24" s="23"/>
      <c r="D24" s="23"/>
      <c r="E24" s="16"/>
      <c r="F24" s="24">
        <f t="shared" si="0"/>
        <v>0</v>
      </c>
      <c r="G24" s="22"/>
      <c r="H24" s="23"/>
      <c r="I24" s="16"/>
      <c r="J24" s="23"/>
      <c r="K24" s="25"/>
    </row>
    <row r="25" spans="1:11" ht="15.75" x14ac:dyDescent="0.25">
      <c r="A25" s="21"/>
      <c r="B25" s="22"/>
      <c r="C25" s="23"/>
      <c r="D25" s="23"/>
      <c r="E25" s="16"/>
      <c r="F25" s="24">
        <f t="shared" si="0"/>
        <v>0</v>
      </c>
      <c r="G25" s="22"/>
      <c r="H25" s="23"/>
      <c r="I25" s="16"/>
      <c r="J25" s="23"/>
      <c r="K25" s="25"/>
    </row>
    <row r="26" spans="1:11" ht="15.75" x14ac:dyDescent="0.25">
      <c r="A26" s="21"/>
      <c r="B26" s="22"/>
      <c r="C26" s="23"/>
      <c r="D26" s="23"/>
      <c r="E26" s="16"/>
      <c r="F26" s="24">
        <f t="shared" si="0"/>
        <v>0</v>
      </c>
      <c r="G26" s="22"/>
      <c r="H26" s="23"/>
      <c r="I26" s="16"/>
      <c r="J26" s="23"/>
      <c r="K26" s="25"/>
    </row>
    <row r="27" spans="1:11" ht="15.75" x14ac:dyDescent="0.25">
      <c r="A27" s="15"/>
      <c r="B27" s="22"/>
      <c r="C27" s="23"/>
      <c r="D27" s="23"/>
      <c r="E27" s="16"/>
      <c r="F27" s="24">
        <f t="shared" si="0"/>
        <v>0</v>
      </c>
      <c r="G27" s="22"/>
      <c r="H27" s="23"/>
      <c r="I27" s="16"/>
      <c r="J27" s="23"/>
      <c r="K27" s="25"/>
    </row>
    <row r="28" spans="1:11" ht="15.75" x14ac:dyDescent="0.25">
      <c r="A28" s="15"/>
      <c r="B28" s="22"/>
      <c r="C28" s="23"/>
      <c r="D28" s="23"/>
      <c r="E28" s="16"/>
      <c r="F28" s="24">
        <f t="shared" si="0"/>
        <v>0</v>
      </c>
      <c r="G28" s="22"/>
      <c r="H28" s="23"/>
      <c r="I28" s="16"/>
      <c r="J28" s="23"/>
      <c r="K28" s="25"/>
    </row>
    <row r="29" spans="1:11" ht="15.75" x14ac:dyDescent="0.25">
      <c r="A29" s="15"/>
      <c r="B29" s="22"/>
      <c r="C29" s="23"/>
      <c r="D29" s="23"/>
      <c r="E29" s="16"/>
      <c r="F29" s="24">
        <f t="shared" si="0"/>
        <v>0</v>
      </c>
      <c r="G29" s="22"/>
      <c r="H29" s="23"/>
      <c r="I29" s="16"/>
      <c r="J29" s="23"/>
      <c r="K29" s="25"/>
    </row>
    <row r="30" spans="1:11" ht="15.75" x14ac:dyDescent="0.25">
      <c r="A30" s="15"/>
      <c r="B30" s="22"/>
      <c r="C30" s="23"/>
      <c r="D30" s="23"/>
      <c r="E30" s="16"/>
      <c r="F30" s="24">
        <f t="shared" si="0"/>
        <v>0</v>
      </c>
      <c r="G30" s="22"/>
      <c r="H30" s="23"/>
      <c r="I30" s="16"/>
      <c r="J30" s="23"/>
      <c r="K30" s="25"/>
    </row>
    <row r="31" spans="1:11" ht="15.75" x14ac:dyDescent="0.25">
      <c r="A31" s="15"/>
      <c r="B31" s="22"/>
      <c r="C31" s="23"/>
      <c r="D31" s="23"/>
      <c r="E31" s="16"/>
      <c r="F31" s="24">
        <f t="shared" si="0"/>
        <v>0</v>
      </c>
      <c r="G31" s="22"/>
      <c r="H31" s="23"/>
      <c r="I31" s="16"/>
      <c r="J31" s="23"/>
      <c r="K31" s="25"/>
    </row>
    <row r="32" spans="1:11" ht="15.75" x14ac:dyDescent="0.25">
      <c r="A32" s="15"/>
      <c r="B32" s="22"/>
      <c r="C32" s="23"/>
      <c r="D32" s="23"/>
      <c r="E32" s="16"/>
      <c r="F32" s="24">
        <f t="shared" si="0"/>
        <v>0</v>
      </c>
      <c r="G32" s="22"/>
      <c r="H32" s="23"/>
      <c r="I32" s="16"/>
      <c r="J32" s="23"/>
      <c r="K32" s="25"/>
    </row>
    <row r="33" spans="1:11" ht="15.75" x14ac:dyDescent="0.25">
      <c r="A33" s="15"/>
      <c r="B33" s="22"/>
      <c r="C33" s="23"/>
      <c r="D33" s="23"/>
      <c r="E33" s="16"/>
      <c r="F33" s="24">
        <f t="shared" si="0"/>
        <v>0</v>
      </c>
      <c r="G33" s="22"/>
      <c r="H33" s="23"/>
      <c r="I33" s="16"/>
      <c r="J33" s="23"/>
      <c r="K33" s="25"/>
    </row>
    <row r="34" spans="1:11" ht="15.75" x14ac:dyDescent="0.25">
      <c r="A34" s="15"/>
      <c r="B34" s="22"/>
      <c r="C34" s="23"/>
      <c r="D34" s="23"/>
      <c r="E34" s="16"/>
      <c r="F34" s="24">
        <f t="shared" si="0"/>
        <v>0</v>
      </c>
      <c r="G34" s="22"/>
      <c r="H34" s="23"/>
      <c r="I34" s="16"/>
      <c r="J34" s="23"/>
      <c r="K34" s="25"/>
    </row>
    <row r="35" spans="1:11" ht="15.75" x14ac:dyDescent="0.25">
      <c r="A35" s="21"/>
      <c r="B35" s="22"/>
      <c r="C35" s="23"/>
      <c r="D35" s="23"/>
      <c r="E35" s="16"/>
      <c r="F35" s="24">
        <f t="shared" si="0"/>
        <v>0</v>
      </c>
      <c r="G35" s="22"/>
      <c r="H35" s="23"/>
      <c r="I35" s="16"/>
      <c r="J35" s="23"/>
      <c r="K35" s="25"/>
    </row>
    <row r="36" spans="1:11" ht="15.75" x14ac:dyDescent="0.25">
      <c r="A36" s="21"/>
      <c r="B36" s="22"/>
      <c r="C36" s="23"/>
      <c r="D36" s="23"/>
      <c r="E36" s="16"/>
      <c r="F36" s="24">
        <f t="shared" si="0"/>
        <v>0</v>
      </c>
      <c r="G36" s="22"/>
      <c r="H36" s="23"/>
      <c r="I36" s="16"/>
      <c r="J36" s="23"/>
      <c r="K36" s="25"/>
    </row>
    <row r="37" spans="1:11" ht="15.75" x14ac:dyDescent="0.25">
      <c r="A37" s="15"/>
      <c r="B37" s="22"/>
      <c r="C37" s="23"/>
      <c r="D37" s="23"/>
      <c r="E37" s="16"/>
      <c r="F37" s="24">
        <f t="shared" si="0"/>
        <v>0</v>
      </c>
      <c r="G37" s="22"/>
      <c r="H37" s="23"/>
      <c r="I37" s="16"/>
      <c r="J37" s="23"/>
      <c r="K37" s="25"/>
    </row>
    <row r="38" spans="1:11" ht="15.75" x14ac:dyDescent="0.25">
      <c r="A38" s="15"/>
      <c r="B38" s="22"/>
      <c r="C38" s="23"/>
      <c r="D38" s="23"/>
      <c r="E38" s="16"/>
      <c r="F38" s="24">
        <f t="shared" si="0"/>
        <v>0</v>
      </c>
      <c r="G38" s="22"/>
      <c r="H38" s="23"/>
      <c r="I38" s="16"/>
      <c r="J38" s="23"/>
      <c r="K38" s="25"/>
    </row>
    <row r="39" spans="1:11" ht="15.75" x14ac:dyDescent="0.25">
      <c r="A39" s="15"/>
      <c r="B39" s="22"/>
      <c r="C39" s="23"/>
      <c r="D39" s="23"/>
      <c r="E39" s="16"/>
      <c r="F39" s="24">
        <f t="shared" si="0"/>
        <v>0</v>
      </c>
      <c r="G39" s="22"/>
      <c r="H39" s="23"/>
      <c r="I39" s="16"/>
      <c r="J39" s="23"/>
      <c r="K39" s="25"/>
    </row>
    <row r="40" spans="1:11" ht="15.75" x14ac:dyDescent="0.25">
      <c r="A40" s="15"/>
      <c r="B40" s="22"/>
      <c r="C40" s="23"/>
      <c r="D40" s="23"/>
      <c r="E40" s="16"/>
      <c r="F40" s="24">
        <f t="shared" si="0"/>
        <v>0</v>
      </c>
      <c r="G40" s="22"/>
      <c r="H40" s="23"/>
      <c r="I40" s="16"/>
      <c r="J40" s="23"/>
      <c r="K40" s="25"/>
    </row>
    <row r="41" spans="1:11" ht="15.75" x14ac:dyDescent="0.25">
      <c r="A41" s="15"/>
      <c r="B41" s="22"/>
      <c r="C41" s="23"/>
      <c r="D41" s="23"/>
      <c r="E41" s="16"/>
      <c r="F41" s="24">
        <f t="shared" si="0"/>
        <v>0</v>
      </c>
      <c r="G41" s="22"/>
      <c r="H41" s="23"/>
      <c r="I41" s="16"/>
      <c r="J41" s="23"/>
      <c r="K41" s="25"/>
    </row>
    <row r="42" spans="1:11" ht="15.75" x14ac:dyDescent="0.25">
      <c r="A42" s="15"/>
      <c r="B42" s="22"/>
      <c r="C42" s="23"/>
      <c r="D42" s="23"/>
      <c r="E42" s="16"/>
      <c r="F42" s="24">
        <f t="shared" si="0"/>
        <v>0</v>
      </c>
      <c r="G42" s="22"/>
      <c r="H42" s="23"/>
      <c r="I42" s="16"/>
      <c r="J42" s="23"/>
      <c r="K42" s="25"/>
    </row>
    <row r="43" spans="1:11" ht="15.75" x14ac:dyDescent="0.25">
      <c r="A43" s="15"/>
      <c r="B43" s="22"/>
      <c r="C43" s="23"/>
      <c r="D43" s="23"/>
      <c r="E43" s="16"/>
      <c r="F43" s="24">
        <f t="shared" si="0"/>
        <v>0</v>
      </c>
      <c r="G43" s="22"/>
      <c r="H43" s="23"/>
      <c r="I43" s="16"/>
      <c r="J43" s="23"/>
      <c r="K43" s="25"/>
    </row>
    <row r="44" spans="1:11" ht="15.75" x14ac:dyDescent="0.25">
      <c r="A44" s="15"/>
      <c r="B44" s="22"/>
      <c r="C44" s="23"/>
      <c r="D44" s="23"/>
      <c r="E44" s="16"/>
      <c r="F44" s="24">
        <f t="shared" si="0"/>
        <v>0</v>
      </c>
      <c r="G44" s="22"/>
      <c r="H44" s="23"/>
      <c r="I44" s="16"/>
      <c r="J44" s="23"/>
      <c r="K44" s="25"/>
    </row>
    <row r="45" spans="1:11" ht="15.75" x14ac:dyDescent="0.25">
      <c r="A45" s="21"/>
      <c r="B45" s="22"/>
      <c r="C45" s="23"/>
      <c r="D45" s="23"/>
      <c r="E45" s="16"/>
      <c r="F45" s="24">
        <f t="shared" si="0"/>
        <v>0</v>
      </c>
      <c r="G45" s="22"/>
      <c r="H45" s="23"/>
      <c r="I45" s="16"/>
      <c r="J45" s="23"/>
      <c r="K45" s="25"/>
    </row>
    <row r="46" spans="1:11" ht="15.75" x14ac:dyDescent="0.25">
      <c r="A46" s="21"/>
      <c r="B46" s="22"/>
      <c r="C46" s="23"/>
      <c r="D46" s="23"/>
      <c r="E46" s="16"/>
      <c r="F46" s="24">
        <f t="shared" si="0"/>
        <v>0</v>
      </c>
      <c r="G46" s="22"/>
      <c r="H46" s="23"/>
      <c r="I46" s="16"/>
      <c r="J46" s="23"/>
      <c r="K46" s="25"/>
    </row>
    <row r="47" spans="1:11" ht="15.75" x14ac:dyDescent="0.25">
      <c r="A47" s="26"/>
      <c r="B47" s="27"/>
      <c r="C47" s="28"/>
      <c r="D47" s="28"/>
      <c r="E47" s="29"/>
      <c r="F47" s="24">
        <f t="shared" si="0"/>
        <v>0</v>
      </c>
      <c r="G47" s="27"/>
      <c r="H47" s="28"/>
      <c r="I47" s="29"/>
      <c r="J47" s="28"/>
      <c r="K47" s="25"/>
    </row>
    <row r="48" spans="1:11" ht="15.75" x14ac:dyDescent="0.25">
      <c r="A48" s="26"/>
      <c r="B48" s="27"/>
      <c r="C48" s="28"/>
      <c r="D48" s="28"/>
      <c r="E48" s="29"/>
      <c r="F48" s="24">
        <f t="shared" si="0"/>
        <v>0</v>
      </c>
      <c r="G48" s="27"/>
      <c r="H48" s="28"/>
      <c r="I48" s="29"/>
      <c r="J48" s="28"/>
      <c r="K48" s="25"/>
    </row>
    <row r="49" spans="1:11" ht="15.75" x14ac:dyDescent="0.25">
      <c r="A49" s="26"/>
      <c r="B49" s="27"/>
      <c r="C49" s="28"/>
      <c r="D49" s="28"/>
      <c r="E49" s="29"/>
      <c r="F49" s="24">
        <f t="shared" si="0"/>
        <v>0</v>
      </c>
      <c r="G49" s="27"/>
      <c r="H49" s="28"/>
      <c r="I49" s="29"/>
      <c r="J49" s="28"/>
      <c r="K49" s="25"/>
    </row>
    <row r="50" spans="1:11" ht="15.75" x14ac:dyDescent="0.25">
      <c r="A50" s="27"/>
      <c r="B50" s="30" t="s">
        <v>20</v>
      </c>
      <c r="C50" s="31">
        <f>SUM(C7:C49)</f>
        <v>20</v>
      </c>
      <c r="D50" s="31">
        <f>SUM(D7:D49)</f>
        <v>441.77</v>
      </c>
      <c r="E50" s="32"/>
      <c r="F50" s="33">
        <f t="shared" si="0"/>
        <v>461.77</v>
      </c>
      <c r="G50" s="34"/>
      <c r="H50" s="31">
        <f>SUM(H7:H49)</f>
        <v>20</v>
      </c>
      <c r="I50" s="32"/>
      <c r="J50" s="31">
        <f>SUM(J7:J49)</f>
        <v>437.83</v>
      </c>
      <c r="K50" s="35">
        <f>C50-H50</f>
        <v>0</v>
      </c>
    </row>
    <row r="53" spans="1:11" ht="15.75" x14ac:dyDescent="0.25">
      <c r="B53" s="36" t="s">
        <v>21</v>
      </c>
      <c r="F53" s="37"/>
      <c r="G53" s="38" t="s">
        <v>214</v>
      </c>
      <c r="H53" s="39"/>
    </row>
    <row r="54" spans="1:11" x14ac:dyDescent="0.25">
      <c r="B54" s="36"/>
      <c r="F54" s="40" t="s">
        <v>23</v>
      </c>
      <c r="G54" s="41"/>
      <c r="H54" s="41"/>
    </row>
    <row r="55" spans="1:11" ht="15.75" x14ac:dyDescent="0.25">
      <c r="B55" s="36" t="s">
        <v>24</v>
      </c>
      <c r="F55" s="37"/>
      <c r="G55" s="38" t="s">
        <v>215</v>
      </c>
      <c r="H55" s="39"/>
    </row>
    <row r="56" spans="1:11" x14ac:dyDescent="0.25">
      <c r="B56" t="s">
        <v>224</v>
      </c>
      <c r="F56" s="40" t="s">
        <v>23</v>
      </c>
      <c r="G56" s="41"/>
      <c r="H56" s="4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80" zoomScaleNormal="80" workbookViewId="0">
      <selection activeCell="C12" sqref="C1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226</v>
      </c>
      <c r="N2" s="6"/>
      <c r="O2" s="6"/>
      <c r="P2" s="6"/>
    </row>
    <row r="3" spans="1:16" ht="93" customHeight="1" x14ac:dyDescent="0.25">
      <c r="A3" s="3"/>
      <c r="B3" s="42" t="s">
        <v>227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s="64" customFormat="1" ht="47.25" x14ac:dyDescent="0.25">
      <c r="A7" s="57">
        <v>1</v>
      </c>
      <c r="B7" s="20" t="s">
        <v>188</v>
      </c>
      <c r="C7" s="218">
        <v>0</v>
      </c>
      <c r="D7" s="219">
        <v>114.51</v>
      </c>
      <c r="E7" s="20" t="s">
        <v>228</v>
      </c>
      <c r="F7" s="219">
        <v>114.51</v>
      </c>
      <c r="G7" s="168">
        <v>2220</v>
      </c>
      <c r="H7" s="219">
        <v>0</v>
      </c>
      <c r="I7" s="20" t="s">
        <v>228</v>
      </c>
      <c r="J7" s="219">
        <v>114.51</v>
      </c>
      <c r="K7" s="220">
        <v>0</v>
      </c>
    </row>
    <row r="8" spans="1:16" s="64" customFormat="1" ht="15.75" x14ac:dyDescent="0.25">
      <c r="A8" s="57">
        <v>2</v>
      </c>
      <c r="B8" s="168" t="s">
        <v>229</v>
      </c>
      <c r="C8" s="218">
        <v>0</v>
      </c>
      <c r="D8" s="221">
        <v>64.91</v>
      </c>
      <c r="E8" s="20" t="s">
        <v>230</v>
      </c>
      <c r="F8" s="221">
        <v>64.91</v>
      </c>
      <c r="G8" s="168">
        <v>2220</v>
      </c>
      <c r="H8" s="219">
        <v>0</v>
      </c>
      <c r="I8" s="20" t="s">
        <v>230</v>
      </c>
      <c r="J8" s="221">
        <v>64.91</v>
      </c>
      <c r="K8" s="220">
        <v>0</v>
      </c>
    </row>
    <row r="9" spans="1:16" s="64" customFormat="1" ht="15.75" x14ac:dyDescent="0.25">
      <c r="A9" s="57">
        <v>3</v>
      </c>
      <c r="B9" s="168" t="s">
        <v>231</v>
      </c>
      <c r="C9" s="218">
        <v>0</v>
      </c>
      <c r="D9" s="219">
        <v>5.17</v>
      </c>
      <c r="E9" s="20" t="s">
        <v>232</v>
      </c>
      <c r="F9" s="219">
        <v>5.17</v>
      </c>
      <c r="G9" s="168">
        <v>2220</v>
      </c>
      <c r="H9" s="219">
        <v>0</v>
      </c>
      <c r="I9" s="20" t="s">
        <v>232</v>
      </c>
      <c r="J9" s="219">
        <v>5.17</v>
      </c>
      <c r="K9" s="220">
        <v>0</v>
      </c>
    </row>
    <row r="10" spans="1:16" s="64" customFormat="1" ht="47.25" x14ac:dyDescent="0.25">
      <c r="A10" s="57">
        <v>4</v>
      </c>
      <c r="B10" s="20" t="s">
        <v>233</v>
      </c>
      <c r="C10" s="218">
        <v>0</v>
      </c>
      <c r="D10" s="221">
        <v>1.78</v>
      </c>
      <c r="E10" s="20" t="s">
        <v>234</v>
      </c>
      <c r="F10" s="221">
        <v>1.78</v>
      </c>
      <c r="G10" s="168">
        <v>2220</v>
      </c>
      <c r="H10" s="219">
        <v>0</v>
      </c>
      <c r="I10" s="20" t="s">
        <v>234</v>
      </c>
      <c r="J10" s="221">
        <v>1.78</v>
      </c>
      <c r="K10" s="220">
        <v>0</v>
      </c>
    </row>
    <row r="11" spans="1:16" s="64" customFormat="1" ht="47.25" x14ac:dyDescent="0.25">
      <c r="A11" s="57">
        <v>5</v>
      </c>
      <c r="B11" s="20" t="s">
        <v>235</v>
      </c>
      <c r="C11" s="218">
        <v>0</v>
      </c>
      <c r="D11" s="221">
        <v>5.63</v>
      </c>
      <c r="E11" s="20" t="s">
        <v>236</v>
      </c>
      <c r="F11" s="221">
        <v>5.63</v>
      </c>
      <c r="G11" s="168">
        <v>2220</v>
      </c>
      <c r="H11" s="219">
        <v>0</v>
      </c>
      <c r="I11" s="20" t="s">
        <v>236</v>
      </c>
      <c r="J11" s="221">
        <v>5.63</v>
      </c>
      <c r="K11" s="220">
        <v>0</v>
      </c>
    </row>
    <row r="12" spans="1:16" s="64" customFormat="1" ht="63" x14ac:dyDescent="0.25">
      <c r="A12" s="57">
        <v>6</v>
      </c>
      <c r="B12" s="20" t="s">
        <v>237</v>
      </c>
      <c r="C12" s="218">
        <v>0</v>
      </c>
      <c r="D12" s="221">
        <v>2.23</v>
      </c>
      <c r="E12" s="20" t="s">
        <v>213</v>
      </c>
      <c r="F12" s="221">
        <v>2.23</v>
      </c>
      <c r="G12" s="168">
        <v>2210</v>
      </c>
      <c r="H12" s="219">
        <v>0</v>
      </c>
      <c r="I12" s="20" t="s">
        <v>213</v>
      </c>
      <c r="J12" s="221">
        <v>2.23</v>
      </c>
      <c r="K12" s="220">
        <v>0</v>
      </c>
    </row>
    <row r="13" spans="1:16" s="223" customFormat="1" ht="31.5" x14ac:dyDescent="0.25">
      <c r="A13" s="57">
        <v>7</v>
      </c>
      <c r="B13" s="168" t="s">
        <v>29</v>
      </c>
      <c r="C13" s="219">
        <v>1.8</v>
      </c>
      <c r="D13" s="219"/>
      <c r="E13" s="20"/>
      <c r="F13" s="222">
        <v>1.8</v>
      </c>
      <c r="G13" s="168">
        <v>2240</v>
      </c>
      <c r="H13" s="219">
        <v>1.8</v>
      </c>
      <c r="I13" s="20" t="s">
        <v>238</v>
      </c>
      <c r="J13" s="219">
        <v>0</v>
      </c>
      <c r="K13" s="221">
        <v>0</v>
      </c>
    </row>
    <row r="14" spans="1:16" ht="15.75" x14ac:dyDescent="0.25">
      <c r="A14" s="27"/>
      <c r="B14" s="30" t="s">
        <v>20</v>
      </c>
      <c r="C14" s="31">
        <f>SUM(C7:C13)</f>
        <v>1.8</v>
      </c>
      <c r="D14" s="31">
        <f>SUM(D7:D13)</f>
        <v>194.23</v>
      </c>
      <c r="E14" s="31"/>
      <c r="F14" s="31">
        <f>SUM(F7:F13)</f>
        <v>196.03</v>
      </c>
      <c r="G14" s="31"/>
      <c r="H14" s="31">
        <f>SUM(H7:H13)</f>
        <v>1.8</v>
      </c>
      <c r="I14" s="31">
        <f>SUM(I7:I13)</f>
        <v>0</v>
      </c>
      <c r="J14" s="31">
        <f>SUM(J7:J13)</f>
        <v>194.23</v>
      </c>
      <c r="K14" s="31">
        <f>SUM(K7:K13)</f>
        <v>0</v>
      </c>
    </row>
    <row r="19" spans="2:8" ht="15.75" x14ac:dyDescent="0.25">
      <c r="B19" s="36" t="s">
        <v>39</v>
      </c>
      <c r="F19" s="37"/>
      <c r="G19" s="38" t="s">
        <v>239</v>
      </c>
      <c r="H19" s="39"/>
    </row>
    <row r="20" spans="2:8" x14ac:dyDescent="0.25">
      <c r="B20" s="36"/>
      <c r="F20" s="40" t="s">
        <v>23</v>
      </c>
      <c r="G20" s="41"/>
      <c r="H20" s="41"/>
    </row>
    <row r="21" spans="2:8" x14ac:dyDescent="0.25">
      <c r="B21" s="36"/>
      <c r="F21" s="40"/>
      <c r="G21" s="41"/>
      <c r="H21" s="41"/>
    </row>
    <row r="22" spans="2:8" x14ac:dyDescent="0.25">
      <c r="B22" s="36"/>
      <c r="F22" s="40"/>
      <c r="G22" s="41"/>
      <c r="H22" s="41"/>
    </row>
    <row r="23" spans="2:8" ht="15.75" x14ac:dyDescent="0.25">
      <c r="B23" s="36" t="s">
        <v>24</v>
      </c>
      <c r="F23" s="37"/>
      <c r="G23" s="38" t="s">
        <v>240</v>
      </c>
      <c r="H23" s="39"/>
    </row>
    <row r="24" spans="2:8" x14ac:dyDescent="0.25">
      <c r="F24" s="40" t="s">
        <v>23</v>
      </c>
      <c r="G24" s="41"/>
      <c r="H24" s="41"/>
    </row>
    <row r="25" spans="2:8" x14ac:dyDescent="0.25">
      <c r="B25" t="s">
        <v>241</v>
      </c>
    </row>
    <row r="26" spans="2:8" x14ac:dyDescent="0.25">
      <c r="B26" t="s">
        <v>242</v>
      </c>
    </row>
  </sheetData>
  <mergeCells count="12">
    <mergeCell ref="G19:H19"/>
    <mergeCell ref="G23:H2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="60" zoomScaleNormal="75" workbookViewId="0">
      <selection activeCell="C22" sqref="C2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26</v>
      </c>
    </row>
    <row r="3" spans="1:13" ht="61.5" customHeight="1" x14ac:dyDescent="0.25">
      <c r="A3" s="3"/>
      <c r="B3" s="42" t="s">
        <v>30</v>
      </c>
      <c r="C3" s="43"/>
      <c r="D3" s="43"/>
      <c r="E3" s="43"/>
      <c r="F3" s="43"/>
      <c r="G3" s="43"/>
      <c r="H3" s="43"/>
      <c r="I3" s="43"/>
      <c r="J3" s="43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75" x14ac:dyDescent="0.25">
      <c r="A7" s="15">
        <v>1</v>
      </c>
      <c r="B7" s="22" t="s">
        <v>31</v>
      </c>
      <c r="C7" s="23">
        <v>54.7</v>
      </c>
      <c r="D7" s="23"/>
      <c r="E7" s="16"/>
      <c r="F7" s="24">
        <f>SUM(C7,D7)</f>
        <v>54.7</v>
      </c>
      <c r="G7" s="22">
        <v>2210</v>
      </c>
      <c r="H7" s="23">
        <v>4.4000000000000004</v>
      </c>
      <c r="I7" s="20"/>
      <c r="J7" s="23"/>
      <c r="K7" s="25">
        <v>107.7</v>
      </c>
    </row>
    <row r="8" spans="1:13" ht="15.75" x14ac:dyDescent="0.25">
      <c r="A8" s="15">
        <v>2</v>
      </c>
      <c r="B8" s="22" t="s">
        <v>32</v>
      </c>
      <c r="C8" s="23">
        <v>9</v>
      </c>
      <c r="D8" s="23"/>
      <c r="E8" s="16"/>
      <c r="F8" s="24">
        <f t="shared" ref="F8:F50" si="0">SUM(C8,D8)</f>
        <v>9</v>
      </c>
      <c r="G8" s="22">
        <v>2220</v>
      </c>
      <c r="H8" s="23">
        <v>12.4</v>
      </c>
      <c r="I8" s="20"/>
      <c r="J8" s="23"/>
      <c r="K8" s="25"/>
    </row>
    <row r="9" spans="1:13" ht="15.75" x14ac:dyDescent="0.25">
      <c r="A9" s="15">
        <v>3</v>
      </c>
      <c r="B9" s="22" t="s">
        <v>33</v>
      </c>
      <c r="C9" s="23">
        <v>10</v>
      </c>
      <c r="D9" s="23"/>
      <c r="E9" s="16"/>
      <c r="F9" s="24">
        <f t="shared" si="0"/>
        <v>10</v>
      </c>
      <c r="G9" s="22">
        <v>2240</v>
      </c>
      <c r="H9" s="23">
        <v>60.3</v>
      </c>
      <c r="I9" s="20"/>
      <c r="J9" s="23"/>
      <c r="K9" s="25"/>
    </row>
    <row r="10" spans="1:13" ht="15.75" x14ac:dyDescent="0.25">
      <c r="A10" s="15">
        <v>4</v>
      </c>
      <c r="B10" s="22" t="s">
        <v>29</v>
      </c>
      <c r="C10" s="23"/>
      <c r="D10" s="23"/>
      <c r="E10" s="16"/>
      <c r="F10" s="24">
        <f t="shared" si="0"/>
        <v>0</v>
      </c>
      <c r="G10" s="22"/>
      <c r="H10" s="23"/>
      <c r="I10" s="20"/>
      <c r="J10" s="23"/>
      <c r="K10" s="25"/>
    </row>
    <row r="11" spans="1:13" ht="15.75" x14ac:dyDescent="0.25">
      <c r="A11" s="15">
        <v>5</v>
      </c>
      <c r="B11" s="22" t="s">
        <v>34</v>
      </c>
      <c r="C11" s="23">
        <v>2</v>
      </c>
      <c r="D11" s="23"/>
      <c r="E11" s="16"/>
      <c r="F11" s="24">
        <f t="shared" si="0"/>
        <v>2</v>
      </c>
      <c r="G11" s="22"/>
      <c r="H11" s="23"/>
      <c r="I11" s="20" t="s">
        <v>35</v>
      </c>
      <c r="J11" s="23">
        <v>620.9</v>
      </c>
      <c r="K11" s="25"/>
    </row>
    <row r="12" spans="1:13" ht="15.75" x14ac:dyDescent="0.25">
      <c r="A12" s="15">
        <v>6</v>
      </c>
      <c r="B12" s="22"/>
      <c r="C12" s="23"/>
      <c r="D12" s="23"/>
      <c r="E12" s="16"/>
      <c r="F12" s="24">
        <f t="shared" si="0"/>
        <v>0</v>
      </c>
      <c r="G12" s="21"/>
      <c r="H12" s="23"/>
      <c r="I12" s="16"/>
      <c r="J12" s="23"/>
      <c r="K12" s="25"/>
    </row>
    <row r="13" spans="1:13" ht="15.75" x14ac:dyDescent="0.25">
      <c r="A13" s="15"/>
      <c r="B13" s="22"/>
      <c r="C13" s="23"/>
      <c r="D13" s="23"/>
      <c r="E13" s="16"/>
      <c r="F13" s="24">
        <f t="shared" si="0"/>
        <v>0</v>
      </c>
      <c r="G13" s="21"/>
      <c r="H13" s="23"/>
      <c r="I13" s="16"/>
      <c r="J13" s="23"/>
      <c r="K13" s="25"/>
    </row>
    <row r="14" spans="1:13" ht="15.75" x14ac:dyDescent="0.25">
      <c r="A14" s="15"/>
      <c r="B14" s="22"/>
      <c r="C14" s="23"/>
      <c r="D14" s="23"/>
      <c r="E14" s="22"/>
      <c r="F14" s="24">
        <f t="shared" si="0"/>
        <v>0</v>
      </c>
      <c r="G14" s="22"/>
      <c r="H14" s="23"/>
      <c r="I14" s="16"/>
      <c r="J14" s="23"/>
      <c r="K14" s="25"/>
    </row>
    <row r="15" spans="1:13" ht="15.75" x14ac:dyDescent="0.25">
      <c r="A15" s="21"/>
      <c r="B15" s="22"/>
      <c r="C15" s="23"/>
      <c r="D15" s="23"/>
      <c r="E15" s="22"/>
      <c r="F15" s="24">
        <f t="shared" si="0"/>
        <v>0</v>
      </c>
      <c r="G15" s="22"/>
      <c r="H15" s="23"/>
      <c r="I15" s="16"/>
      <c r="J15" s="23"/>
      <c r="K15" s="25"/>
    </row>
    <row r="16" spans="1:13" ht="15" customHeight="1" x14ac:dyDescent="0.25">
      <c r="A16" s="21">
        <v>7</v>
      </c>
      <c r="B16" s="22" t="s">
        <v>36</v>
      </c>
      <c r="C16" s="23"/>
      <c r="D16" s="23">
        <v>620.9</v>
      </c>
      <c r="E16" s="22" t="s">
        <v>35</v>
      </c>
      <c r="F16" s="24">
        <f t="shared" si="0"/>
        <v>620.9</v>
      </c>
      <c r="G16" s="22"/>
      <c r="H16" s="23"/>
      <c r="I16" s="16"/>
      <c r="J16" s="23"/>
      <c r="K16" s="25"/>
    </row>
    <row r="17" spans="1:11" ht="15.75" x14ac:dyDescent="0.25">
      <c r="A17" s="15"/>
      <c r="B17" s="22" t="s">
        <v>37</v>
      </c>
      <c r="C17" s="23"/>
      <c r="D17" s="23"/>
      <c r="E17" s="22"/>
      <c r="F17" s="24">
        <f t="shared" si="0"/>
        <v>0</v>
      </c>
      <c r="G17" s="22"/>
      <c r="H17" s="23"/>
      <c r="I17" s="16"/>
      <c r="J17" s="23"/>
      <c r="K17" s="25"/>
    </row>
    <row r="18" spans="1:11" ht="18.75" customHeight="1" x14ac:dyDescent="0.25">
      <c r="A18" s="15"/>
      <c r="B18" s="22"/>
      <c r="C18" s="23"/>
      <c r="D18" s="23"/>
      <c r="E18" s="16"/>
      <c r="F18" s="24">
        <f t="shared" si="0"/>
        <v>0</v>
      </c>
      <c r="G18" s="22"/>
      <c r="H18" s="23"/>
      <c r="I18" s="16"/>
      <c r="J18" s="23"/>
      <c r="K18" s="25"/>
    </row>
    <row r="19" spans="1:11" ht="15.75" x14ac:dyDescent="0.25">
      <c r="A19" s="15"/>
      <c r="B19" s="22"/>
      <c r="C19" s="23"/>
      <c r="D19" s="23"/>
      <c r="E19" s="16"/>
      <c r="F19" s="24">
        <f t="shared" si="0"/>
        <v>0</v>
      </c>
      <c r="G19" s="22"/>
      <c r="H19" s="23"/>
      <c r="I19" s="16"/>
      <c r="J19" s="23"/>
      <c r="K19" s="25"/>
    </row>
    <row r="20" spans="1:11" ht="15.75" x14ac:dyDescent="0.25">
      <c r="A20" s="15"/>
      <c r="B20" s="22"/>
      <c r="C20" s="23"/>
      <c r="D20" s="23"/>
      <c r="E20" s="16"/>
      <c r="F20" s="24">
        <f t="shared" si="0"/>
        <v>0</v>
      </c>
      <c r="G20" s="22"/>
      <c r="H20" s="23"/>
      <c r="I20" s="16"/>
      <c r="J20" s="23"/>
      <c r="K20" s="25"/>
    </row>
    <row r="21" spans="1:11" ht="29.25" customHeight="1" x14ac:dyDescent="0.25">
      <c r="A21" s="15"/>
      <c r="B21" s="22" t="s">
        <v>38</v>
      </c>
      <c r="C21" s="23"/>
      <c r="D21" s="23"/>
      <c r="E21" s="16"/>
      <c r="F21" s="24">
        <f t="shared" si="0"/>
        <v>0</v>
      </c>
      <c r="G21" s="22"/>
      <c r="H21" s="23"/>
      <c r="I21" s="16"/>
      <c r="J21" s="23"/>
      <c r="K21" s="25"/>
    </row>
    <row r="22" spans="1:11" ht="15.75" x14ac:dyDescent="0.25">
      <c r="A22" s="15"/>
      <c r="B22" s="22"/>
      <c r="C22" s="23"/>
      <c r="D22" s="23"/>
      <c r="E22" s="16"/>
      <c r="F22" s="24">
        <f t="shared" si="0"/>
        <v>0</v>
      </c>
      <c r="G22" s="22"/>
      <c r="H22" s="23"/>
      <c r="I22" s="16"/>
      <c r="J22" s="23"/>
      <c r="K22" s="25"/>
    </row>
    <row r="23" spans="1:11" ht="15.75" x14ac:dyDescent="0.25">
      <c r="A23" s="15"/>
      <c r="B23" s="22"/>
      <c r="C23" s="23"/>
      <c r="D23" s="23"/>
      <c r="E23" s="16"/>
      <c r="F23" s="24">
        <f t="shared" si="0"/>
        <v>0</v>
      </c>
      <c r="G23" s="22"/>
      <c r="H23" s="23"/>
      <c r="I23" s="16"/>
      <c r="J23" s="23"/>
      <c r="K23" s="25"/>
    </row>
    <row r="24" spans="1:11" ht="15.75" x14ac:dyDescent="0.25">
      <c r="A24" s="15"/>
      <c r="B24" s="22"/>
      <c r="C24" s="23"/>
      <c r="D24" s="23"/>
      <c r="E24" s="16"/>
      <c r="F24" s="24">
        <f t="shared" si="0"/>
        <v>0</v>
      </c>
      <c r="G24" s="22"/>
      <c r="H24" s="23"/>
      <c r="I24" s="16"/>
      <c r="J24" s="23"/>
      <c r="K24" s="25"/>
    </row>
    <row r="25" spans="1:11" ht="15.75" x14ac:dyDescent="0.25">
      <c r="A25" s="21"/>
      <c r="B25" s="22"/>
      <c r="C25" s="23"/>
      <c r="D25" s="23"/>
      <c r="E25" s="16"/>
      <c r="F25" s="24">
        <f t="shared" si="0"/>
        <v>0</v>
      </c>
      <c r="G25" s="22"/>
      <c r="H25" s="23"/>
      <c r="I25" s="16"/>
      <c r="J25" s="23"/>
      <c r="K25" s="25"/>
    </row>
    <row r="26" spans="1:11" ht="15.75" x14ac:dyDescent="0.25">
      <c r="A26" s="21"/>
      <c r="B26" s="22"/>
      <c r="C26" s="23"/>
      <c r="D26" s="23"/>
      <c r="E26" s="16"/>
      <c r="F26" s="24">
        <f t="shared" si="0"/>
        <v>0</v>
      </c>
      <c r="G26" s="22"/>
      <c r="H26" s="23"/>
      <c r="I26" s="16"/>
      <c r="J26" s="23"/>
      <c r="K26" s="25"/>
    </row>
    <row r="27" spans="1:11" ht="15.75" x14ac:dyDescent="0.25">
      <c r="A27" s="15"/>
      <c r="B27" s="22"/>
      <c r="C27" s="23"/>
      <c r="D27" s="23"/>
      <c r="E27" s="16"/>
      <c r="F27" s="24">
        <f t="shared" si="0"/>
        <v>0</v>
      </c>
      <c r="G27" s="22"/>
      <c r="H27" s="23"/>
      <c r="I27" s="16"/>
      <c r="J27" s="23"/>
      <c r="K27" s="25"/>
    </row>
    <row r="28" spans="1:11" ht="15.75" x14ac:dyDescent="0.25">
      <c r="A28" s="15"/>
      <c r="B28" s="22"/>
      <c r="C28" s="23"/>
      <c r="D28" s="23"/>
      <c r="E28" s="16"/>
      <c r="F28" s="24">
        <f t="shared" si="0"/>
        <v>0</v>
      </c>
      <c r="G28" s="22"/>
      <c r="H28" s="23"/>
      <c r="I28" s="16"/>
      <c r="J28" s="23"/>
      <c r="K28" s="25"/>
    </row>
    <row r="29" spans="1:11" ht="15.75" x14ac:dyDescent="0.25">
      <c r="A29" s="15"/>
      <c r="B29" s="22"/>
      <c r="C29" s="23"/>
      <c r="D29" s="23"/>
      <c r="E29" s="16"/>
      <c r="F29" s="24">
        <f t="shared" si="0"/>
        <v>0</v>
      </c>
      <c r="G29" s="22"/>
      <c r="H29" s="23"/>
      <c r="I29" s="16"/>
      <c r="J29" s="23"/>
      <c r="K29" s="25"/>
    </row>
    <row r="30" spans="1:11" ht="15.75" x14ac:dyDescent="0.25">
      <c r="A30" s="15"/>
      <c r="B30" s="22"/>
      <c r="C30" s="23"/>
      <c r="D30" s="23"/>
      <c r="E30" s="16"/>
      <c r="F30" s="24">
        <f t="shared" si="0"/>
        <v>0</v>
      </c>
      <c r="G30" s="22"/>
      <c r="H30" s="23"/>
      <c r="I30" s="16"/>
      <c r="J30" s="23"/>
      <c r="K30" s="25"/>
    </row>
    <row r="31" spans="1:11" ht="15.75" x14ac:dyDescent="0.25">
      <c r="A31" s="15"/>
      <c r="B31" s="22"/>
      <c r="C31" s="23"/>
      <c r="D31" s="23"/>
      <c r="E31" s="16"/>
      <c r="F31" s="24">
        <f t="shared" si="0"/>
        <v>0</v>
      </c>
      <c r="G31" s="22"/>
      <c r="H31" s="23"/>
      <c r="I31" s="16"/>
      <c r="J31" s="23"/>
      <c r="K31" s="25"/>
    </row>
    <row r="32" spans="1:11" ht="15.75" x14ac:dyDescent="0.25">
      <c r="A32" s="15"/>
      <c r="B32" s="22"/>
      <c r="C32" s="23"/>
      <c r="D32" s="23"/>
      <c r="E32" s="16"/>
      <c r="F32" s="24">
        <f t="shared" si="0"/>
        <v>0</v>
      </c>
      <c r="G32" s="22"/>
      <c r="H32" s="23"/>
      <c r="I32" s="16"/>
      <c r="J32" s="23"/>
      <c r="K32" s="25"/>
    </row>
    <row r="33" spans="1:11" ht="15.75" x14ac:dyDescent="0.25">
      <c r="A33" s="15"/>
      <c r="B33" s="22"/>
      <c r="C33" s="23"/>
      <c r="D33" s="23"/>
      <c r="E33" s="16"/>
      <c r="F33" s="24">
        <f t="shared" si="0"/>
        <v>0</v>
      </c>
      <c r="G33" s="22"/>
      <c r="H33" s="23"/>
      <c r="I33" s="16"/>
      <c r="J33" s="23"/>
      <c r="K33" s="25"/>
    </row>
    <row r="34" spans="1:11" ht="15.75" x14ac:dyDescent="0.25">
      <c r="A34" s="15"/>
      <c r="B34" s="22"/>
      <c r="C34" s="23"/>
      <c r="D34" s="23"/>
      <c r="E34" s="16"/>
      <c r="F34" s="24">
        <f t="shared" si="0"/>
        <v>0</v>
      </c>
      <c r="G34" s="22"/>
      <c r="H34" s="23"/>
      <c r="I34" s="16"/>
      <c r="J34" s="23"/>
      <c r="K34" s="25"/>
    </row>
    <row r="35" spans="1:11" ht="15.75" x14ac:dyDescent="0.25">
      <c r="A35" s="21"/>
      <c r="B35" s="22"/>
      <c r="C35" s="23"/>
      <c r="D35" s="23"/>
      <c r="E35" s="16"/>
      <c r="F35" s="24">
        <f t="shared" si="0"/>
        <v>0</v>
      </c>
      <c r="G35" s="22"/>
      <c r="H35" s="23"/>
      <c r="I35" s="16"/>
      <c r="J35" s="23"/>
      <c r="K35" s="25"/>
    </row>
    <row r="36" spans="1:11" ht="15.75" x14ac:dyDescent="0.25">
      <c r="A36" s="21"/>
      <c r="B36" s="22"/>
      <c r="C36" s="23"/>
      <c r="D36" s="23"/>
      <c r="E36" s="16"/>
      <c r="F36" s="24">
        <f t="shared" si="0"/>
        <v>0</v>
      </c>
      <c r="G36" s="22"/>
      <c r="H36" s="23"/>
      <c r="I36" s="16"/>
      <c r="J36" s="23"/>
      <c r="K36" s="25"/>
    </row>
    <row r="37" spans="1:11" ht="15.75" x14ac:dyDescent="0.25">
      <c r="A37" s="15"/>
      <c r="B37" s="22"/>
      <c r="C37" s="23"/>
      <c r="D37" s="23"/>
      <c r="E37" s="16"/>
      <c r="F37" s="24">
        <f t="shared" si="0"/>
        <v>0</v>
      </c>
      <c r="G37" s="22"/>
      <c r="H37" s="23"/>
      <c r="I37" s="16"/>
      <c r="J37" s="23"/>
      <c r="K37" s="25"/>
    </row>
    <row r="38" spans="1:11" ht="15.75" x14ac:dyDescent="0.25">
      <c r="A38" s="15"/>
      <c r="B38" s="22"/>
      <c r="C38" s="23"/>
      <c r="D38" s="23"/>
      <c r="E38" s="16"/>
      <c r="F38" s="24">
        <f t="shared" si="0"/>
        <v>0</v>
      </c>
      <c r="G38" s="22"/>
      <c r="H38" s="23"/>
      <c r="I38" s="16"/>
      <c r="J38" s="23"/>
      <c r="K38" s="25"/>
    </row>
    <row r="39" spans="1:11" ht="15.75" x14ac:dyDescent="0.25">
      <c r="A39" s="15"/>
      <c r="B39" s="22"/>
      <c r="C39" s="23"/>
      <c r="D39" s="23"/>
      <c r="E39" s="16"/>
      <c r="F39" s="24">
        <f t="shared" si="0"/>
        <v>0</v>
      </c>
      <c r="G39" s="22"/>
      <c r="H39" s="23"/>
      <c r="I39" s="16"/>
      <c r="J39" s="23"/>
      <c r="K39" s="25"/>
    </row>
    <row r="40" spans="1:11" ht="15.75" x14ac:dyDescent="0.25">
      <c r="A40" s="15"/>
      <c r="B40" s="22"/>
      <c r="C40" s="23"/>
      <c r="D40" s="23"/>
      <c r="E40" s="16"/>
      <c r="F40" s="24">
        <f t="shared" si="0"/>
        <v>0</v>
      </c>
      <c r="G40" s="22"/>
      <c r="H40" s="23"/>
      <c r="I40" s="16"/>
      <c r="J40" s="23"/>
      <c r="K40" s="25"/>
    </row>
    <row r="41" spans="1:11" ht="15.75" x14ac:dyDescent="0.25">
      <c r="A41" s="15"/>
      <c r="B41" s="22"/>
      <c r="C41" s="23"/>
      <c r="D41" s="23"/>
      <c r="E41" s="16"/>
      <c r="F41" s="24">
        <f t="shared" si="0"/>
        <v>0</v>
      </c>
      <c r="G41" s="22"/>
      <c r="H41" s="23"/>
      <c r="I41" s="16"/>
      <c r="J41" s="23"/>
      <c r="K41" s="25"/>
    </row>
    <row r="42" spans="1:11" ht="15.75" x14ac:dyDescent="0.25">
      <c r="A42" s="15"/>
      <c r="B42" s="22"/>
      <c r="C42" s="23"/>
      <c r="D42" s="23"/>
      <c r="E42" s="16"/>
      <c r="F42" s="24">
        <f t="shared" si="0"/>
        <v>0</v>
      </c>
      <c r="G42" s="22"/>
      <c r="H42" s="23"/>
      <c r="I42" s="16"/>
      <c r="J42" s="23"/>
      <c r="K42" s="25"/>
    </row>
    <row r="43" spans="1:11" ht="15.75" x14ac:dyDescent="0.25">
      <c r="A43" s="15"/>
      <c r="B43" s="22"/>
      <c r="C43" s="23"/>
      <c r="D43" s="23"/>
      <c r="E43" s="16"/>
      <c r="F43" s="24">
        <f t="shared" si="0"/>
        <v>0</v>
      </c>
      <c r="G43" s="22"/>
      <c r="H43" s="23"/>
      <c r="I43" s="16"/>
      <c r="J43" s="23"/>
      <c r="K43" s="25"/>
    </row>
    <row r="44" spans="1:11" ht="15.75" x14ac:dyDescent="0.25">
      <c r="A44" s="15"/>
      <c r="B44" s="22"/>
      <c r="C44" s="23"/>
      <c r="D44" s="23"/>
      <c r="E44" s="16"/>
      <c r="F44" s="24">
        <f t="shared" si="0"/>
        <v>0</v>
      </c>
      <c r="G44" s="22"/>
      <c r="H44" s="23"/>
      <c r="I44" s="16"/>
      <c r="J44" s="23"/>
      <c r="K44" s="25"/>
    </row>
    <row r="45" spans="1:11" ht="15.75" x14ac:dyDescent="0.25">
      <c r="A45" s="21"/>
      <c r="B45" s="22"/>
      <c r="C45" s="23"/>
      <c r="D45" s="23"/>
      <c r="E45" s="16"/>
      <c r="F45" s="24">
        <f t="shared" si="0"/>
        <v>0</v>
      </c>
      <c r="G45" s="22"/>
      <c r="H45" s="23"/>
      <c r="I45" s="16"/>
      <c r="J45" s="23"/>
      <c r="K45" s="25"/>
    </row>
    <row r="46" spans="1:11" ht="15.75" x14ac:dyDescent="0.25">
      <c r="A46" s="21"/>
      <c r="B46" s="22"/>
      <c r="C46" s="23"/>
      <c r="D46" s="23"/>
      <c r="E46" s="16"/>
      <c r="F46" s="24">
        <f t="shared" si="0"/>
        <v>0</v>
      </c>
      <c r="G46" s="22"/>
      <c r="H46" s="23"/>
      <c r="I46" s="16"/>
      <c r="J46" s="23"/>
      <c r="K46" s="25"/>
    </row>
    <row r="47" spans="1:11" ht="15.75" x14ac:dyDescent="0.25">
      <c r="A47" s="26"/>
      <c r="B47" s="27"/>
      <c r="C47" s="28"/>
      <c r="D47" s="28"/>
      <c r="E47" s="29"/>
      <c r="F47" s="24">
        <f t="shared" si="0"/>
        <v>0</v>
      </c>
      <c r="G47" s="27"/>
      <c r="H47" s="28"/>
      <c r="I47" s="29"/>
      <c r="J47" s="28"/>
      <c r="K47" s="25"/>
    </row>
    <row r="48" spans="1:11" ht="15.75" x14ac:dyDescent="0.25">
      <c r="A48" s="26"/>
      <c r="B48" s="27"/>
      <c r="C48" s="28"/>
      <c r="D48" s="28"/>
      <c r="E48" s="29"/>
      <c r="F48" s="24">
        <f t="shared" si="0"/>
        <v>0</v>
      </c>
      <c r="G48" s="27"/>
      <c r="H48" s="28"/>
      <c r="I48" s="29"/>
      <c r="J48" s="28"/>
      <c r="K48" s="25"/>
    </row>
    <row r="49" spans="1:11" ht="15.75" x14ac:dyDescent="0.25">
      <c r="A49" s="26"/>
      <c r="B49" s="27"/>
      <c r="C49" s="28"/>
      <c r="D49" s="28"/>
      <c r="E49" s="29"/>
      <c r="F49" s="24">
        <f t="shared" si="0"/>
        <v>0</v>
      </c>
      <c r="G49" s="27"/>
      <c r="H49" s="28"/>
      <c r="I49" s="29"/>
      <c r="J49" s="28"/>
      <c r="K49" s="25"/>
    </row>
    <row r="50" spans="1:11" ht="15.75" x14ac:dyDescent="0.25">
      <c r="A50" s="27"/>
      <c r="B50" s="30" t="s">
        <v>20</v>
      </c>
      <c r="C50" s="31">
        <f>SUM(C7:C49)</f>
        <v>75.7</v>
      </c>
      <c r="D50" s="31">
        <f>SUM(D7:D49)</f>
        <v>620.9</v>
      </c>
      <c r="E50" s="32"/>
      <c r="F50" s="33">
        <f t="shared" si="0"/>
        <v>696.6</v>
      </c>
      <c r="G50" s="34"/>
      <c r="H50" s="31">
        <f>SUM(H7:H49)</f>
        <v>77.099999999999994</v>
      </c>
      <c r="I50" s="32"/>
      <c r="J50" s="31">
        <f>SUM(J7:J49)</f>
        <v>620.9</v>
      </c>
      <c r="K50" s="35">
        <f>C50-H50</f>
        <v>-1.3999999999999915</v>
      </c>
    </row>
    <row r="53" spans="1:11" ht="15.75" x14ac:dyDescent="0.25">
      <c r="B53" s="36" t="s">
        <v>39</v>
      </c>
      <c r="F53" s="37"/>
      <c r="G53" s="38" t="s">
        <v>40</v>
      </c>
      <c r="H53" s="39"/>
    </row>
    <row r="54" spans="1:11" x14ac:dyDescent="0.25">
      <c r="B54" s="36"/>
      <c r="F54" s="40" t="s">
        <v>23</v>
      </c>
      <c r="G54" s="41"/>
      <c r="H54" s="41"/>
    </row>
    <row r="55" spans="1:11" ht="15.75" x14ac:dyDescent="0.25">
      <c r="B55" s="36" t="s">
        <v>24</v>
      </c>
      <c r="F55" s="37"/>
      <c r="G55" s="38" t="s">
        <v>41</v>
      </c>
      <c r="H55" s="39"/>
      <c r="I55" t="s">
        <v>42</v>
      </c>
    </row>
    <row r="56" spans="1:11" x14ac:dyDescent="0.25">
      <c r="F56" s="40" t="s">
        <v>23</v>
      </c>
      <c r="G56" s="41"/>
      <c r="H56" s="41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zoomScale="75" workbookViewId="0">
      <selection activeCell="E15" sqref="E1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2" spans="1:11" ht="62.25" customHeight="1" x14ac:dyDescent="0.25">
      <c r="A2" s="3"/>
      <c r="B2" s="42" t="s">
        <v>43</v>
      </c>
      <c r="C2" s="43"/>
      <c r="D2" s="43"/>
      <c r="E2" s="43"/>
      <c r="F2" s="43"/>
      <c r="G2" s="43"/>
      <c r="H2" s="43"/>
      <c r="I2" s="43"/>
      <c r="J2" s="43"/>
      <c r="K2" s="3"/>
    </row>
    <row r="3" spans="1:11" ht="21.75" customHeight="1" x14ac:dyDescent="0.25">
      <c r="A3" s="9" t="s">
        <v>44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10" t="s">
        <v>4</v>
      </c>
      <c r="B4" s="10" t="s">
        <v>5</v>
      </c>
      <c r="C4" s="11" t="s">
        <v>6</v>
      </c>
      <c r="D4" s="11"/>
      <c r="E4" s="11"/>
      <c r="F4" s="11" t="s">
        <v>7</v>
      </c>
      <c r="G4" s="11" t="s">
        <v>8</v>
      </c>
      <c r="H4" s="11"/>
      <c r="I4" s="11"/>
      <c r="J4" s="11"/>
      <c r="K4" s="12" t="s">
        <v>9</v>
      </c>
    </row>
    <row r="5" spans="1:11" ht="140.25" x14ac:dyDescent="0.25">
      <c r="A5" s="10"/>
      <c r="B5" s="10"/>
      <c r="C5" s="13" t="s">
        <v>10</v>
      </c>
      <c r="D5" s="13" t="s">
        <v>11</v>
      </c>
      <c r="E5" s="13" t="s">
        <v>12</v>
      </c>
      <c r="F5" s="11"/>
      <c r="G5" s="14" t="s">
        <v>13</v>
      </c>
      <c r="H5" s="13" t="s">
        <v>14</v>
      </c>
      <c r="I5" s="13" t="s">
        <v>15</v>
      </c>
      <c r="J5" s="13" t="s">
        <v>14</v>
      </c>
      <c r="K5" s="12"/>
    </row>
    <row r="6" spans="1:11" ht="38.25" x14ac:dyDescent="0.3">
      <c r="A6" s="15">
        <v>1</v>
      </c>
      <c r="B6" s="45" t="s">
        <v>45</v>
      </c>
      <c r="C6" s="46"/>
      <c r="D6" s="46">
        <v>6.5</v>
      </c>
      <c r="E6" s="47" t="s">
        <v>46</v>
      </c>
      <c r="F6" s="48">
        <f>SUM(C6,D6)</f>
        <v>6.5</v>
      </c>
      <c r="G6" s="49"/>
      <c r="H6" s="23"/>
      <c r="I6" s="47" t="s">
        <v>46</v>
      </c>
      <c r="J6" s="23">
        <v>6.5</v>
      </c>
      <c r="K6" s="25">
        <v>0</v>
      </c>
    </row>
    <row r="7" spans="1:11" ht="15.75" x14ac:dyDescent="0.25">
      <c r="A7" s="27"/>
      <c r="B7" s="30" t="s">
        <v>20</v>
      </c>
      <c r="C7" s="31">
        <f>SUM(C6:C6)</f>
        <v>0</v>
      </c>
      <c r="D7" s="31">
        <f>SUM(D6:D6)</f>
        <v>6.5</v>
      </c>
      <c r="E7" s="32"/>
      <c r="F7" s="33">
        <f>SUM(C7,D7)</f>
        <v>6.5</v>
      </c>
      <c r="G7" s="34"/>
      <c r="H7" s="31">
        <f>SUM(H6:H6)</f>
        <v>0</v>
      </c>
      <c r="I7" s="32"/>
      <c r="J7" s="31">
        <f>SUM(J6:J6)</f>
        <v>6.5</v>
      </c>
      <c r="K7" s="35">
        <f>SUM(K6:K6)</f>
        <v>0</v>
      </c>
    </row>
    <row r="8" spans="1:11" x14ac:dyDescent="0.25">
      <c r="K8" s="50"/>
    </row>
    <row r="10" spans="1:11" ht="15.75" x14ac:dyDescent="0.25">
      <c r="B10" s="36" t="s">
        <v>39</v>
      </c>
      <c r="F10" s="37"/>
      <c r="G10" s="38" t="s">
        <v>47</v>
      </c>
      <c r="H10" s="39"/>
    </row>
    <row r="11" spans="1:11" x14ac:dyDescent="0.25">
      <c r="B11" s="36"/>
      <c r="F11" s="40" t="s">
        <v>23</v>
      </c>
      <c r="G11" s="41"/>
      <c r="H11" s="41"/>
    </row>
    <row r="12" spans="1:11" ht="15.75" x14ac:dyDescent="0.25">
      <c r="B12" s="36" t="s">
        <v>24</v>
      </c>
      <c r="F12" s="37"/>
      <c r="G12" s="38" t="s">
        <v>48</v>
      </c>
      <c r="H12" s="39"/>
    </row>
    <row r="13" spans="1:11" x14ac:dyDescent="0.25">
      <c r="F13" s="40" t="s">
        <v>23</v>
      </c>
      <c r="G13" s="41"/>
      <c r="H13" s="41"/>
    </row>
    <row r="16" spans="1:11" x14ac:dyDescent="0.25">
      <c r="B16" t="s">
        <v>49</v>
      </c>
    </row>
    <row r="17" spans="1:3" x14ac:dyDescent="0.25">
      <c r="B17" t="s">
        <v>50</v>
      </c>
    </row>
    <row r="18" spans="1:3" x14ac:dyDescent="0.25">
      <c r="B18" t="s">
        <v>51</v>
      </c>
    </row>
    <row r="22" spans="1:3" x14ac:dyDescent="0.25">
      <c r="A22" s="51"/>
      <c r="B22" s="52"/>
      <c r="C22" s="51"/>
    </row>
  </sheetData>
  <mergeCells count="10">
    <mergeCell ref="G10:H10"/>
    <mergeCell ref="G12:H12"/>
    <mergeCell ref="B2:J2"/>
    <mergeCell ref="A3:K3"/>
    <mergeCell ref="A4:A5"/>
    <mergeCell ref="B4:B5"/>
    <mergeCell ref="C4:E4"/>
    <mergeCell ref="F4:F5"/>
    <mergeCell ref="G4:J4"/>
    <mergeCell ref="K4:K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="80" zoomScaleNormal="80" workbookViewId="0">
      <selection activeCell="I6" sqref="I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4.710937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4.710937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4.710937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4.710937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4.710937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4.710937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4.710937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4.710937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4.710937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4.710937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4.710937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4.710937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4.710937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4.710937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4.710937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4.710937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4.710937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4.710937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4.710937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4.710937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4.710937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4.710937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4.710937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4.710937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4.710937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4.710937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4.710937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4.710937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4.710937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4.710937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4.710937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4.710937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4.710937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4.710937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4.710937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4.710937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4.710937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4.710937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4.710937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4.710937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4.710937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4.710937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4.710937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4.710937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4.710937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4.710937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4.710937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4.710937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4.710937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4.710937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4.710937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4.710937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4.710937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4.710937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4.710937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4.710937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4.710937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4.710937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4.710937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4.710937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4.710937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4.710937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4.710937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4.710937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2" ht="18.75" customHeight="1" x14ac:dyDescent="0.25">
      <c r="I1" s="2" t="s">
        <v>0</v>
      </c>
      <c r="J1" s="2"/>
      <c r="K1" s="2"/>
    </row>
    <row r="2" spans="1:12" ht="20.25" customHeight="1" x14ac:dyDescent="0.25">
      <c r="A2" s="3"/>
      <c r="B2" s="3"/>
      <c r="C2" s="3"/>
      <c r="D2" s="3"/>
      <c r="E2" s="3"/>
      <c r="F2" s="3"/>
      <c r="G2" s="3"/>
      <c r="H2" s="4"/>
      <c r="I2" s="6" t="s">
        <v>1</v>
      </c>
      <c r="J2" s="6"/>
      <c r="K2" s="6"/>
      <c r="L2" s="6"/>
    </row>
    <row r="3" spans="1:12" ht="61.5" customHeight="1" x14ac:dyDescent="0.25">
      <c r="A3" s="3"/>
      <c r="B3" s="42" t="s">
        <v>52</v>
      </c>
      <c r="C3" s="43"/>
      <c r="D3" s="43"/>
      <c r="E3" s="43"/>
      <c r="F3" s="43"/>
      <c r="G3" s="43"/>
      <c r="H3" s="43"/>
      <c r="I3" s="43"/>
      <c r="J3" s="43"/>
      <c r="K3" s="3"/>
    </row>
    <row r="4" spans="1:12" ht="31.5" customHeight="1" x14ac:dyDescent="0.25">
      <c r="A4" s="53" t="s">
        <v>53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2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2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2" ht="47.25" x14ac:dyDescent="0.25">
      <c r="A7" s="15">
        <v>1</v>
      </c>
      <c r="B7" s="15" t="s">
        <v>54</v>
      </c>
      <c r="C7" s="54"/>
      <c r="D7" s="55">
        <v>12822.88</v>
      </c>
      <c r="E7" s="15" t="s">
        <v>55</v>
      </c>
      <c r="F7" s="56">
        <v>12822.88</v>
      </c>
      <c r="G7" s="21"/>
      <c r="H7" s="54"/>
      <c r="I7" s="57"/>
      <c r="J7" s="54">
        <v>0</v>
      </c>
      <c r="K7" s="55">
        <v>12822.88</v>
      </c>
    </row>
    <row r="8" spans="1:12" ht="47.25" x14ac:dyDescent="0.25">
      <c r="A8" s="15">
        <v>2</v>
      </c>
      <c r="B8" s="21" t="s">
        <v>56</v>
      </c>
      <c r="C8" s="54"/>
      <c r="D8" s="55">
        <v>3036.6</v>
      </c>
      <c r="E8" s="15" t="s">
        <v>57</v>
      </c>
      <c r="F8" s="56">
        <v>3036.6</v>
      </c>
      <c r="G8" s="21"/>
      <c r="H8" s="54"/>
      <c r="I8" s="57"/>
      <c r="J8" s="54">
        <v>3036.6</v>
      </c>
      <c r="K8" s="55">
        <v>0</v>
      </c>
    </row>
    <row r="9" spans="1:12" ht="34.15" customHeight="1" x14ac:dyDescent="0.25">
      <c r="A9" s="15">
        <v>3</v>
      </c>
      <c r="B9" s="15" t="s">
        <v>58</v>
      </c>
      <c r="C9" s="54"/>
      <c r="D9" s="55">
        <v>5625.6</v>
      </c>
      <c r="E9" s="15" t="s">
        <v>59</v>
      </c>
      <c r="F9" s="56">
        <v>5625.6</v>
      </c>
      <c r="G9" s="21"/>
      <c r="H9" s="54"/>
      <c r="I9" s="57"/>
      <c r="J9" s="54">
        <v>2646.62</v>
      </c>
      <c r="K9" s="55">
        <v>2978.98</v>
      </c>
    </row>
    <row r="10" spans="1:12" ht="31.5" x14ac:dyDescent="0.25">
      <c r="A10" s="15">
        <v>4</v>
      </c>
      <c r="B10" s="15" t="s">
        <v>60</v>
      </c>
      <c r="C10" s="54"/>
      <c r="D10" s="55">
        <v>2343.9</v>
      </c>
      <c r="E10" s="15" t="s">
        <v>61</v>
      </c>
      <c r="F10" s="56">
        <f>SUM(C10,D10)</f>
        <v>2343.9</v>
      </c>
      <c r="G10" s="21"/>
      <c r="H10" s="54"/>
      <c r="I10" s="57"/>
      <c r="J10" s="54">
        <v>0</v>
      </c>
      <c r="K10" s="55">
        <v>2343.9</v>
      </c>
    </row>
    <row r="11" spans="1:12" ht="15.75" x14ac:dyDescent="0.25">
      <c r="A11" s="26"/>
      <c r="B11" s="58" t="s">
        <v>20</v>
      </c>
      <c r="C11" s="59">
        <f>SUM(C7:C10)</f>
        <v>0</v>
      </c>
      <c r="D11" s="59">
        <f>SUM(D7:D10)</f>
        <v>23828.980000000003</v>
      </c>
      <c r="E11" s="60"/>
      <c r="F11" s="61">
        <f>SUM(F7:F10,D11)</f>
        <v>47657.960000000006</v>
      </c>
      <c r="G11" s="62"/>
      <c r="H11" s="59">
        <f>SUM(H7:H10)</f>
        <v>0</v>
      </c>
      <c r="I11" s="60"/>
      <c r="J11" s="59">
        <f>SUM(J7:J10)</f>
        <v>5683.2199999999993</v>
      </c>
      <c r="K11" s="63">
        <f>C11-H11+SUM(K7:K10)</f>
        <v>18145.759999999998</v>
      </c>
    </row>
    <row r="14" spans="1:12" ht="44.45" customHeight="1" x14ac:dyDescent="0.25">
      <c r="B14" s="36" t="s">
        <v>21</v>
      </c>
      <c r="F14" s="37"/>
      <c r="G14" s="38" t="s">
        <v>62</v>
      </c>
      <c r="H14" s="39"/>
    </row>
    <row r="15" spans="1:12" x14ac:dyDescent="0.25">
      <c r="B15" s="36"/>
      <c r="F15" s="40" t="s">
        <v>23</v>
      </c>
      <c r="G15" s="41"/>
      <c r="H15" s="41"/>
    </row>
    <row r="16" spans="1:12" ht="57" customHeight="1" x14ac:dyDescent="0.25">
      <c r="B16" s="36" t="s">
        <v>24</v>
      </c>
      <c r="F16" s="37"/>
      <c r="G16" s="38" t="s">
        <v>63</v>
      </c>
      <c r="H16" s="39"/>
    </row>
    <row r="17" spans="6:8" x14ac:dyDescent="0.25">
      <c r="F17" s="40" t="s">
        <v>23</v>
      </c>
      <c r="G17" s="41"/>
      <c r="H17" s="41"/>
    </row>
  </sheetData>
  <mergeCells count="12">
    <mergeCell ref="G14:H14"/>
    <mergeCell ref="G16:H16"/>
    <mergeCell ref="I1:K1"/>
    <mergeCell ref="I2:L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75" workbookViewId="0">
      <selection activeCell="I14" sqref="I14"/>
    </sheetView>
  </sheetViews>
  <sheetFormatPr defaultRowHeight="15" x14ac:dyDescent="0.2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" t="s">
        <v>0</v>
      </c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26</v>
      </c>
    </row>
    <row r="3" spans="1:16" ht="71.25" customHeight="1" x14ac:dyDescent="0.25">
      <c r="A3" s="3"/>
      <c r="B3" s="42" t="s">
        <v>64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  <c r="L6" s="64"/>
      <c r="M6" s="65"/>
      <c r="N6" s="51"/>
    </row>
    <row r="7" spans="1:16" ht="33" customHeight="1" x14ac:dyDescent="0.25">
      <c r="A7" s="66">
        <v>1</v>
      </c>
      <c r="B7" s="67" t="s">
        <v>65</v>
      </c>
      <c r="C7" s="68"/>
      <c r="D7" s="68">
        <v>26.931999999999999</v>
      </c>
      <c r="E7" s="66" t="s">
        <v>66</v>
      </c>
      <c r="F7" s="69">
        <v>26.931999999999999</v>
      </c>
      <c r="G7" s="70"/>
      <c r="H7" s="70"/>
      <c r="I7" s="66" t="s">
        <v>66</v>
      </c>
      <c r="J7" s="71">
        <v>21.544</v>
      </c>
      <c r="K7" s="72">
        <v>5.3860000000000001</v>
      </c>
      <c r="L7" s="64"/>
      <c r="M7" s="73"/>
      <c r="N7" s="74"/>
      <c r="P7" s="75"/>
    </row>
    <row r="8" spans="1:16" ht="15.75" x14ac:dyDescent="0.25">
      <c r="A8" s="22"/>
      <c r="B8" s="30" t="s">
        <v>20</v>
      </c>
      <c r="C8" s="35"/>
      <c r="D8" s="76">
        <f>SUM(D7:D7)</f>
        <v>26.931999999999999</v>
      </c>
      <c r="E8" s="77"/>
      <c r="F8" s="78">
        <f>SUM(C8,D8)</f>
        <v>26.931999999999999</v>
      </c>
      <c r="G8" s="79"/>
      <c r="H8" s="35">
        <v>0</v>
      </c>
      <c r="I8" s="77"/>
      <c r="J8" s="35">
        <f>SUM(J7:J7)</f>
        <v>21.544</v>
      </c>
      <c r="K8" s="76">
        <f>SUM(K7:K7)</f>
        <v>5.3860000000000001</v>
      </c>
      <c r="M8" s="51"/>
      <c r="N8" s="51"/>
    </row>
    <row r="11" spans="1:16" ht="15.75" x14ac:dyDescent="0.25">
      <c r="B11" s="36" t="s">
        <v>21</v>
      </c>
      <c r="F11" s="37"/>
      <c r="G11" s="38" t="s">
        <v>67</v>
      </c>
      <c r="H11" s="39"/>
    </row>
    <row r="12" spans="1:16" x14ac:dyDescent="0.25">
      <c r="B12" s="36"/>
      <c r="F12" s="40" t="s">
        <v>23</v>
      </c>
      <c r="G12" s="41"/>
      <c r="H12" s="41"/>
    </row>
    <row r="13" spans="1:16" ht="15.75" x14ac:dyDescent="0.25">
      <c r="B13" s="36" t="s">
        <v>24</v>
      </c>
      <c r="F13" s="37"/>
      <c r="G13" s="38" t="s">
        <v>68</v>
      </c>
      <c r="H13" s="39"/>
    </row>
    <row r="14" spans="1:16" x14ac:dyDescent="0.25">
      <c r="F14" s="40" t="s">
        <v>23</v>
      </c>
      <c r="G14" s="41"/>
      <c r="H14" s="41"/>
    </row>
    <row r="16" spans="1:16" x14ac:dyDescent="0.25">
      <c r="B16" s="80" t="s">
        <v>69</v>
      </c>
    </row>
    <row r="17" spans="2:2" x14ac:dyDescent="0.25">
      <c r="B17" s="80" t="s">
        <v>70</v>
      </c>
    </row>
  </sheetData>
  <mergeCells count="10">
    <mergeCell ref="G11:H11"/>
    <mergeCell ref="G13:H1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5" workbookViewId="0">
      <selection activeCell="H45" sqref="H45"/>
    </sheetView>
  </sheetViews>
  <sheetFormatPr defaultColWidth="8.85546875" defaultRowHeight="15" x14ac:dyDescent="0.25"/>
  <cols>
    <col min="1" max="1" width="7.28515625" style="81" customWidth="1"/>
    <col min="2" max="2" width="24.42578125" style="81" customWidth="1"/>
    <col min="3" max="3" width="16.28515625" style="81" customWidth="1"/>
    <col min="4" max="4" width="13.5703125" style="81" customWidth="1"/>
    <col min="5" max="5" width="18.85546875" style="81" customWidth="1"/>
    <col min="6" max="6" width="15.85546875" style="81" customWidth="1"/>
    <col min="7" max="7" width="16.5703125" style="81" customWidth="1"/>
    <col min="8" max="8" width="14.28515625" style="81" customWidth="1"/>
    <col min="9" max="9" width="22.85546875" style="81" customWidth="1"/>
    <col min="10" max="10" width="14" style="81" customWidth="1"/>
    <col min="11" max="11" width="15.5703125" style="81" customWidth="1"/>
    <col min="12" max="256" width="8.85546875" style="81"/>
    <col min="257" max="257" width="7.28515625" style="81" customWidth="1"/>
    <col min="258" max="258" width="24.42578125" style="81" customWidth="1"/>
    <col min="259" max="259" width="16.28515625" style="81" customWidth="1"/>
    <col min="260" max="260" width="13.5703125" style="81" customWidth="1"/>
    <col min="261" max="261" width="18.85546875" style="81" customWidth="1"/>
    <col min="262" max="262" width="15.85546875" style="81" customWidth="1"/>
    <col min="263" max="263" width="16.5703125" style="81" customWidth="1"/>
    <col min="264" max="264" width="14.28515625" style="81" customWidth="1"/>
    <col min="265" max="265" width="22.85546875" style="81" customWidth="1"/>
    <col min="266" max="266" width="14" style="81" customWidth="1"/>
    <col min="267" max="267" width="15.5703125" style="81" customWidth="1"/>
    <col min="268" max="512" width="8.85546875" style="81"/>
    <col min="513" max="513" width="7.28515625" style="81" customWidth="1"/>
    <col min="514" max="514" width="24.42578125" style="81" customWidth="1"/>
    <col min="515" max="515" width="16.28515625" style="81" customWidth="1"/>
    <col min="516" max="516" width="13.5703125" style="81" customWidth="1"/>
    <col min="517" max="517" width="18.85546875" style="81" customWidth="1"/>
    <col min="518" max="518" width="15.85546875" style="81" customWidth="1"/>
    <col min="519" max="519" width="16.5703125" style="81" customWidth="1"/>
    <col min="520" max="520" width="14.28515625" style="81" customWidth="1"/>
    <col min="521" max="521" width="22.85546875" style="81" customWidth="1"/>
    <col min="522" max="522" width="14" style="81" customWidth="1"/>
    <col min="523" max="523" width="15.5703125" style="81" customWidth="1"/>
    <col min="524" max="768" width="8.85546875" style="81"/>
    <col min="769" max="769" width="7.28515625" style="81" customWidth="1"/>
    <col min="770" max="770" width="24.42578125" style="81" customWidth="1"/>
    <col min="771" max="771" width="16.28515625" style="81" customWidth="1"/>
    <col min="772" max="772" width="13.5703125" style="81" customWidth="1"/>
    <col min="773" max="773" width="18.85546875" style="81" customWidth="1"/>
    <col min="774" max="774" width="15.85546875" style="81" customWidth="1"/>
    <col min="775" max="775" width="16.5703125" style="81" customWidth="1"/>
    <col min="776" max="776" width="14.28515625" style="81" customWidth="1"/>
    <col min="777" max="777" width="22.85546875" style="81" customWidth="1"/>
    <col min="778" max="778" width="14" style="81" customWidth="1"/>
    <col min="779" max="779" width="15.5703125" style="81" customWidth="1"/>
    <col min="780" max="1024" width="8.85546875" style="81"/>
    <col min="1025" max="1025" width="7.28515625" style="81" customWidth="1"/>
    <col min="1026" max="1026" width="24.42578125" style="81" customWidth="1"/>
    <col min="1027" max="1027" width="16.28515625" style="81" customWidth="1"/>
    <col min="1028" max="1028" width="13.5703125" style="81" customWidth="1"/>
    <col min="1029" max="1029" width="18.85546875" style="81" customWidth="1"/>
    <col min="1030" max="1030" width="15.85546875" style="81" customWidth="1"/>
    <col min="1031" max="1031" width="16.5703125" style="81" customWidth="1"/>
    <col min="1032" max="1032" width="14.28515625" style="81" customWidth="1"/>
    <col min="1033" max="1033" width="22.85546875" style="81" customWidth="1"/>
    <col min="1034" max="1034" width="14" style="81" customWidth="1"/>
    <col min="1035" max="1035" width="15.5703125" style="81" customWidth="1"/>
    <col min="1036" max="1280" width="8.85546875" style="81"/>
    <col min="1281" max="1281" width="7.28515625" style="81" customWidth="1"/>
    <col min="1282" max="1282" width="24.42578125" style="81" customWidth="1"/>
    <col min="1283" max="1283" width="16.28515625" style="81" customWidth="1"/>
    <col min="1284" max="1284" width="13.5703125" style="81" customWidth="1"/>
    <col min="1285" max="1285" width="18.85546875" style="81" customWidth="1"/>
    <col min="1286" max="1286" width="15.85546875" style="81" customWidth="1"/>
    <col min="1287" max="1287" width="16.5703125" style="81" customWidth="1"/>
    <col min="1288" max="1288" width="14.28515625" style="81" customWidth="1"/>
    <col min="1289" max="1289" width="22.85546875" style="81" customWidth="1"/>
    <col min="1290" max="1290" width="14" style="81" customWidth="1"/>
    <col min="1291" max="1291" width="15.5703125" style="81" customWidth="1"/>
    <col min="1292" max="1536" width="8.85546875" style="81"/>
    <col min="1537" max="1537" width="7.28515625" style="81" customWidth="1"/>
    <col min="1538" max="1538" width="24.42578125" style="81" customWidth="1"/>
    <col min="1539" max="1539" width="16.28515625" style="81" customWidth="1"/>
    <col min="1540" max="1540" width="13.5703125" style="81" customWidth="1"/>
    <col min="1541" max="1541" width="18.85546875" style="81" customWidth="1"/>
    <col min="1542" max="1542" width="15.85546875" style="81" customWidth="1"/>
    <col min="1543" max="1543" width="16.5703125" style="81" customWidth="1"/>
    <col min="1544" max="1544" width="14.28515625" style="81" customWidth="1"/>
    <col min="1545" max="1545" width="22.85546875" style="81" customWidth="1"/>
    <col min="1546" max="1546" width="14" style="81" customWidth="1"/>
    <col min="1547" max="1547" width="15.5703125" style="81" customWidth="1"/>
    <col min="1548" max="1792" width="8.85546875" style="81"/>
    <col min="1793" max="1793" width="7.28515625" style="81" customWidth="1"/>
    <col min="1794" max="1794" width="24.42578125" style="81" customWidth="1"/>
    <col min="1795" max="1795" width="16.28515625" style="81" customWidth="1"/>
    <col min="1796" max="1796" width="13.5703125" style="81" customWidth="1"/>
    <col min="1797" max="1797" width="18.85546875" style="81" customWidth="1"/>
    <col min="1798" max="1798" width="15.85546875" style="81" customWidth="1"/>
    <col min="1799" max="1799" width="16.5703125" style="81" customWidth="1"/>
    <col min="1800" max="1800" width="14.28515625" style="81" customWidth="1"/>
    <col min="1801" max="1801" width="22.85546875" style="81" customWidth="1"/>
    <col min="1802" max="1802" width="14" style="81" customWidth="1"/>
    <col min="1803" max="1803" width="15.5703125" style="81" customWidth="1"/>
    <col min="1804" max="2048" width="8.85546875" style="81"/>
    <col min="2049" max="2049" width="7.28515625" style="81" customWidth="1"/>
    <col min="2050" max="2050" width="24.42578125" style="81" customWidth="1"/>
    <col min="2051" max="2051" width="16.28515625" style="81" customWidth="1"/>
    <col min="2052" max="2052" width="13.5703125" style="81" customWidth="1"/>
    <col min="2053" max="2053" width="18.85546875" style="81" customWidth="1"/>
    <col min="2054" max="2054" width="15.85546875" style="81" customWidth="1"/>
    <col min="2055" max="2055" width="16.5703125" style="81" customWidth="1"/>
    <col min="2056" max="2056" width="14.28515625" style="81" customWidth="1"/>
    <col min="2057" max="2057" width="22.85546875" style="81" customWidth="1"/>
    <col min="2058" max="2058" width="14" style="81" customWidth="1"/>
    <col min="2059" max="2059" width="15.5703125" style="81" customWidth="1"/>
    <col min="2060" max="2304" width="8.85546875" style="81"/>
    <col min="2305" max="2305" width="7.28515625" style="81" customWidth="1"/>
    <col min="2306" max="2306" width="24.42578125" style="81" customWidth="1"/>
    <col min="2307" max="2307" width="16.28515625" style="81" customWidth="1"/>
    <col min="2308" max="2308" width="13.5703125" style="81" customWidth="1"/>
    <col min="2309" max="2309" width="18.85546875" style="81" customWidth="1"/>
    <col min="2310" max="2310" width="15.85546875" style="81" customWidth="1"/>
    <col min="2311" max="2311" width="16.5703125" style="81" customWidth="1"/>
    <col min="2312" max="2312" width="14.28515625" style="81" customWidth="1"/>
    <col min="2313" max="2313" width="22.85546875" style="81" customWidth="1"/>
    <col min="2314" max="2314" width="14" style="81" customWidth="1"/>
    <col min="2315" max="2315" width="15.5703125" style="81" customWidth="1"/>
    <col min="2316" max="2560" width="8.85546875" style="81"/>
    <col min="2561" max="2561" width="7.28515625" style="81" customWidth="1"/>
    <col min="2562" max="2562" width="24.42578125" style="81" customWidth="1"/>
    <col min="2563" max="2563" width="16.28515625" style="81" customWidth="1"/>
    <col min="2564" max="2564" width="13.5703125" style="81" customWidth="1"/>
    <col min="2565" max="2565" width="18.85546875" style="81" customWidth="1"/>
    <col min="2566" max="2566" width="15.85546875" style="81" customWidth="1"/>
    <col min="2567" max="2567" width="16.5703125" style="81" customWidth="1"/>
    <col min="2568" max="2568" width="14.28515625" style="81" customWidth="1"/>
    <col min="2569" max="2569" width="22.85546875" style="81" customWidth="1"/>
    <col min="2570" max="2570" width="14" style="81" customWidth="1"/>
    <col min="2571" max="2571" width="15.5703125" style="81" customWidth="1"/>
    <col min="2572" max="2816" width="8.85546875" style="81"/>
    <col min="2817" max="2817" width="7.28515625" style="81" customWidth="1"/>
    <col min="2818" max="2818" width="24.42578125" style="81" customWidth="1"/>
    <col min="2819" max="2819" width="16.28515625" style="81" customWidth="1"/>
    <col min="2820" max="2820" width="13.5703125" style="81" customWidth="1"/>
    <col min="2821" max="2821" width="18.85546875" style="81" customWidth="1"/>
    <col min="2822" max="2822" width="15.85546875" style="81" customWidth="1"/>
    <col min="2823" max="2823" width="16.5703125" style="81" customWidth="1"/>
    <col min="2824" max="2824" width="14.28515625" style="81" customWidth="1"/>
    <col min="2825" max="2825" width="22.85546875" style="81" customWidth="1"/>
    <col min="2826" max="2826" width="14" style="81" customWidth="1"/>
    <col min="2827" max="2827" width="15.5703125" style="81" customWidth="1"/>
    <col min="2828" max="3072" width="8.85546875" style="81"/>
    <col min="3073" max="3073" width="7.28515625" style="81" customWidth="1"/>
    <col min="3074" max="3074" width="24.42578125" style="81" customWidth="1"/>
    <col min="3075" max="3075" width="16.28515625" style="81" customWidth="1"/>
    <col min="3076" max="3076" width="13.5703125" style="81" customWidth="1"/>
    <col min="3077" max="3077" width="18.85546875" style="81" customWidth="1"/>
    <col min="3078" max="3078" width="15.85546875" style="81" customWidth="1"/>
    <col min="3079" max="3079" width="16.5703125" style="81" customWidth="1"/>
    <col min="3080" max="3080" width="14.28515625" style="81" customWidth="1"/>
    <col min="3081" max="3081" width="22.85546875" style="81" customWidth="1"/>
    <col min="3082" max="3082" width="14" style="81" customWidth="1"/>
    <col min="3083" max="3083" width="15.5703125" style="81" customWidth="1"/>
    <col min="3084" max="3328" width="8.85546875" style="81"/>
    <col min="3329" max="3329" width="7.28515625" style="81" customWidth="1"/>
    <col min="3330" max="3330" width="24.42578125" style="81" customWidth="1"/>
    <col min="3331" max="3331" width="16.28515625" style="81" customWidth="1"/>
    <col min="3332" max="3332" width="13.5703125" style="81" customWidth="1"/>
    <col min="3333" max="3333" width="18.85546875" style="81" customWidth="1"/>
    <col min="3334" max="3334" width="15.85546875" style="81" customWidth="1"/>
    <col min="3335" max="3335" width="16.5703125" style="81" customWidth="1"/>
    <col min="3336" max="3336" width="14.28515625" style="81" customWidth="1"/>
    <col min="3337" max="3337" width="22.85546875" style="81" customWidth="1"/>
    <col min="3338" max="3338" width="14" style="81" customWidth="1"/>
    <col min="3339" max="3339" width="15.5703125" style="81" customWidth="1"/>
    <col min="3340" max="3584" width="8.85546875" style="81"/>
    <col min="3585" max="3585" width="7.28515625" style="81" customWidth="1"/>
    <col min="3586" max="3586" width="24.42578125" style="81" customWidth="1"/>
    <col min="3587" max="3587" width="16.28515625" style="81" customWidth="1"/>
    <col min="3588" max="3588" width="13.5703125" style="81" customWidth="1"/>
    <col min="3589" max="3589" width="18.85546875" style="81" customWidth="1"/>
    <col min="3590" max="3590" width="15.85546875" style="81" customWidth="1"/>
    <col min="3591" max="3591" width="16.5703125" style="81" customWidth="1"/>
    <col min="3592" max="3592" width="14.28515625" style="81" customWidth="1"/>
    <col min="3593" max="3593" width="22.85546875" style="81" customWidth="1"/>
    <col min="3594" max="3594" width="14" style="81" customWidth="1"/>
    <col min="3595" max="3595" width="15.5703125" style="81" customWidth="1"/>
    <col min="3596" max="3840" width="8.85546875" style="81"/>
    <col min="3841" max="3841" width="7.28515625" style="81" customWidth="1"/>
    <col min="3842" max="3842" width="24.42578125" style="81" customWidth="1"/>
    <col min="3843" max="3843" width="16.28515625" style="81" customWidth="1"/>
    <col min="3844" max="3844" width="13.5703125" style="81" customWidth="1"/>
    <col min="3845" max="3845" width="18.85546875" style="81" customWidth="1"/>
    <col min="3846" max="3846" width="15.85546875" style="81" customWidth="1"/>
    <col min="3847" max="3847" width="16.5703125" style="81" customWidth="1"/>
    <col min="3848" max="3848" width="14.28515625" style="81" customWidth="1"/>
    <col min="3849" max="3849" width="22.85546875" style="81" customWidth="1"/>
    <col min="3850" max="3850" width="14" style="81" customWidth="1"/>
    <col min="3851" max="3851" width="15.5703125" style="81" customWidth="1"/>
    <col min="3852" max="4096" width="8.85546875" style="81"/>
    <col min="4097" max="4097" width="7.28515625" style="81" customWidth="1"/>
    <col min="4098" max="4098" width="24.42578125" style="81" customWidth="1"/>
    <col min="4099" max="4099" width="16.28515625" style="81" customWidth="1"/>
    <col min="4100" max="4100" width="13.5703125" style="81" customWidth="1"/>
    <col min="4101" max="4101" width="18.85546875" style="81" customWidth="1"/>
    <col min="4102" max="4102" width="15.85546875" style="81" customWidth="1"/>
    <col min="4103" max="4103" width="16.5703125" style="81" customWidth="1"/>
    <col min="4104" max="4104" width="14.28515625" style="81" customWidth="1"/>
    <col min="4105" max="4105" width="22.85546875" style="81" customWidth="1"/>
    <col min="4106" max="4106" width="14" style="81" customWidth="1"/>
    <col min="4107" max="4107" width="15.5703125" style="81" customWidth="1"/>
    <col min="4108" max="4352" width="8.85546875" style="81"/>
    <col min="4353" max="4353" width="7.28515625" style="81" customWidth="1"/>
    <col min="4354" max="4354" width="24.42578125" style="81" customWidth="1"/>
    <col min="4355" max="4355" width="16.28515625" style="81" customWidth="1"/>
    <col min="4356" max="4356" width="13.5703125" style="81" customWidth="1"/>
    <col min="4357" max="4357" width="18.85546875" style="81" customWidth="1"/>
    <col min="4358" max="4358" width="15.85546875" style="81" customWidth="1"/>
    <col min="4359" max="4359" width="16.5703125" style="81" customWidth="1"/>
    <col min="4360" max="4360" width="14.28515625" style="81" customWidth="1"/>
    <col min="4361" max="4361" width="22.85546875" style="81" customWidth="1"/>
    <col min="4362" max="4362" width="14" style="81" customWidth="1"/>
    <col min="4363" max="4363" width="15.5703125" style="81" customWidth="1"/>
    <col min="4364" max="4608" width="8.85546875" style="81"/>
    <col min="4609" max="4609" width="7.28515625" style="81" customWidth="1"/>
    <col min="4610" max="4610" width="24.42578125" style="81" customWidth="1"/>
    <col min="4611" max="4611" width="16.28515625" style="81" customWidth="1"/>
    <col min="4612" max="4612" width="13.5703125" style="81" customWidth="1"/>
    <col min="4613" max="4613" width="18.85546875" style="81" customWidth="1"/>
    <col min="4614" max="4614" width="15.85546875" style="81" customWidth="1"/>
    <col min="4615" max="4615" width="16.5703125" style="81" customWidth="1"/>
    <col min="4616" max="4616" width="14.28515625" style="81" customWidth="1"/>
    <col min="4617" max="4617" width="22.85546875" style="81" customWidth="1"/>
    <col min="4618" max="4618" width="14" style="81" customWidth="1"/>
    <col min="4619" max="4619" width="15.5703125" style="81" customWidth="1"/>
    <col min="4620" max="4864" width="8.85546875" style="81"/>
    <col min="4865" max="4865" width="7.28515625" style="81" customWidth="1"/>
    <col min="4866" max="4866" width="24.42578125" style="81" customWidth="1"/>
    <col min="4867" max="4867" width="16.28515625" style="81" customWidth="1"/>
    <col min="4868" max="4868" width="13.5703125" style="81" customWidth="1"/>
    <col min="4869" max="4869" width="18.85546875" style="81" customWidth="1"/>
    <col min="4870" max="4870" width="15.85546875" style="81" customWidth="1"/>
    <col min="4871" max="4871" width="16.5703125" style="81" customWidth="1"/>
    <col min="4872" max="4872" width="14.28515625" style="81" customWidth="1"/>
    <col min="4873" max="4873" width="22.85546875" style="81" customWidth="1"/>
    <col min="4874" max="4874" width="14" style="81" customWidth="1"/>
    <col min="4875" max="4875" width="15.5703125" style="81" customWidth="1"/>
    <col min="4876" max="5120" width="8.85546875" style="81"/>
    <col min="5121" max="5121" width="7.28515625" style="81" customWidth="1"/>
    <col min="5122" max="5122" width="24.42578125" style="81" customWidth="1"/>
    <col min="5123" max="5123" width="16.28515625" style="81" customWidth="1"/>
    <col min="5124" max="5124" width="13.5703125" style="81" customWidth="1"/>
    <col min="5125" max="5125" width="18.85546875" style="81" customWidth="1"/>
    <col min="5126" max="5126" width="15.85546875" style="81" customWidth="1"/>
    <col min="5127" max="5127" width="16.5703125" style="81" customWidth="1"/>
    <col min="5128" max="5128" width="14.28515625" style="81" customWidth="1"/>
    <col min="5129" max="5129" width="22.85546875" style="81" customWidth="1"/>
    <col min="5130" max="5130" width="14" style="81" customWidth="1"/>
    <col min="5131" max="5131" width="15.5703125" style="81" customWidth="1"/>
    <col min="5132" max="5376" width="8.85546875" style="81"/>
    <col min="5377" max="5377" width="7.28515625" style="81" customWidth="1"/>
    <col min="5378" max="5378" width="24.42578125" style="81" customWidth="1"/>
    <col min="5379" max="5379" width="16.28515625" style="81" customWidth="1"/>
    <col min="5380" max="5380" width="13.5703125" style="81" customWidth="1"/>
    <col min="5381" max="5381" width="18.85546875" style="81" customWidth="1"/>
    <col min="5382" max="5382" width="15.85546875" style="81" customWidth="1"/>
    <col min="5383" max="5383" width="16.5703125" style="81" customWidth="1"/>
    <col min="5384" max="5384" width="14.28515625" style="81" customWidth="1"/>
    <col min="5385" max="5385" width="22.85546875" style="81" customWidth="1"/>
    <col min="5386" max="5386" width="14" style="81" customWidth="1"/>
    <col min="5387" max="5387" width="15.5703125" style="81" customWidth="1"/>
    <col min="5388" max="5632" width="8.85546875" style="81"/>
    <col min="5633" max="5633" width="7.28515625" style="81" customWidth="1"/>
    <col min="5634" max="5634" width="24.42578125" style="81" customWidth="1"/>
    <col min="5635" max="5635" width="16.28515625" style="81" customWidth="1"/>
    <col min="5636" max="5636" width="13.5703125" style="81" customWidth="1"/>
    <col min="5637" max="5637" width="18.85546875" style="81" customWidth="1"/>
    <col min="5638" max="5638" width="15.85546875" style="81" customWidth="1"/>
    <col min="5639" max="5639" width="16.5703125" style="81" customWidth="1"/>
    <col min="5640" max="5640" width="14.28515625" style="81" customWidth="1"/>
    <col min="5641" max="5641" width="22.85546875" style="81" customWidth="1"/>
    <col min="5642" max="5642" width="14" style="81" customWidth="1"/>
    <col min="5643" max="5643" width="15.5703125" style="81" customWidth="1"/>
    <col min="5644" max="5888" width="8.85546875" style="81"/>
    <col min="5889" max="5889" width="7.28515625" style="81" customWidth="1"/>
    <col min="5890" max="5890" width="24.42578125" style="81" customWidth="1"/>
    <col min="5891" max="5891" width="16.28515625" style="81" customWidth="1"/>
    <col min="5892" max="5892" width="13.5703125" style="81" customWidth="1"/>
    <col min="5893" max="5893" width="18.85546875" style="81" customWidth="1"/>
    <col min="5894" max="5894" width="15.85546875" style="81" customWidth="1"/>
    <col min="5895" max="5895" width="16.5703125" style="81" customWidth="1"/>
    <col min="5896" max="5896" width="14.28515625" style="81" customWidth="1"/>
    <col min="5897" max="5897" width="22.85546875" style="81" customWidth="1"/>
    <col min="5898" max="5898" width="14" style="81" customWidth="1"/>
    <col min="5899" max="5899" width="15.5703125" style="81" customWidth="1"/>
    <col min="5900" max="6144" width="8.85546875" style="81"/>
    <col min="6145" max="6145" width="7.28515625" style="81" customWidth="1"/>
    <col min="6146" max="6146" width="24.42578125" style="81" customWidth="1"/>
    <col min="6147" max="6147" width="16.28515625" style="81" customWidth="1"/>
    <col min="6148" max="6148" width="13.5703125" style="81" customWidth="1"/>
    <col min="6149" max="6149" width="18.85546875" style="81" customWidth="1"/>
    <col min="6150" max="6150" width="15.85546875" style="81" customWidth="1"/>
    <col min="6151" max="6151" width="16.5703125" style="81" customWidth="1"/>
    <col min="6152" max="6152" width="14.28515625" style="81" customWidth="1"/>
    <col min="6153" max="6153" width="22.85546875" style="81" customWidth="1"/>
    <col min="6154" max="6154" width="14" style="81" customWidth="1"/>
    <col min="6155" max="6155" width="15.5703125" style="81" customWidth="1"/>
    <col min="6156" max="6400" width="8.85546875" style="81"/>
    <col min="6401" max="6401" width="7.28515625" style="81" customWidth="1"/>
    <col min="6402" max="6402" width="24.42578125" style="81" customWidth="1"/>
    <col min="6403" max="6403" width="16.28515625" style="81" customWidth="1"/>
    <col min="6404" max="6404" width="13.5703125" style="81" customWidth="1"/>
    <col min="6405" max="6405" width="18.85546875" style="81" customWidth="1"/>
    <col min="6406" max="6406" width="15.85546875" style="81" customWidth="1"/>
    <col min="6407" max="6407" width="16.5703125" style="81" customWidth="1"/>
    <col min="6408" max="6408" width="14.28515625" style="81" customWidth="1"/>
    <col min="6409" max="6409" width="22.85546875" style="81" customWidth="1"/>
    <col min="6410" max="6410" width="14" style="81" customWidth="1"/>
    <col min="6411" max="6411" width="15.5703125" style="81" customWidth="1"/>
    <col min="6412" max="6656" width="8.85546875" style="81"/>
    <col min="6657" max="6657" width="7.28515625" style="81" customWidth="1"/>
    <col min="6658" max="6658" width="24.42578125" style="81" customWidth="1"/>
    <col min="6659" max="6659" width="16.28515625" style="81" customWidth="1"/>
    <col min="6660" max="6660" width="13.5703125" style="81" customWidth="1"/>
    <col min="6661" max="6661" width="18.85546875" style="81" customWidth="1"/>
    <col min="6662" max="6662" width="15.85546875" style="81" customWidth="1"/>
    <col min="6663" max="6663" width="16.5703125" style="81" customWidth="1"/>
    <col min="6664" max="6664" width="14.28515625" style="81" customWidth="1"/>
    <col min="6665" max="6665" width="22.85546875" style="81" customWidth="1"/>
    <col min="6666" max="6666" width="14" style="81" customWidth="1"/>
    <col min="6667" max="6667" width="15.5703125" style="81" customWidth="1"/>
    <col min="6668" max="6912" width="8.85546875" style="81"/>
    <col min="6913" max="6913" width="7.28515625" style="81" customWidth="1"/>
    <col min="6914" max="6914" width="24.42578125" style="81" customWidth="1"/>
    <col min="6915" max="6915" width="16.28515625" style="81" customWidth="1"/>
    <col min="6916" max="6916" width="13.5703125" style="81" customWidth="1"/>
    <col min="6917" max="6917" width="18.85546875" style="81" customWidth="1"/>
    <col min="6918" max="6918" width="15.85546875" style="81" customWidth="1"/>
    <col min="6919" max="6919" width="16.5703125" style="81" customWidth="1"/>
    <col min="6920" max="6920" width="14.28515625" style="81" customWidth="1"/>
    <col min="6921" max="6921" width="22.85546875" style="81" customWidth="1"/>
    <col min="6922" max="6922" width="14" style="81" customWidth="1"/>
    <col min="6923" max="6923" width="15.5703125" style="81" customWidth="1"/>
    <col min="6924" max="7168" width="8.85546875" style="81"/>
    <col min="7169" max="7169" width="7.28515625" style="81" customWidth="1"/>
    <col min="7170" max="7170" width="24.42578125" style="81" customWidth="1"/>
    <col min="7171" max="7171" width="16.28515625" style="81" customWidth="1"/>
    <col min="7172" max="7172" width="13.5703125" style="81" customWidth="1"/>
    <col min="7173" max="7173" width="18.85546875" style="81" customWidth="1"/>
    <col min="7174" max="7174" width="15.85546875" style="81" customWidth="1"/>
    <col min="7175" max="7175" width="16.5703125" style="81" customWidth="1"/>
    <col min="7176" max="7176" width="14.28515625" style="81" customWidth="1"/>
    <col min="7177" max="7177" width="22.85546875" style="81" customWidth="1"/>
    <col min="7178" max="7178" width="14" style="81" customWidth="1"/>
    <col min="7179" max="7179" width="15.5703125" style="81" customWidth="1"/>
    <col min="7180" max="7424" width="8.85546875" style="81"/>
    <col min="7425" max="7425" width="7.28515625" style="81" customWidth="1"/>
    <col min="7426" max="7426" width="24.42578125" style="81" customWidth="1"/>
    <col min="7427" max="7427" width="16.28515625" style="81" customWidth="1"/>
    <col min="7428" max="7428" width="13.5703125" style="81" customWidth="1"/>
    <col min="7429" max="7429" width="18.85546875" style="81" customWidth="1"/>
    <col min="7430" max="7430" width="15.85546875" style="81" customWidth="1"/>
    <col min="7431" max="7431" width="16.5703125" style="81" customWidth="1"/>
    <col min="7432" max="7432" width="14.28515625" style="81" customWidth="1"/>
    <col min="7433" max="7433" width="22.85546875" style="81" customWidth="1"/>
    <col min="7434" max="7434" width="14" style="81" customWidth="1"/>
    <col min="7435" max="7435" width="15.5703125" style="81" customWidth="1"/>
    <col min="7436" max="7680" width="8.85546875" style="81"/>
    <col min="7681" max="7681" width="7.28515625" style="81" customWidth="1"/>
    <col min="7682" max="7682" width="24.42578125" style="81" customWidth="1"/>
    <col min="7683" max="7683" width="16.28515625" style="81" customWidth="1"/>
    <col min="7684" max="7684" width="13.5703125" style="81" customWidth="1"/>
    <col min="7685" max="7685" width="18.85546875" style="81" customWidth="1"/>
    <col min="7686" max="7686" width="15.85546875" style="81" customWidth="1"/>
    <col min="7687" max="7687" width="16.5703125" style="81" customWidth="1"/>
    <col min="7688" max="7688" width="14.28515625" style="81" customWidth="1"/>
    <col min="7689" max="7689" width="22.85546875" style="81" customWidth="1"/>
    <col min="7690" max="7690" width="14" style="81" customWidth="1"/>
    <col min="7691" max="7691" width="15.5703125" style="81" customWidth="1"/>
    <col min="7692" max="7936" width="8.85546875" style="81"/>
    <col min="7937" max="7937" width="7.28515625" style="81" customWidth="1"/>
    <col min="7938" max="7938" width="24.42578125" style="81" customWidth="1"/>
    <col min="7939" max="7939" width="16.28515625" style="81" customWidth="1"/>
    <col min="7940" max="7940" width="13.5703125" style="81" customWidth="1"/>
    <col min="7941" max="7941" width="18.85546875" style="81" customWidth="1"/>
    <col min="7942" max="7942" width="15.85546875" style="81" customWidth="1"/>
    <col min="7943" max="7943" width="16.5703125" style="81" customWidth="1"/>
    <col min="7944" max="7944" width="14.28515625" style="81" customWidth="1"/>
    <col min="7945" max="7945" width="22.85546875" style="81" customWidth="1"/>
    <col min="7946" max="7946" width="14" style="81" customWidth="1"/>
    <col min="7947" max="7947" width="15.5703125" style="81" customWidth="1"/>
    <col min="7948" max="8192" width="8.85546875" style="81"/>
    <col min="8193" max="8193" width="7.28515625" style="81" customWidth="1"/>
    <col min="8194" max="8194" width="24.42578125" style="81" customWidth="1"/>
    <col min="8195" max="8195" width="16.28515625" style="81" customWidth="1"/>
    <col min="8196" max="8196" width="13.5703125" style="81" customWidth="1"/>
    <col min="8197" max="8197" width="18.85546875" style="81" customWidth="1"/>
    <col min="8198" max="8198" width="15.85546875" style="81" customWidth="1"/>
    <col min="8199" max="8199" width="16.5703125" style="81" customWidth="1"/>
    <col min="8200" max="8200" width="14.28515625" style="81" customWidth="1"/>
    <col min="8201" max="8201" width="22.85546875" style="81" customWidth="1"/>
    <col min="8202" max="8202" width="14" style="81" customWidth="1"/>
    <col min="8203" max="8203" width="15.5703125" style="81" customWidth="1"/>
    <col min="8204" max="8448" width="8.85546875" style="81"/>
    <col min="8449" max="8449" width="7.28515625" style="81" customWidth="1"/>
    <col min="8450" max="8450" width="24.42578125" style="81" customWidth="1"/>
    <col min="8451" max="8451" width="16.28515625" style="81" customWidth="1"/>
    <col min="8452" max="8452" width="13.5703125" style="81" customWidth="1"/>
    <col min="8453" max="8453" width="18.85546875" style="81" customWidth="1"/>
    <col min="8454" max="8454" width="15.85546875" style="81" customWidth="1"/>
    <col min="8455" max="8455" width="16.5703125" style="81" customWidth="1"/>
    <col min="8456" max="8456" width="14.28515625" style="81" customWidth="1"/>
    <col min="8457" max="8457" width="22.85546875" style="81" customWidth="1"/>
    <col min="8458" max="8458" width="14" style="81" customWidth="1"/>
    <col min="8459" max="8459" width="15.5703125" style="81" customWidth="1"/>
    <col min="8460" max="8704" width="8.85546875" style="81"/>
    <col min="8705" max="8705" width="7.28515625" style="81" customWidth="1"/>
    <col min="8706" max="8706" width="24.42578125" style="81" customWidth="1"/>
    <col min="8707" max="8707" width="16.28515625" style="81" customWidth="1"/>
    <col min="8708" max="8708" width="13.5703125" style="81" customWidth="1"/>
    <col min="8709" max="8709" width="18.85546875" style="81" customWidth="1"/>
    <col min="8710" max="8710" width="15.85546875" style="81" customWidth="1"/>
    <col min="8711" max="8711" width="16.5703125" style="81" customWidth="1"/>
    <col min="8712" max="8712" width="14.28515625" style="81" customWidth="1"/>
    <col min="8713" max="8713" width="22.85546875" style="81" customWidth="1"/>
    <col min="8714" max="8714" width="14" style="81" customWidth="1"/>
    <col min="8715" max="8715" width="15.5703125" style="81" customWidth="1"/>
    <col min="8716" max="8960" width="8.85546875" style="81"/>
    <col min="8961" max="8961" width="7.28515625" style="81" customWidth="1"/>
    <col min="8962" max="8962" width="24.42578125" style="81" customWidth="1"/>
    <col min="8963" max="8963" width="16.28515625" style="81" customWidth="1"/>
    <col min="8964" max="8964" width="13.5703125" style="81" customWidth="1"/>
    <col min="8965" max="8965" width="18.85546875" style="81" customWidth="1"/>
    <col min="8966" max="8966" width="15.85546875" style="81" customWidth="1"/>
    <col min="8967" max="8967" width="16.5703125" style="81" customWidth="1"/>
    <col min="8968" max="8968" width="14.28515625" style="81" customWidth="1"/>
    <col min="8969" max="8969" width="22.85546875" style="81" customWidth="1"/>
    <col min="8970" max="8970" width="14" style="81" customWidth="1"/>
    <col min="8971" max="8971" width="15.5703125" style="81" customWidth="1"/>
    <col min="8972" max="9216" width="8.85546875" style="81"/>
    <col min="9217" max="9217" width="7.28515625" style="81" customWidth="1"/>
    <col min="9218" max="9218" width="24.42578125" style="81" customWidth="1"/>
    <col min="9219" max="9219" width="16.28515625" style="81" customWidth="1"/>
    <col min="9220" max="9220" width="13.5703125" style="81" customWidth="1"/>
    <col min="9221" max="9221" width="18.85546875" style="81" customWidth="1"/>
    <col min="9222" max="9222" width="15.85546875" style="81" customWidth="1"/>
    <col min="9223" max="9223" width="16.5703125" style="81" customWidth="1"/>
    <col min="9224" max="9224" width="14.28515625" style="81" customWidth="1"/>
    <col min="9225" max="9225" width="22.85546875" style="81" customWidth="1"/>
    <col min="9226" max="9226" width="14" style="81" customWidth="1"/>
    <col min="9227" max="9227" width="15.5703125" style="81" customWidth="1"/>
    <col min="9228" max="9472" width="8.85546875" style="81"/>
    <col min="9473" max="9473" width="7.28515625" style="81" customWidth="1"/>
    <col min="9474" max="9474" width="24.42578125" style="81" customWidth="1"/>
    <col min="9475" max="9475" width="16.28515625" style="81" customWidth="1"/>
    <col min="9476" max="9476" width="13.5703125" style="81" customWidth="1"/>
    <col min="9477" max="9477" width="18.85546875" style="81" customWidth="1"/>
    <col min="9478" max="9478" width="15.85546875" style="81" customWidth="1"/>
    <col min="9479" max="9479" width="16.5703125" style="81" customWidth="1"/>
    <col min="9480" max="9480" width="14.28515625" style="81" customWidth="1"/>
    <col min="9481" max="9481" width="22.85546875" style="81" customWidth="1"/>
    <col min="9482" max="9482" width="14" style="81" customWidth="1"/>
    <col min="9483" max="9483" width="15.5703125" style="81" customWidth="1"/>
    <col min="9484" max="9728" width="8.85546875" style="81"/>
    <col min="9729" max="9729" width="7.28515625" style="81" customWidth="1"/>
    <col min="9730" max="9730" width="24.42578125" style="81" customWidth="1"/>
    <col min="9731" max="9731" width="16.28515625" style="81" customWidth="1"/>
    <col min="9732" max="9732" width="13.5703125" style="81" customWidth="1"/>
    <col min="9733" max="9733" width="18.85546875" style="81" customWidth="1"/>
    <col min="9734" max="9734" width="15.85546875" style="81" customWidth="1"/>
    <col min="9735" max="9735" width="16.5703125" style="81" customWidth="1"/>
    <col min="9736" max="9736" width="14.28515625" style="81" customWidth="1"/>
    <col min="9737" max="9737" width="22.85546875" style="81" customWidth="1"/>
    <col min="9738" max="9738" width="14" style="81" customWidth="1"/>
    <col min="9739" max="9739" width="15.5703125" style="81" customWidth="1"/>
    <col min="9740" max="9984" width="8.85546875" style="81"/>
    <col min="9985" max="9985" width="7.28515625" style="81" customWidth="1"/>
    <col min="9986" max="9986" width="24.42578125" style="81" customWidth="1"/>
    <col min="9987" max="9987" width="16.28515625" style="81" customWidth="1"/>
    <col min="9988" max="9988" width="13.5703125" style="81" customWidth="1"/>
    <col min="9989" max="9989" width="18.85546875" style="81" customWidth="1"/>
    <col min="9990" max="9990" width="15.85546875" style="81" customWidth="1"/>
    <col min="9991" max="9991" width="16.5703125" style="81" customWidth="1"/>
    <col min="9992" max="9992" width="14.28515625" style="81" customWidth="1"/>
    <col min="9993" max="9993" width="22.85546875" style="81" customWidth="1"/>
    <col min="9994" max="9994" width="14" style="81" customWidth="1"/>
    <col min="9995" max="9995" width="15.5703125" style="81" customWidth="1"/>
    <col min="9996" max="10240" width="8.85546875" style="81"/>
    <col min="10241" max="10241" width="7.28515625" style="81" customWidth="1"/>
    <col min="10242" max="10242" width="24.42578125" style="81" customWidth="1"/>
    <col min="10243" max="10243" width="16.28515625" style="81" customWidth="1"/>
    <col min="10244" max="10244" width="13.5703125" style="81" customWidth="1"/>
    <col min="10245" max="10245" width="18.85546875" style="81" customWidth="1"/>
    <col min="10246" max="10246" width="15.85546875" style="81" customWidth="1"/>
    <col min="10247" max="10247" width="16.5703125" style="81" customWidth="1"/>
    <col min="10248" max="10248" width="14.28515625" style="81" customWidth="1"/>
    <col min="10249" max="10249" width="22.85546875" style="81" customWidth="1"/>
    <col min="10250" max="10250" width="14" style="81" customWidth="1"/>
    <col min="10251" max="10251" width="15.5703125" style="81" customWidth="1"/>
    <col min="10252" max="10496" width="8.85546875" style="81"/>
    <col min="10497" max="10497" width="7.28515625" style="81" customWidth="1"/>
    <col min="10498" max="10498" width="24.42578125" style="81" customWidth="1"/>
    <col min="10499" max="10499" width="16.28515625" style="81" customWidth="1"/>
    <col min="10500" max="10500" width="13.5703125" style="81" customWidth="1"/>
    <col min="10501" max="10501" width="18.85546875" style="81" customWidth="1"/>
    <col min="10502" max="10502" width="15.85546875" style="81" customWidth="1"/>
    <col min="10503" max="10503" width="16.5703125" style="81" customWidth="1"/>
    <col min="10504" max="10504" width="14.28515625" style="81" customWidth="1"/>
    <col min="10505" max="10505" width="22.85546875" style="81" customWidth="1"/>
    <col min="10506" max="10506" width="14" style="81" customWidth="1"/>
    <col min="10507" max="10507" width="15.5703125" style="81" customWidth="1"/>
    <col min="10508" max="10752" width="8.85546875" style="81"/>
    <col min="10753" max="10753" width="7.28515625" style="81" customWidth="1"/>
    <col min="10754" max="10754" width="24.42578125" style="81" customWidth="1"/>
    <col min="10755" max="10755" width="16.28515625" style="81" customWidth="1"/>
    <col min="10756" max="10756" width="13.5703125" style="81" customWidth="1"/>
    <col min="10757" max="10757" width="18.85546875" style="81" customWidth="1"/>
    <col min="10758" max="10758" width="15.85546875" style="81" customWidth="1"/>
    <col min="10759" max="10759" width="16.5703125" style="81" customWidth="1"/>
    <col min="10760" max="10760" width="14.28515625" style="81" customWidth="1"/>
    <col min="10761" max="10761" width="22.85546875" style="81" customWidth="1"/>
    <col min="10762" max="10762" width="14" style="81" customWidth="1"/>
    <col min="10763" max="10763" width="15.5703125" style="81" customWidth="1"/>
    <col min="10764" max="11008" width="8.85546875" style="81"/>
    <col min="11009" max="11009" width="7.28515625" style="81" customWidth="1"/>
    <col min="11010" max="11010" width="24.42578125" style="81" customWidth="1"/>
    <col min="11011" max="11011" width="16.28515625" style="81" customWidth="1"/>
    <col min="11012" max="11012" width="13.5703125" style="81" customWidth="1"/>
    <col min="11013" max="11013" width="18.85546875" style="81" customWidth="1"/>
    <col min="11014" max="11014" width="15.85546875" style="81" customWidth="1"/>
    <col min="11015" max="11015" width="16.5703125" style="81" customWidth="1"/>
    <col min="11016" max="11016" width="14.28515625" style="81" customWidth="1"/>
    <col min="11017" max="11017" width="22.85546875" style="81" customWidth="1"/>
    <col min="11018" max="11018" width="14" style="81" customWidth="1"/>
    <col min="11019" max="11019" width="15.5703125" style="81" customWidth="1"/>
    <col min="11020" max="11264" width="8.85546875" style="81"/>
    <col min="11265" max="11265" width="7.28515625" style="81" customWidth="1"/>
    <col min="11266" max="11266" width="24.42578125" style="81" customWidth="1"/>
    <col min="11267" max="11267" width="16.28515625" style="81" customWidth="1"/>
    <col min="11268" max="11268" width="13.5703125" style="81" customWidth="1"/>
    <col min="11269" max="11269" width="18.85546875" style="81" customWidth="1"/>
    <col min="11270" max="11270" width="15.85546875" style="81" customWidth="1"/>
    <col min="11271" max="11271" width="16.5703125" style="81" customWidth="1"/>
    <col min="11272" max="11272" width="14.28515625" style="81" customWidth="1"/>
    <col min="11273" max="11273" width="22.85546875" style="81" customWidth="1"/>
    <col min="11274" max="11274" width="14" style="81" customWidth="1"/>
    <col min="11275" max="11275" width="15.5703125" style="81" customWidth="1"/>
    <col min="11276" max="11520" width="8.85546875" style="81"/>
    <col min="11521" max="11521" width="7.28515625" style="81" customWidth="1"/>
    <col min="11522" max="11522" width="24.42578125" style="81" customWidth="1"/>
    <col min="11523" max="11523" width="16.28515625" style="81" customWidth="1"/>
    <col min="11524" max="11524" width="13.5703125" style="81" customWidth="1"/>
    <col min="11525" max="11525" width="18.85546875" style="81" customWidth="1"/>
    <col min="11526" max="11526" width="15.85546875" style="81" customWidth="1"/>
    <col min="11527" max="11527" width="16.5703125" style="81" customWidth="1"/>
    <col min="11528" max="11528" width="14.28515625" style="81" customWidth="1"/>
    <col min="11529" max="11529" width="22.85546875" style="81" customWidth="1"/>
    <col min="11530" max="11530" width="14" style="81" customWidth="1"/>
    <col min="11531" max="11531" width="15.5703125" style="81" customWidth="1"/>
    <col min="11532" max="11776" width="8.85546875" style="81"/>
    <col min="11777" max="11777" width="7.28515625" style="81" customWidth="1"/>
    <col min="11778" max="11778" width="24.42578125" style="81" customWidth="1"/>
    <col min="11779" max="11779" width="16.28515625" style="81" customWidth="1"/>
    <col min="11780" max="11780" width="13.5703125" style="81" customWidth="1"/>
    <col min="11781" max="11781" width="18.85546875" style="81" customWidth="1"/>
    <col min="11782" max="11782" width="15.85546875" style="81" customWidth="1"/>
    <col min="11783" max="11783" width="16.5703125" style="81" customWidth="1"/>
    <col min="11784" max="11784" width="14.28515625" style="81" customWidth="1"/>
    <col min="11785" max="11785" width="22.85546875" style="81" customWidth="1"/>
    <col min="11786" max="11786" width="14" style="81" customWidth="1"/>
    <col min="11787" max="11787" width="15.5703125" style="81" customWidth="1"/>
    <col min="11788" max="12032" width="8.85546875" style="81"/>
    <col min="12033" max="12033" width="7.28515625" style="81" customWidth="1"/>
    <col min="12034" max="12034" width="24.42578125" style="81" customWidth="1"/>
    <col min="12035" max="12035" width="16.28515625" style="81" customWidth="1"/>
    <col min="12036" max="12036" width="13.5703125" style="81" customWidth="1"/>
    <col min="12037" max="12037" width="18.85546875" style="81" customWidth="1"/>
    <col min="12038" max="12038" width="15.85546875" style="81" customWidth="1"/>
    <col min="12039" max="12039" width="16.5703125" style="81" customWidth="1"/>
    <col min="12040" max="12040" width="14.28515625" style="81" customWidth="1"/>
    <col min="12041" max="12041" width="22.85546875" style="81" customWidth="1"/>
    <col min="12042" max="12042" width="14" style="81" customWidth="1"/>
    <col min="12043" max="12043" width="15.5703125" style="81" customWidth="1"/>
    <col min="12044" max="12288" width="8.85546875" style="81"/>
    <col min="12289" max="12289" width="7.28515625" style="81" customWidth="1"/>
    <col min="12290" max="12290" width="24.42578125" style="81" customWidth="1"/>
    <col min="12291" max="12291" width="16.28515625" style="81" customWidth="1"/>
    <col min="12292" max="12292" width="13.5703125" style="81" customWidth="1"/>
    <col min="12293" max="12293" width="18.85546875" style="81" customWidth="1"/>
    <col min="12294" max="12294" width="15.85546875" style="81" customWidth="1"/>
    <col min="12295" max="12295" width="16.5703125" style="81" customWidth="1"/>
    <col min="12296" max="12296" width="14.28515625" style="81" customWidth="1"/>
    <col min="12297" max="12297" width="22.85546875" style="81" customWidth="1"/>
    <col min="12298" max="12298" width="14" style="81" customWidth="1"/>
    <col min="12299" max="12299" width="15.5703125" style="81" customWidth="1"/>
    <col min="12300" max="12544" width="8.85546875" style="81"/>
    <col min="12545" max="12545" width="7.28515625" style="81" customWidth="1"/>
    <col min="12546" max="12546" width="24.42578125" style="81" customWidth="1"/>
    <col min="12547" max="12547" width="16.28515625" style="81" customWidth="1"/>
    <col min="12548" max="12548" width="13.5703125" style="81" customWidth="1"/>
    <col min="12549" max="12549" width="18.85546875" style="81" customWidth="1"/>
    <col min="12550" max="12550" width="15.85546875" style="81" customWidth="1"/>
    <col min="12551" max="12551" width="16.5703125" style="81" customWidth="1"/>
    <col min="12552" max="12552" width="14.28515625" style="81" customWidth="1"/>
    <col min="12553" max="12553" width="22.85546875" style="81" customWidth="1"/>
    <col min="12554" max="12554" width="14" style="81" customWidth="1"/>
    <col min="12555" max="12555" width="15.5703125" style="81" customWidth="1"/>
    <col min="12556" max="12800" width="8.85546875" style="81"/>
    <col min="12801" max="12801" width="7.28515625" style="81" customWidth="1"/>
    <col min="12802" max="12802" width="24.42578125" style="81" customWidth="1"/>
    <col min="12803" max="12803" width="16.28515625" style="81" customWidth="1"/>
    <col min="12804" max="12804" width="13.5703125" style="81" customWidth="1"/>
    <col min="12805" max="12805" width="18.85546875" style="81" customWidth="1"/>
    <col min="12806" max="12806" width="15.85546875" style="81" customWidth="1"/>
    <col min="12807" max="12807" width="16.5703125" style="81" customWidth="1"/>
    <col min="12808" max="12808" width="14.28515625" style="81" customWidth="1"/>
    <col min="12809" max="12809" width="22.85546875" style="81" customWidth="1"/>
    <col min="12810" max="12810" width="14" style="81" customWidth="1"/>
    <col min="12811" max="12811" width="15.5703125" style="81" customWidth="1"/>
    <col min="12812" max="13056" width="8.85546875" style="81"/>
    <col min="13057" max="13057" width="7.28515625" style="81" customWidth="1"/>
    <col min="13058" max="13058" width="24.42578125" style="81" customWidth="1"/>
    <col min="13059" max="13059" width="16.28515625" style="81" customWidth="1"/>
    <col min="13060" max="13060" width="13.5703125" style="81" customWidth="1"/>
    <col min="13061" max="13061" width="18.85546875" style="81" customWidth="1"/>
    <col min="13062" max="13062" width="15.85546875" style="81" customWidth="1"/>
    <col min="13063" max="13063" width="16.5703125" style="81" customWidth="1"/>
    <col min="13064" max="13064" width="14.28515625" style="81" customWidth="1"/>
    <col min="13065" max="13065" width="22.85546875" style="81" customWidth="1"/>
    <col min="13066" max="13066" width="14" style="81" customWidth="1"/>
    <col min="13067" max="13067" width="15.5703125" style="81" customWidth="1"/>
    <col min="13068" max="13312" width="8.85546875" style="81"/>
    <col min="13313" max="13313" width="7.28515625" style="81" customWidth="1"/>
    <col min="13314" max="13314" width="24.42578125" style="81" customWidth="1"/>
    <col min="13315" max="13315" width="16.28515625" style="81" customWidth="1"/>
    <col min="13316" max="13316" width="13.5703125" style="81" customWidth="1"/>
    <col min="13317" max="13317" width="18.85546875" style="81" customWidth="1"/>
    <col min="13318" max="13318" width="15.85546875" style="81" customWidth="1"/>
    <col min="13319" max="13319" width="16.5703125" style="81" customWidth="1"/>
    <col min="13320" max="13320" width="14.28515625" style="81" customWidth="1"/>
    <col min="13321" max="13321" width="22.85546875" style="81" customWidth="1"/>
    <col min="13322" max="13322" width="14" style="81" customWidth="1"/>
    <col min="13323" max="13323" width="15.5703125" style="81" customWidth="1"/>
    <col min="13324" max="13568" width="8.85546875" style="81"/>
    <col min="13569" max="13569" width="7.28515625" style="81" customWidth="1"/>
    <col min="13570" max="13570" width="24.42578125" style="81" customWidth="1"/>
    <col min="13571" max="13571" width="16.28515625" style="81" customWidth="1"/>
    <col min="13572" max="13572" width="13.5703125" style="81" customWidth="1"/>
    <col min="13573" max="13573" width="18.85546875" style="81" customWidth="1"/>
    <col min="13574" max="13574" width="15.85546875" style="81" customWidth="1"/>
    <col min="13575" max="13575" width="16.5703125" style="81" customWidth="1"/>
    <col min="13576" max="13576" width="14.28515625" style="81" customWidth="1"/>
    <col min="13577" max="13577" width="22.85546875" style="81" customWidth="1"/>
    <col min="13578" max="13578" width="14" style="81" customWidth="1"/>
    <col min="13579" max="13579" width="15.5703125" style="81" customWidth="1"/>
    <col min="13580" max="13824" width="8.85546875" style="81"/>
    <col min="13825" max="13825" width="7.28515625" style="81" customWidth="1"/>
    <col min="13826" max="13826" width="24.42578125" style="81" customWidth="1"/>
    <col min="13827" max="13827" width="16.28515625" style="81" customWidth="1"/>
    <col min="13828" max="13828" width="13.5703125" style="81" customWidth="1"/>
    <col min="13829" max="13829" width="18.85546875" style="81" customWidth="1"/>
    <col min="13830" max="13830" width="15.85546875" style="81" customWidth="1"/>
    <col min="13831" max="13831" width="16.5703125" style="81" customWidth="1"/>
    <col min="13832" max="13832" width="14.28515625" style="81" customWidth="1"/>
    <col min="13833" max="13833" width="22.85546875" style="81" customWidth="1"/>
    <col min="13834" max="13834" width="14" style="81" customWidth="1"/>
    <col min="13835" max="13835" width="15.5703125" style="81" customWidth="1"/>
    <col min="13836" max="14080" width="8.85546875" style="81"/>
    <col min="14081" max="14081" width="7.28515625" style="81" customWidth="1"/>
    <col min="14082" max="14082" width="24.42578125" style="81" customWidth="1"/>
    <col min="14083" max="14083" width="16.28515625" style="81" customWidth="1"/>
    <col min="14084" max="14084" width="13.5703125" style="81" customWidth="1"/>
    <col min="14085" max="14085" width="18.85546875" style="81" customWidth="1"/>
    <col min="14086" max="14086" width="15.85546875" style="81" customWidth="1"/>
    <col min="14087" max="14087" width="16.5703125" style="81" customWidth="1"/>
    <col min="14088" max="14088" width="14.28515625" style="81" customWidth="1"/>
    <col min="14089" max="14089" width="22.85546875" style="81" customWidth="1"/>
    <col min="14090" max="14090" width="14" style="81" customWidth="1"/>
    <col min="14091" max="14091" width="15.5703125" style="81" customWidth="1"/>
    <col min="14092" max="14336" width="8.85546875" style="81"/>
    <col min="14337" max="14337" width="7.28515625" style="81" customWidth="1"/>
    <col min="14338" max="14338" width="24.42578125" style="81" customWidth="1"/>
    <col min="14339" max="14339" width="16.28515625" style="81" customWidth="1"/>
    <col min="14340" max="14340" width="13.5703125" style="81" customWidth="1"/>
    <col min="14341" max="14341" width="18.85546875" style="81" customWidth="1"/>
    <col min="14342" max="14342" width="15.85546875" style="81" customWidth="1"/>
    <col min="14343" max="14343" width="16.5703125" style="81" customWidth="1"/>
    <col min="14344" max="14344" width="14.28515625" style="81" customWidth="1"/>
    <col min="14345" max="14345" width="22.85546875" style="81" customWidth="1"/>
    <col min="14346" max="14346" width="14" style="81" customWidth="1"/>
    <col min="14347" max="14347" width="15.5703125" style="81" customWidth="1"/>
    <col min="14348" max="14592" width="8.85546875" style="81"/>
    <col min="14593" max="14593" width="7.28515625" style="81" customWidth="1"/>
    <col min="14594" max="14594" width="24.42578125" style="81" customWidth="1"/>
    <col min="14595" max="14595" width="16.28515625" style="81" customWidth="1"/>
    <col min="14596" max="14596" width="13.5703125" style="81" customWidth="1"/>
    <col min="14597" max="14597" width="18.85546875" style="81" customWidth="1"/>
    <col min="14598" max="14598" width="15.85546875" style="81" customWidth="1"/>
    <col min="14599" max="14599" width="16.5703125" style="81" customWidth="1"/>
    <col min="14600" max="14600" width="14.28515625" style="81" customWidth="1"/>
    <col min="14601" max="14601" width="22.85546875" style="81" customWidth="1"/>
    <col min="14602" max="14602" width="14" style="81" customWidth="1"/>
    <col min="14603" max="14603" width="15.5703125" style="81" customWidth="1"/>
    <col min="14604" max="14848" width="8.85546875" style="81"/>
    <col min="14849" max="14849" width="7.28515625" style="81" customWidth="1"/>
    <col min="14850" max="14850" width="24.42578125" style="81" customWidth="1"/>
    <col min="14851" max="14851" width="16.28515625" style="81" customWidth="1"/>
    <col min="14852" max="14852" width="13.5703125" style="81" customWidth="1"/>
    <col min="14853" max="14853" width="18.85546875" style="81" customWidth="1"/>
    <col min="14854" max="14854" width="15.85546875" style="81" customWidth="1"/>
    <col min="14855" max="14855" width="16.5703125" style="81" customWidth="1"/>
    <col min="14856" max="14856" width="14.28515625" style="81" customWidth="1"/>
    <col min="14857" max="14857" width="22.85546875" style="81" customWidth="1"/>
    <col min="14858" max="14858" width="14" style="81" customWidth="1"/>
    <col min="14859" max="14859" width="15.5703125" style="81" customWidth="1"/>
    <col min="14860" max="15104" width="8.85546875" style="81"/>
    <col min="15105" max="15105" width="7.28515625" style="81" customWidth="1"/>
    <col min="15106" max="15106" width="24.42578125" style="81" customWidth="1"/>
    <col min="15107" max="15107" width="16.28515625" style="81" customWidth="1"/>
    <col min="15108" max="15108" width="13.5703125" style="81" customWidth="1"/>
    <col min="15109" max="15109" width="18.85546875" style="81" customWidth="1"/>
    <col min="15110" max="15110" width="15.85546875" style="81" customWidth="1"/>
    <col min="15111" max="15111" width="16.5703125" style="81" customWidth="1"/>
    <col min="15112" max="15112" width="14.28515625" style="81" customWidth="1"/>
    <col min="15113" max="15113" width="22.85546875" style="81" customWidth="1"/>
    <col min="15114" max="15114" width="14" style="81" customWidth="1"/>
    <col min="15115" max="15115" width="15.5703125" style="81" customWidth="1"/>
    <col min="15116" max="15360" width="8.85546875" style="81"/>
    <col min="15361" max="15361" width="7.28515625" style="81" customWidth="1"/>
    <col min="15362" max="15362" width="24.42578125" style="81" customWidth="1"/>
    <col min="15363" max="15363" width="16.28515625" style="81" customWidth="1"/>
    <col min="15364" max="15364" width="13.5703125" style="81" customWidth="1"/>
    <col min="15365" max="15365" width="18.85546875" style="81" customWidth="1"/>
    <col min="15366" max="15366" width="15.85546875" style="81" customWidth="1"/>
    <col min="15367" max="15367" width="16.5703125" style="81" customWidth="1"/>
    <col min="15368" max="15368" width="14.28515625" style="81" customWidth="1"/>
    <col min="15369" max="15369" width="22.85546875" style="81" customWidth="1"/>
    <col min="15370" max="15370" width="14" style="81" customWidth="1"/>
    <col min="15371" max="15371" width="15.5703125" style="81" customWidth="1"/>
    <col min="15372" max="15616" width="8.85546875" style="81"/>
    <col min="15617" max="15617" width="7.28515625" style="81" customWidth="1"/>
    <col min="15618" max="15618" width="24.42578125" style="81" customWidth="1"/>
    <col min="15619" max="15619" width="16.28515625" style="81" customWidth="1"/>
    <col min="15620" max="15620" width="13.5703125" style="81" customWidth="1"/>
    <col min="15621" max="15621" width="18.85546875" style="81" customWidth="1"/>
    <col min="15622" max="15622" width="15.85546875" style="81" customWidth="1"/>
    <col min="15623" max="15623" width="16.5703125" style="81" customWidth="1"/>
    <col min="15624" max="15624" width="14.28515625" style="81" customWidth="1"/>
    <col min="15625" max="15625" width="22.85546875" style="81" customWidth="1"/>
    <col min="15626" max="15626" width="14" style="81" customWidth="1"/>
    <col min="15627" max="15627" width="15.5703125" style="81" customWidth="1"/>
    <col min="15628" max="15872" width="8.85546875" style="81"/>
    <col min="15873" max="15873" width="7.28515625" style="81" customWidth="1"/>
    <col min="15874" max="15874" width="24.42578125" style="81" customWidth="1"/>
    <col min="15875" max="15875" width="16.28515625" style="81" customWidth="1"/>
    <col min="15876" max="15876" width="13.5703125" style="81" customWidth="1"/>
    <col min="15877" max="15877" width="18.85546875" style="81" customWidth="1"/>
    <col min="15878" max="15878" width="15.85546875" style="81" customWidth="1"/>
    <col min="15879" max="15879" width="16.5703125" style="81" customWidth="1"/>
    <col min="15880" max="15880" width="14.28515625" style="81" customWidth="1"/>
    <col min="15881" max="15881" width="22.85546875" style="81" customWidth="1"/>
    <col min="15882" max="15882" width="14" style="81" customWidth="1"/>
    <col min="15883" max="15883" width="15.5703125" style="81" customWidth="1"/>
    <col min="15884" max="16128" width="8.85546875" style="81"/>
    <col min="16129" max="16129" width="7.28515625" style="81" customWidth="1"/>
    <col min="16130" max="16130" width="24.42578125" style="81" customWidth="1"/>
    <col min="16131" max="16131" width="16.28515625" style="81" customWidth="1"/>
    <col min="16132" max="16132" width="13.5703125" style="81" customWidth="1"/>
    <col min="16133" max="16133" width="18.85546875" style="81" customWidth="1"/>
    <col min="16134" max="16134" width="15.85546875" style="81" customWidth="1"/>
    <col min="16135" max="16135" width="16.5703125" style="81" customWidth="1"/>
    <col min="16136" max="16136" width="14.28515625" style="81" customWidth="1"/>
    <col min="16137" max="16137" width="22.85546875" style="81" customWidth="1"/>
    <col min="16138" max="16138" width="14" style="81" customWidth="1"/>
    <col min="16139" max="16139" width="15.5703125" style="81" customWidth="1"/>
    <col min="16140" max="16384" width="8.85546875" style="81"/>
  </cols>
  <sheetData>
    <row r="1" spans="1:13" ht="18.75" customHeight="1" x14ac:dyDescent="0.25">
      <c r="K1" s="82"/>
      <c r="L1" s="82"/>
      <c r="M1" s="82" t="s">
        <v>0</v>
      </c>
    </row>
    <row r="2" spans="1:13" ht="20.25" customHeight="1" x14ac:dyDescent="0.25">
      <c r="A2" s="83"/>
      <c r="B2" s="83"/>
      <c r="C2" s="83"/>
      <c r="D2" s="83"/>
      <c r="E2" s="83"/>
      <c r="F2" s="83"/>
      <c r="G2" s="83"/>
      <c r="H2" s="84"/>
      <c r="I2" s="84"/>
      <c r="K2" s="85"/>
      <c r="L2" s="85"/>
      <c r="M2" s="85" t="s">
        <v>26</v>
      </c>
    </row>
    <row r="3" spans="1:13" ht="61.5" customHeight="1" x14ac:dyDescent="0.25">
      <c r="A3" s="83"/>
      <c r="B3" s="86" t="s">
        <v>71</v>
      </c>
      <c r="C3" s="87"/>
      <c r="D3" s="87"/>
      <c r="E3" s="87"/>
      <c r="F3" s="87"/>
      <c r="G3" s="87"/>
      <c r="H3" s="87"/>
      <c r="I3" s="87"/>
      <c r="J3" s="87"/>
      <c r="K3" s="83"/>
    </row>
    <row r="4" spans="1:13" ht="31.5" customHeight="1" x14ac:dyDescent="0.25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3" ht="33" customHeight="1" x14ac:dyDescent="0.25">
      <c r="A5" s="89" t="s">
        <v>4</v>
      </c>
      <c r="B5" s="89" t="s">
        <v>5</v>
      </c>
      <c r="C5" s="90" t="s">
        <v>6</v>
      </c>
      <c r="D5" s="90"/>
      <c r="E5" s="90"/>
      <c r="F5" s="90" t="s">
        <v>7</v>
      </c>
      <c r="G5" s="90" t="s">
        <v>8</v>
      </c>
      <c r="H5" s="90"/>
      <c r="I5" s="90"/>
      <c r="J5" s="90"/>
      <c r="K5" s="91" t="s">
        <v>9</v>
      </c>
    </row>
    <row r="6" spans="1:13" ht="158.25" customHeight="1" x14ac:dyDescent="0.25">
      <c r="A6" s="89"/>
      <c r="B6" s="89"/>
      <c r="C6" s="92" t="s">
        <v>10</v>
      </c>
      <c r="D6" s="92" t="s">
        <v>11</v>
      </c>
      <c r="E6" s="92" t="s">
        <v>12</v>
      </c>
      <c r="F6" s="90"/>
      <c r="G6" s="93" t="s">
        <v>13</v>
      </c>
      <c r="H6" s="92" t="s">
        <v>14</v>
      </c>
      <c r="I6" s="92" t="s">
        <v>15</v>
      </c>
      <c r="J6" s="92" t="s">
        <v>14</v>
      </c>
      <c r="K6" s="91"/>
    </row>
    <row r="7" spans="1:13" ht="15.75" x14ac:dyDescent="0.25">
      <c r="A7" s="94">
        <v>1</v>
      </c>
      <c r="B7" s="94" t="s">
        <v>72</v>
      </c>
      <c r="C7" s="95">
        <v>1.3</v>
      </c>
      <c r="D7" s="95"/>
      <c r="E7" s="94"/>
      <c r="F7" s="96">
        <f t="shared" ref="F7:F26" si="0">SUM(C7,D7)</f>
        <v>1.3</v>
      </c>
      <c r="G7" s="94">
        <v>2210</v>
      </c>
      <c r="H7" s="95">
        <v>1.3</v>
      </c>
      <c r="I7" s="97" t="s">
        <v>73</v>
      </c>
      <c r="J7" s="95"/>
      <c r="K7" s="98"/>
    </row>
    <row r="8" spans="1:13" ht="15.75" x14ac:dyDescent="0.25">
      <c r="A8" s="94"/>
      <c r="B8" s="99"/>
      <c r="C8" s="100"/>
      <c r="D8" s="100"/>
      <c r="E8" s="101"/>
      <c r="F8" s="102">
        <f t="shared" si="0"/>
        <v>0</v>
      </c>
      <c r="G8" s="99"/>
      <c r="H8" s="100"/>
      <c r="I8" s="103"/>
      <c r="J8" s="100"/>
      <c r="K8" s="104"/>
    </row>
    <row r="9" spans="1:13" ht="15.75" x14ac:dyDescent="0.25">
      <c r="A9" s="94"/>
      <c r="B9" s="99"/>
      <c r="C9" s="100"/>
      <c r="D9" s="100"/>
      <c r="E9" s="101"/>
      <c r="F9" s="102">
        <f t="shared" si="0"/>
        <v>0</v>
      </c>
      <c r="G9" s="99"/>
      <c r="H9" s="100"/>
      <c r="I9" s="103"/>
      <c r="J9" s="100"/>
      <c r="K9" s="104"/>
    </row>
    <row r="10" spans="1:13" ht="15.75" x14ac:dyDescent="0.25">
      <c r="A10" s="94"/>
      <c r="B10" s="99"/>
      <c r="C10" s="100"/>
      <c r="D10" s="100"/>
      <c r="E10" s="101"/>
      <c r="F10" s="102">
        <f t="shared" si="0"/>
        <v>0</v>
      </c>
      <c r="G10" s="99"/>
      <c r="H10" s="100"/>
      <c r="I10" s="103"/>
      <c r="J10" s="100"/>
      <c r="K10" s="104"/>
    </row>
    <row r="11" spans="1:13" ht="15.75" x14ac:dyDescent="0.25">
      <c r="A11" s="94"/>
      <c r="B11" s="99"/>
      <c r="C11" s="100"/>
      <c r="D11" s="100"/>
      <c r="E11" s="101"/>
      <c r="F11" s="102">
        <f t="shared" si="0"/>
        <v>0</v>
      </c>
      <c r="G11" s="99"/>
      <c r="H11" s="100"/>
      <c r="I11" s="103"/>
      <c r="J11" s="100"/>
      <c r="K11" s="104"/>
    </row>
    <row r="12" spans="1:13" ht="15.75" x14ac:dyDescent="0.25">
      <c r="A12" s="94"/>
      <c r="B12" s="99"/>
      <c r="C12" s="100"/>
      <c r="D12" s="100"/>
      <c r="E12" s="101"/>
      <c r="F12" s="102">
        <f t="shared" si="0"/>
        <v>0</v>
      </c>
      <c r="G12" s="105"/>
      <c r="H12" s="100"/>
      <c r="I12" s="101"/>
      <c r="J12" s="100"/>
      <c r="K12" s="104"/>
    </row>
    <row r="13" spans="1:13" ht="15.75" x14ac:dyDescent="0.25">
      <c r="A13" s="94"/>
      <c r="B13" s="99"/>
      <c r="C13" s="100"/>
      <c r="D13" s="100"/>
      <c r="E13" s="101"/>
      <c r="F13" s="102">
        <f t="shared" si="0"/>
        <v>0</v>
      </c>
      <c r="G13" s="105"/>
      <c r="H13" s="100"/>
      <c r="I13" s="101"/>
      <c r="J13" s="100"/>
      <c r="K13" s="104"/>
    </row>
    <row r="14" spans="1:13" ht="15.75" x14ac:dyDescent="0.25">
      <c r="A14" s="94"/>
      <c r="B14" s="99"/>
      <c r="C14" s="100"/>
      <c r="D14" s="100"/>
      <c r="E14" s="101"/>
      <c r="F14" s="102">
        <f t="shared" si="0"/>
        <v>0</v>
      </c>
      <c r="G14" s="99"/>
      <c r="H14" s="100"/>
      <c r="I14" s="101"/>
      <c r="J14" s="100"/>
      <c r="K14" s="104"/>
    </row>
    <row r="15" spans="1:13" ht="15.75" x14ac:dyDescent="0.25">
      <c r="A15" s="105"/>
      <c r="B15" s="99"/>
      <c r="C15" s="100"/>
      <c r="D15" s="100"/>
      <c r="E15" s="101"/>
      <c r="F15" s="102">
        <f t="shared" si="0"/>
        <v>0</v>
      </c>
      <c r="G15" s="99"/>
      <c r="H15" s="100"/>
      <c r="I15" s="101"/>
      <c r="J15" s="100"/>
      <c r="K15" s="104"/>
    </row>
    <row r="16" spans="1:13" ht="15.75" x14ac:dyDescent="0.25">
      <c r="A16" s="94"/>
      <c r="B16" s="99"/>
      <c r="C16" s="100"/>
      <c r="D16" s="100"/>
      <c r="E16" s="101"/>
      <c r="F16" s="102">
        <f t="shared" si="0"/>
        <v>0</v>
      </c>
      <c r="G16" s="99"/>
      <c r="H16" s="100"/>
      <c r="I16" s="101"/>
      <c r="J16" s="100"/>
      <c r="K16" s="104"/>
    </row>
    <row r="17" spans="1:11" ht="15.75" x14ac:dyDescent="0.25">
      <c r="A17" s="94"/>
      <c r="B17" s="99"/>
      <c r="C17" s="100"/>
      <c r="D17" s="100"/>
      <c r="E17" s="101"/>
      <c r="F17" s="102">
        <f t="shared" si="0"/>
        <v>0</v>
      </c>
      <c r="G17" s="99"/>
      <c r="H17" s="100"/>
      <c r="I17" s="101"/>
      <c r="J17" s="100"/>
      <c r="K17" s="104"/>
    </row>
    <row r="18" spans="1:11" ht="15.75" x14ac:dyDescent="0.25">
      <c r="A18" s="94"/>
      <c r="B18" s="99"/>
      <c r="C18" s="100"/>
      <c r="D18" s="100"/>
      <c r="E18" s="101"/>
      <c r="F18" s="102">
        <f t="shared" si="0"/>
        <v>0</v>
      </c>
      <c r="G18" s="99"/>
      <c r="H18" s="100"/>
      <c r="I18" s="101"/>
      <c r="J18" s="100"/>
      <c r="K18" s="104"/>
    </row>
    <row r="19" spans="1:11" ht="15.75" x14ac:dyDescent="0.25">
      <c r="A19" s="94"/>
      <c r="B19" s="99"/>
      <c r="C19" s="100"/>
      <c r="D19" s="100"/>
      <c r="E19" s="101"/>
      <c r="F19" s="102">
        <f t="shared" si="0"/>
        <v>0</v>
      </c>
      <c r="G19" s="99"/>
      <c r="H19" s="100"/>
      <c r="I19" s="101"/>
      <c r="J19" s="100"/>
      <c r="K19" s="104"/>
    </row>
    <row r="20" spans="1:11" ht="15.75" x14ac:dyDescent="0.25">
      <c r="A20" s="94"/>
      <c r="B20" s="99"/>
      <c r="C20" s="100"/>
      <c r="D20" s="100"/>
      <c r="E20" s="101"/>
      <c r="F20" s="102">
        <f t="shared" si="0"/>
        <v>0</v>
      </c>
      <c r="G20" s="99"/>
      <c r="H20" s="100"/>
      <c r="I20" s="101"/>
      <c r="J20" s="100"/>
      <c r="K20" s="104"/>
    </row>
    <row r="21" spans="1:11" ht="15.75" x14ac:dyDescent="0.25">
      <c r="A21" s="105"/>
      <c r="B21" s="99"/>
      <c r="C21" s="100"/>
      <c r="D21" s="100"/>
      <c r="E21" s="101"/>
      <c r="F21" s="102">
        <f t="shared" si="0"/>
        <v>0</v>
      </c>
      <c r="G21" s="99"/>
      <c r="H21" s="100"/>
      <c r="I21" s="101"/>
      <c r="J21" s="100"/>
      <c r="K21" s="104"/>
    </row>
    <row r="22" spans="1:11" ht="15.75" x14ac:dyDescent="0.25">
      <c r="A22" s="105"/>
      <c r="B22" s="99"/>
      <c r="C22" s="100"/>
      <c r="D22" s="100"/>
      <c r="E22" s="101"/>
      <c r="F22" s="102">
        <f t="shared" si="0"/>
        <v>0</v>
      </c>
      <c r="G22" s="99"/>
      <c r="H22" s="100"/>
      <c r="I22" s="101"/>
      <c r="J22" s="100"/>
      <c r="K22" s="104"/>
    </row>
    <row r="23" spans="1:11" ht="15.75" x14ac:dyDescent="0.25">
      <c r="A23" s="106"/>
      <c r="B23" s="107"/>
      <c r="C23" s="108"/>
      <c r="D23" s="108"/>
      <c r="E23" s="109"/>
      <c r="F23" s="102">
        <f t="shared" si="0"/>
        <v>0</v>
      </c>
      <c r="G23" s="107"/>
      <c r="H23" s="108"/>
      <c r="I23" s="109"/>
      <c r="J23" s="108"/>
      <c r="K23" s="104"/>
    </row>
    <row r="24" spans="1:11" ht="15.75" x14ac:dyDescent="0.25">
      <c r="A24" s="106"/>
      <c r="B24" s="107"/>
      <c r="C24" s="108"/>
      <c r="D24" s="108"/>
      <c r="E24" s="109"/>
      <c r="F24" s="102">
        <f t="shared" si="0"/>
        <v>0</v>
      </c>
      <c r="G24" s="107"/>
      <c r="H24" s="108"/>
      <c r="I24" s="109"/>
      <c r="J24" s="108"/>
      <c r="K24" s="104"/>
    </row>
    <row r="25" spans="1:11" ht="15.75" x14ac:dyDescent="0.25">
      <c r="A25" s="106"/>
      <c r="B25" s="107"/>
      <c r="C25" s="108"/>
      <c r="D25" s="108"/>
      <c r="E25" s="109"/>
      <c r="F25" s="102">
        <f t="shared" si="0"/>
        <v>0</v>
      </c>
      <c r="G25" s="107"/>
      <c r="H25" s="108"/>
      <c r="I25" s="109"/>
      <c r="J25" s="108"/>
      <c r="K25" s="104"/>
    </row>
    <row r="26" spans="1:11" ht="15.75" x14ac:dyDescent="0.25">
      <c r="A26" s="107"/>
      <c r="B26" s="110" t="s">
        <v>20</v>
      </c>
      <c r="C26" s="111">
        <f>SUM(C7:C25)</f>
        <v>1.3</v>
      </c>
      <c r="D26" s="111">
        <f>SUM(D7:D25)</f>
        <v>0</v>
      </c>
      <c r="E26" s="112"/>
      <c r="F26" s="113">
        <f t="shared" si="0"/>
        <v>1.3</v>
      </c>
      <c r="G26" s="114"/>
      <c r="H26" s="111">
        <f>SUM(H7:H25)</f>
        <v>1.3</v>
      </c>
      <c r="I26" s="112"/>
      <c r="J26" s="111">
        <f>SUM(J7:J25)</f>
        <v>0</v>
      </c>
      <c r="K26" s="115">
        <f>C26-H26</f>
        <v>0</v>
      </c>
    </row>
    <row r="29" spans="1:11" ht="15.75" x14ac:dyDescent="0.25">
      <c r="B29" s="116" t="s">
        <v>21</v>
      </c>
      <c r="F29" s="37"/>
      <c r="G29" s="38" t="s">
        <v>74</v>
      </c>
      <c r="H29" s="117"/>
    </row>
    <row r="30" spans="1:11" x14ac:dyDescent="0.25">
      <c r="B30" s="116"/>
      <c r="F30" s="40" t="s">
        <v>23</v>
      </c>
      <c r="G30" s="41"/>
      <c r="H30" s="41"/>
    </row>
    <row r="31" spans="1:11" ht="15.75" x14ac:dyDescent="0.25">
      <c r="B31" s="116" t="s">
        <v>24</v>
      </c>
      <c r="F31" s="37"/>
      <c r="G31" s="38" t="s">
        <v>75</v>
      </c>
      <c r="H31" s="117"/>
    </row>
    <row r="32" spans="1:11" x14ac:dyDescent="0.25">
      <c r="F32" s="40" t="s">
        <v>23</v>
      </c>
      <c r="G32" s="41"/>
      <c r="H32" s="41"/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A4" sqref="A4:K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78.75" customHeight="1" x14ac:dyDescent="0.25">
      <c r="A3" s="3"/>
      <c r="B3" s="7" t="s">
        <v>76</v>
      </c>
      <c r="C3" s="7"/>
      <c r="D3" s="7"/>
      <c r="E3" s="7"/>
      <c r="F3" s="7"/>
      <c r="G3" s="7"/>
      <c r="H3" s="7"/>
      <c r="I3" s="7"/>
      <c r="J3" s="7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18" t="s">
        <v>77</v>
      </c>
      <c r="C7" s="23">
        <v>0.84</v>
      </c>
      <c r="D7" s="23"/>
      <c r="E7" s="16"/>
      <c r="F7" s="24">
        <f>SUM(C7,D7)</f>
        <v>0.84</v>
      </c>
      <c r="G7" s="22"/>
      <c r="H7" s="23"/>
      <c r="I7" s="16"/>
      <c r="J7" s="23"/>
      <c r="K7" s="25"/>
    </row>
    <row r="8" spans="1:16" ht="15.75" x14ac:dyDescent="0.25">
      <c r="A8" s="15"/>
      <c r="B8" s="118"/>
      <c r="C8" s="23"/>
      <c r="D8" s="23"/>
      <c r="E8" s="16"/>
      <c r="F8" s="24">
        <f t="shared" ref="F8:F50" si="0">SUM(C8,D8)</f>
        <v>0</v>
      </c>
      <c r="G8" s="22"/>
      <c r="H8" s="23"/>
      <c r="I8" s="16"/>
      <c r="J8" s="23"/>
      <c r="K8" s="25"/>
    </row>
    <row r="9" spans="1:16" ht="15.75" x14ac:dyDescent="0.25">
      <c r="A9" s="15"/>
      <c r="B9" s="22"/>
      <c r="C9" s="23"/>
      <c r="D9" s="23"/>
      <c r="E9" s="16"/>
      <c r="F9" s="24">
        <f t="shared" si="0"/>
        <v>0</v>
      </c>
      <c r="G9" s="22"/>
      <c r="H9" s="23"/>
      <c r="I9" s="20"/>
      <c r="J9" s="23"/>
      <c r="K9" s="25"/>
    </row>
    <row r="10" spans="1:16" ht="15.75" x14ac:dyDescent="0.25">
      <c r="A10" s="15"/>
      <c r="B10" s="22"/>
      <c r="C10" s="23"/>
      <c r="D10" s="23"/>
      <c r="E10" s="16"/>
      <c r="F10" s="24">
        <f t="shared" si="0"/>
        <v>0</v>
      </c>
      <c r="G10" s="22"/>
      <c r="H10" s="23"/>
      <c r="I10" s="20"/>
      <c r="J10" s="23"/>
      <c r="K10" s="25"/>
    </row>
    <row r="11" spans="1:16" ht="15.75" x14ac:dyDescent="0.25">
      <c r="A11" s="15"/>
      <c r="B11" s="22"/>
      <c r="C11" s="23"/>
      <c r="D11" s="23"/>
      <c r="E11" s="16"/>
      <c r="F11" s="24">
        <f t="shared" si="0"/>
        <v>0</v>
      </c>
      <c r="G11" s="22"/>
      <c r="H11" s="23"/>
      <c r="I11" s="20"/>
      <c r="J11" s="23"/>
      <c r="K11" s="25"/>
    </row>
    <row r="12" spans="1:16" ht="15.75" x14ac:dyDescent="0.25">
      <c r="A12" s="15"/>
      <c r="B12" s="22"/>
      <c r="C12" s="23"/>
      <c r="D12" s="23"/>
      <c r="E12" s="16"/>
      <c r="F12" s="24">
        <f t="shared" si="0"/>
        <v>0</v>
      </c>
      <c r="G12" s="21"/>
      <c r="H12" s="23"/>
      <c r="I12" s="16"/>
      <c r="J12" s="23"/>
      <c r="K12" s="25"/>
    </row>
    <row r="13" spans="1:16" ht="15.75" x14ac:dyDescent="0.25">
      <c r="A13" s="15"/>
      <c r="B13" s="22"/>
      <c r="C13" s="23"/>
      <c r="D13" s="23"/>
      <c r="E13" s="16"/>
      <c r="F13" s="24">
        <f t="shared" si="0"/>
        <v>0</v>
      </c>
      <c r="G13" s="21"/>
      <c r="H13" s="23"/>
      <c r="I13" s="16"/>
      <c r="J13" s="23"/>
      <c r="K13" s="25"/>
    </row>
    <row r="14" spans="1:16" ht="15.75" x14ac:dyDescent="0.25">
      <c r="A14" s="15"/>
      <c r="B14" s="22"/>
      <c r="C14" s="23"/>
      <c r="D14" s="23"/>
      <c r="E14" s="16"/>
      <c r="F14" s="24">
        <f t="shared" si="0"/>
        <v>0</v>
      </c>
      <c r="G14" s="22"/>
      <c r="H14" s="23"/>
      <c r="I14" s="16"/>
      <c r="J14" s="23"/>
      <c r="K14" s="25"/>
    </row>
    <row r="15" spans="1:16" ht="15.75" x14ac:dyDescent="0.25">
      <c r="A15" s="21"/>
      <c r="B15" s="22"/>
      <c r="C15" s="23"/>
      <c r="D15" s="23"/>
      <c r="E15" s="16"/>
      <c r="F15" s="24">
        <f t="shared" si="0"/>
        <v>0</v>
      </c>
      <c r="G15" s="22"/>
      <c r="H15" s="23"/>
      <c r="I15" s="16"/>
      <c r="J15" s="23"/>
      <c r="K15" s="25"/>
    </row>
    <row r="16" spans="1:16" ht="15" customHeight="1" x14ac:dyDescent="0.25">
      <c r="A16" s="21"/>
      <c r="B16" s="22"/>
      <c r="C16" s="23"/>
      <c r="D16" s="23"/>
      <c r="E16" s="16"/>
      <c r="F16" s="24">
        <f t="shared" si="0"/>
        <v>0</v>
      </c>
      <c r="G16" s="22"/>
      <c r="H16" s="23"/>
      <c r="I16" s="16"/>
      <c r="J16" s="23"/>
      <c r="K16" s="25"/>
    </row>
    <row r="17" spans="1:11" ht="15.75" x14ac:dyDescent="0.25">
      <c r="A17" s="15"/>
      <c r="B17" s="22"/>
      <c r="C17" s="23"/>
      <c r="D17" s="23"/>
      <c r="E17" s="16"/>
      <c r="F17" s="24">
        <f t="shared" si="0"/>
        <v>0</v>
      </c>
      <c r="G17" s="22"/>
      <c r="H17" s="23"/>
      <c r="I17" s="16"/>
      <c r="J17" s="23"/>
      <c r="K17" s="25"/>
    </row>
    <row r="18" spans="1:11" ht="15.75" x14ac:dyDescent="0.25">
      <c r="A18" s="15"/>
      <c r="B18" s="22"/>
      <c r="C18" s="23"/>
      <c r="D18" s="23"/>
      <c r="E18" s="16"/>
      <c r="F18" s="24">
        <f t="shared" si="0"/>
        <v>0</v>
      </c>
      <c r="G18" s="22"/>
      <c r="H18" s="23"/>
      <c r="I18" s="16"/>
      <c r="J18" s="23"/>
      <c r="K18" s="25"/>
    </row>
    <row r="19" spans="1:11" ht="15.75" x14ac:dyDescent="0.25">
      <c r="A19" s="15"/>
      <c r="B19" s="22"/>
      <c r="C19" s="23"/>
      <c r="D19" s="23"/>
      <c r="E19" s="16"/>
      <c r="F19" s="24">
        <f t="shared" si="0"/>
        <v>0</v>
      </c>
      <c r="G19" s="22"/>
      <c r="H19" s="23"/>
      <c r="I19" s="16"/>
      <c r="J19" s="23"/>
      <c r="K19" s="25"/>
    </row>
    <row r="20" spans="1:11" ht="15.75" x14ac:dyDescent="0.25">
      <c r="A20" s="15"/>
      <c r="B20" s="22"/>
      <c r="C20" s="23"/>
      <c r="D20" s="23"/>
      <c r="E20" s="16"/>
      <c r="F20" s="24">
        <f t="shared" si="0"/>
        <v>0</v>
      </c>
      <c r="G20" s="22"/>
      <c r="H20" s="23"/>
      <c r="I20" s="16"/>
      <c r="J20" s="23"/>
      <c r="K20" s="25"/>
    </row>
    <row r="21" spans="1:11" ht="15.75" x14ac:dyDescent="0.25">
      <c r="A21" s="15"/>
      <c r="B21" s="22"/>
      <c r="C21" s="23"/>
      <c r="D21" s="23"/>
      <c r="E21" s="16"/>
      <c r="F21" s="24">
        <f t="shared" si="0"/>
        <v>0</v>
      </c>
      <c r="G21" s="22"/>
      <c r="H21" s="23"/>
      <c r="I21" s="16"/>
      <c r="J21" s="23"/>
      <c r="K21" s="25"/>
    </row>
    <row r="22" spans="1:11" ht="15.75" x14ac:dyDescent="0.25">
      <c r="A22" s="15"/>
      <c r="B22" s="22"/>
      <c r="C22" s="23"/>
      <c r="D22" s="23"/>
      <c r="E22" s="16"/>
      <c r="F22" s="24">
        <f t="shared" si="0"/>
        <v>0</v>
      </c>
      <c r="G22" s="22"/>
      <c r="H22" s="23"/>
      <c r="I22" s="16"/>
      <c r="J22" s="23"/>
      <c r="K22" s="25"/>
    </row>
    <row r="23" spans="1:11" ht="15.75" x14ac:dyDescent="0.25">
      <c r="A23" s="15"/>
      <c r="B23" s="22"/>
      <c r="C23" s="23"/>
      <c r="D23" s="23"/>
      <c r="E23" s="16"/>
      <c r="F23" s="24">
        <f t="shared" si="0"/>
        <v>0</v>
      </c>
      <c r="G23" s="22"/>
      <c r="H23" s="23"/>
      <c r="I23" s="16"/>
      <c r="J23" s="23"/>
      <c r="K23" s="25"/>
    </row>
    <row r="24" spans="1:11" ht="15.75" x14ac:dyDescent="0.25">
      <c r="A24" s="15"/>
      <c r="B24" s="22"/>
      <c r="C24" s="23"/>
      <c r="D24" s="23"/>
      <c r="E24" s="16"/>
      <c r="F24" s="24">
        <f t="shared" si="0"/>
        <v>0</v>
      </c>
      <c r="G24" s="22"/>
      <c r="H24" s="23"/>
      <c r="I24" s="16"/>
      <c r="J24" s="23"/>
      <c r="K24" s="25"/>
    </row>
    <row r="25" spans="1:11" ht="15.75" x14ac:dyDescent="0.25">
      <c r="A25" s="21"/>
      <c r="B25" s="22"/>
      <c r="C25" s="23"/>
      <c r="D25" s="23"/>
      <c r="E25" s="16"/>
      <c r="F25" s="24">
        <f t="shared" si="0"/>
        <v>0</v>
      </c>
      <c r="G25" s="22"/>
      <c r="H25" s="23"/>
      <c r="I25" s="16"/>
      <c r="J25" s="23"/>
      <c r="K25" s="25"/>
    </row>
    <row r="26" spans="1:11" ht="15.75" x14ac:dyDescent="0.25">
      <c r="A26" s="21"/>
      <c r="B26" s="22"/>
      <c r="C26" s="23"/>
      <c r="D26" s="23"/>
      <c r="E26" s="16"/>
      <c r="F26" s="24">
        <f t="shared" si="0"/>
        <v>0</v>
      </c>
      <c r="G26" s="22"/>
      <c r="H26" s="23"/>
      <c r="I26" s="16"/>
      <c r="J26" s="23"/>
      <c r="K26" s="25"/>
    </row>
    <row r="27" spans="1:11" ht="15.75" x14ac:dyDescent="0.25">
      <c r="A27" s="15"/>
      <c r="B27" s="22"/>
      <c r="C27" s="23"/>
      <c r="D27" s="23"/>
      <c r="E27" s="16"/>
      <c r="F27" s="24">
        <f t="shared" si="0"/>
        <v>0</v>
      </c>
      <c r="G27" s="22"/>
      <c r="H27" s="23"/>
      <c r="I27" s="16"/>
      <c r="J27" s="23"/>
      <c r="K27" s="25"/>
    </row>
    <row r="28" spans="1:11" ht="15.75" x14ac:dyDescent="0.25">
      <c r="A28" s="15"/>
      <c r="B28" s="22"/>
      <c r="C28" s="23"/>
      <c r="D28" s="23"/>
      <c r="E28" s="16"/>
      <c r="F28" s="24">
        <f t="shared" si="0"/>
        <v>0</v>
      </c>
      <c r="G28" s="22"/>
      <c r="H28" s="23"/>
      <c r="I28" s="16"/>
      <c r="J28" s="23"/>
      <c r="K28" s="25"/>
    </row>
    <row r="29" spans="1:11" ht="15.75" x14ac:dyDescent="0.25">
      <c r="A29" s="15"/>
      <c r="B29" s="22"/>
      <c r="C29" s="23"/>
      <c r="D29" s="23"/>
      <c r="E29" s="16"/>
      <c r="F29" s="24">
        <f t="shared" si="0"/>
        <v>0</v>
      </c>
      <c r="G29" s="22"/>
      <c r="H29" s="23"/>
      <c r="I29" s="16"/>
      <c r="J29" s="23"/>
      <c r="K29" s="25"/>
    </row>
    <row r="30" spans="1:11" ht="15.75" x14ac:dyDescent="0.25">
      <c r="A30" s="15"/>
      <c r="B30" s="22"/>
      <c r="C30" s="23"/>
      <c r="D30" s="23"/>
      <c r="E30" s="16"/>
      <c r="F30" s="24">
        <f t="shared" si="0"/>
        <v>0</v>
      </c>
      <c r="G30" s="22"/>
      <c r="H30" s="23"/>
      <c r="I30" s="16"/>
      <c r="J30" s="23"/>
      <c r="K30" s="25"/>
    </row>
    <row r="31" spans="1:11" ht="15.75" x14ac:dyDescent="0.25">
      <c r="A31" s="15"/>
      <c r="B31" s="22"/>
      <c r="C31" s="23"/>
      <c r="D31" s="23"/>
      <c r="E31" s="16"/>
      <c r="F31" s="24">
        <f t="shared" si="0"/>
        <v>0</v>
      </c>
      <c r="G31" s="22"/>
      <c r="H31" s="23"/>
      <c r="I31" s="16"/>
      <c r="J31" s="23"/>
      <c r="K31" s="25"/>
    </row>
    <row r="32" spans="1:11" ht="15.75" x14ac:dyDescent="0.25">
      <c r="A32" s="15"/>
      <c r="B32" s="22"/>
      <c r="C32" s="23"/>
      <c r="D32" s="23"/>
      <c r="E32" s="16"/>
      <c r="F32" s="24">
        <f t="shared" si="0"/>
        <v>0</v>
      </c>
      <c r="G32" s="22"/>
      <c r="H32" s="23"/>
      <c r="I32" s="16"/>
      <c r="J32" s="23"/>
      <c r="K32" s="25"/>
    </row>
    <row r="33" spans="1:11" ht="15.75" x14ac:dyDescent="0.25">
      <c r="A33" s="15"/>
      <c r="B33" s="22"/>
      <c r="C33" s="23"/>
      <c r="D33" s="23"/>
      <c r="E33" s="16"/>
      <c r="F33" s="24">
        <f t="shared" si="0"/>
        <v>0</v>
      </c>
      <c r="G33" s="22"/>
      <c r="H33" s="23"/>
      <c r="I33" s="16"/>
      <c r="J33" s="23"/>
      <c r="K33" s="25"/>
    </row>
    <row r="34" spans="1:11" ht="15.75" x14ac:dyDescent="0.25">
      <c r="A34" s="15"/>
      <c r="B34" s="22"/>
      <c r="C34" s="23"/>
      <c r="D34" s="23"/>
      <c r="E34" s="16"/>
      <c r="F34" s="24">
        <f t="shared" si="0"/>
        <v>0</v>
      </c>
      <c r="G34" s="22"/>
      <c r="H34" s="23"/>
      <c r="I34" s="16"/>
      <c r="J34" s="23"/>
      <c r="K34" s="25"/>
    </row>
    <row r="35" spans="1:11" ht="15.75" x14ac:dyDescent="0.25">
      <c r="A35" s="21"/>
      <c r="B35" s="22"/>
      <c r="C35" s="23"/>
      <c r="D35" s="23"/>
      <c r="E35" s="16"/>
      <c r="F35" s="24">
        <f t="shared" si="0"/>
        <v>0</v>
      </c>
      <c r="G35" s="22"/>
      <c r="H35" s="23"/>
      <c r="I35" s="16"/>
      <c r="J35" s="23"/>
      <c r="K35" s="25"/>
    </row>
    <row r="36" spans="1:11" ht="15.75" x14ac:dyDescent="0.25">
      <c r="A36" s="21"/>
      <c r="B36" s="22"/>
      <c r="C36" s="23"/>
      <c r="D36" s="23"/>
      <c r="E36" s="16"/>
      <c r="F36" s="24">
        <f t="shared" si="0"/>
        <v>0</v>
      </c>
      <c r="G36" s="22"/>
      <c r="H36" s="23"/>
      <c r="I36" s="16"/>
      <c r="J36" s="23"/>
      <c r="K36" s="25"/>
    </row>
    <row r="37" spans="1:11" ht="15.75" x14ac:dyDescent="0.25">
      <c r="A37" s="15"/>
      <c r="B37" s="22"/>
      <c r="C37" s="23"/>
      <c r="D37" s="23"/>
      <c r="E37" s="16"/>
      <c r="F37" s="24">
        <f t="shared" si="0"/>
        <v>0</v>
      </c>
      <c r="G37" s="22"/>
      <c r="H37" s="23"/>
      <c r="I37" s="16"/>
      <c r="J37" s="23"/>
      <c r="K37" s="25"/>
    </row>
    <row r="38" spans="1:11" ht="15.75" x14ac:dyDescent="0.25">
      <c r="A38" s="15"/>
      <c r="B38" s="22"/>
      <c r="C38" s="23"/>
      <c r="D38" s="23"/>
      <c r="E38" s="16"/>
      <c r="F38" s="24">
        <f t="shared" si="0"/>
        <v>0</v>
      </c>
      <c r="G38" s="22"/>
      <c r="H38" s="23"/>
      <c r="I38" s="16"/>
      <c r="J38" s="23"/>
      <c r="K38" s="25"/>
    </row>
    <row r="39" spans="1:11" ht="15.75" x14ac:dyDescent="0.25">
      <c r="A39" s="15"/>
      <c r="B39" s="22"/>
      <c r="C39" s="23"/>
      <c r="D39" s="23"/>
      <c r="E39" s="16"/>
      <c r="F39" s="24">
        <f t="shared" si="0"/>
        <v>0</v>
      </c>
      <c r="G39" s="22"/>
      <c r="H39" s="23"/>
      <c r="I39" s="16"/>
      <c r="J39" s="23"/>
      <c r="K39" s="25"/>
    </row>
    <row r="40" spans="1:11" ht="15.75" x14ac:dyDescent="0.25">
      <c r="A40" s="15"/>
      <c r="B40" s="22"/>
      <c r="C40" s="23"/>
      <c r="D40" s="23"/>
      <c r="E40" s="16"/>
      <c r="F40" s="24">
        <f t="shared" si="0"/>
        <v>0</v>
      </c>
      <c r="G40" s="22"/>
      <c r="H40" s="23"/>
      <c r="I40" s="16"/>
      <c r="J40" s="23"/>
      <c r="K40" s="25"/>
    </row>
    <row r="41" spans="1:11" ht="15.75" x14ac:dyDescent="0.25">
      <c r="A41" s="15"/>
      <c r="B41" s="22"/>
      <c r="C41" s="23"/>
      <c r="D41" s="23"/>
      <c r="E41" s="16"/>
      <c r="F41" s="24">
        <f t="shared" si="0"/>
        <v>0</v>
      </c>
      <c r="G41" s="22"/>
      <c r="H41" s="23"/>
      <c r="I41" s="16"/>
      <c r="J41" s="23"/>
      <c r="K41" s="25"/>
    </row>
    <row r="42" spans="1:11" ht="15.75" x14ac:dyDescent="0.25">
      <c r="A42" s="15"/>
      <c r="B42" s="22"/>
      <c r="C42" s="23"/>
      <c r="D42" s="23"/>
      <c r="E42" s="16"/>
      <c r="F42" s="24">
        <f t="shared" si="0"/>
        <v>0</v>
      </c>
      <c r="G42" s="22"/>
      <c r="H42" s="23"/>
      <c r="I42" s="16"/>
      <c r="J42" s="23"/>
      <c r="K42" s="25"/>
    </row>
    <row r="43" spans="1:11" ht="15.75" x14ac:dyDescent="0.25">
      <c r="A43" s="15"/>
      <c r="B43" s="22"/>
      <c r="C43" s="23"/>
      <c r="D43" s="23"/>
      <c r="E43" s="16"/>
      <c r="F43" s="24">
        <f t="shared" si="0"/>
        <v>0</v>
      </c>
      <c r="G43" s="22"/>
      <c r="H43" s="23"/>
      <c r="I43" s="16"/>
      <c r="J43" s="23"/>
      <c r="K43" s="25"/>
    </row>
    <row r="44" spans="1:11" ht="15.75" x14ac:dyDescent="0.25">
      <c r="A44" s="15"/>
      <c r="B44" s="22"/>
      <c r="C44" s="23"/>
      <c r="D44" s="23"/>
      <c r="E44" s="16"/>
      <c r="F44" s="24">
        <f t="shared" si="0"/>
        <v>0</v>
      </c>
      <c r="G44" s="22"/>
      <c r="H44" s="23"/>
      <c r="I44" s="16"/>
      <c r="J44" s="23"/>
      <c r="K44" s="25"/>
    </row>
    <row r="45" spans="1:11" ht="15.75" x14ac:dyDescent="0.25">
      <c r="A45" s="21"/>
      <c r="B45" s="22"/>
      <c r="C45" s="23"/>
      <c r="D45" s="23"/>
      <c r="E45" s="16"/>
      <c r="F45" s="24">
        <f t="shared" si="0"/>
        <v>0</v>
      </c>
      <c r="G45" s="22"/>
      <c r="H45" s="23"/>
      <c r="I45" s="16"/>
      <c r="J45" s="23"/>
      <c r="K45" s="25"/>
    </row>
    <row r="46" spans="1:11" ht="15.75" x14ac:dyDescent="0.25">
      <c r="A46" s="21"/>
      <c r="B46" s="22"/>
      <c r="C46" s="23"/>
      <c r="D46" s="23"/>
      <c r="E46" s="16"/>
      <c r="F46" s="24">
        <f t="shared" si="0"/>
        <v>0</v>
      </c>
      <c r="G46" s="22"/>
      <c r="H46" s="23"/>
      <c r="I46" s="16"/>
      <c r="J46" s="23"/>
      <c r="K46" s="25"/>
    </row>
    <row r="47" spans="1:11" ht="15.75" x14ac:dyDescent="0.25">
      <c r="A47" s="26"/>
      <c r="B47" s="27"/>
      <c r="C47" s="28"/>
      <c r="D47" s="28"/>
      <c r="E47" s="29"/>
      <c r="F47" s="24">
        <f t="shared" si="0"/>
        <v>0</v>
      </c>
      <c r="G47" s="27"/>
      <c r="H47" s="28"/>
      <c r="I47" s="29"/>
      <c r="J47" s="28"/>
      <c r="K47" s="25"/>
    </row>
    <row r="48" spans="1:11" ht="15.75" x14ac:dyDescent="0.25">
      <c r="A48" s="26"/>
      <c r="B48" s="27"/>
      <c r="C48" s="28"/>
      <c r="D48" s="28"/>
      <c r="E48" s="29"/>
      <c r="F48" s="24">
        <f t="shared" si="0"/>
        <v>0</v>
      </c>
      <c r="G48" s="27"/>
      <c r="H48" s="28"/>
      <c r="I48" s="29"/>
      <c r="J48" s="28"/>
      <c r="K48" s="25"/>
    </row>
    <row r="49" spans="1:11" ht="15.75" x14ac:dyDescent="0.25">
      <c r="A49" s="26"/>
      <c r="B49" s="27"/>
      <c r="C49" s="28"/>
      <c r="D49" s="28"/>
      <c r="E49" s="29"/>
      <c r="F49" s="24">
        <f t="shared" si="0"/>
        <v>0</v>
      </c>
      <c r="G49" s="27"/>
      <c r="H49" s="28"/>
      <c r="I49" s="29"/>
      <c r="J49" s="28"/>
      <c r="K49" s="25"/>
    </row>
    <row r="50" spans="1:11" ht="15.75" x14ac:dyDescent="0.25">
      <c r="A50" s="27"/>
      <c r="B50" s="30" t="s">
        <v>20</v>
      </c>
      <c r="C50" s="31">
        <f>SUM(C7:C49)</f>
        <v>0.84</v>
      </c>
      <c r="D50" s="31">
        <f>SUM(D7:D49)</f>
        <v>0</v>
      </c>
      <c r="E50" s="32"/>
      <c r="F50" s="33">
        <f t="shared" si="0"/>
        <v>0.84</v>
      </c>
      <c r="G50" s="34"/>
      <c r="H50" s="31">
        <f>SUM(H7:H49)</f>
        <v>0</v>
      </c>
      <c r="I50" s="32"/>
      <c r="J50" s="31">
        <f>SUM(J7:J49)</f>
        <v>0</v>
      </c>
      <c r="K50" s="35">
        <f>C50-H50</f>
        <v>0.84</v>
      </c>
    </row>
    <row r="53" spans="1:11" ht="15.75" x14ac:dyDescent="0.25">
      <c r="B53" s="36" t="s">
        <v>21</v>
      </c>
      <c r="F53" s="37"/>
      <c r="G53" s="38" t="s">
        <v>78</v>
      </c>
      <c r="H53" s="39"/>
    </row>
    <row r="54" spans="1:11" x14ac:dyDescent="0.25">
      <c r="B54" s="36"/>
      <c r="F54" s="40" t="s">
        <v>23</v>
      </c>
      <c r="G54" s="41"/>
      <c r="H54" s="41"/>
    </row>
    <row r="55" spans="1:11" ht="15.75" x14ac:dyDescent="0.25">
      <c r="B55" s="36" t="s">
        <v>24</v>
      </c>
      <c r="F55" s="37"/>
      <c r="G55" s="38" t="s">
        <v>79</v>
      </c>
      <c r="H55" s="39"/>
    </row>
    <row r="56" spans="1:11" x14ac:dyDescent="0.25">
      <c r="F56" s="40" t="s">
        <v>23</v>
      </c>
      <c r="G56" s="41"/>
      <c r="H56" s="4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="118" zoomScaleNormal="75" zoomScaleSheetLayoutView="118" workbookViewId="0">
      <selection activeCell="G5" sqref="G5:J5"/>
    </sheetView>
  </sheetViews>
  <sheetFormatPr defaultRowHeight="15" x14ac:dyDescent="0.25"/>
  <cols>
    <col min="1" max="1" width="7.28515625" style="119" customWidth="1"/>
    <col min="2" max="2" width="24.42578125" style="119" customWidth="1"/>
    <col min="3" max="3" width="15.42578125" style="119" customWidth="1"/>
    <col min="4" max="4" width="13.5703125" style="119" customWidth="1"/>
    <col min="5" max="5" width="18.85546875" style="119" customWidth="1"/>
    <col min="6" max="6" width="15.85546875" style="119" customWidth="1"/>
    <col min="7" max="7" width="16.5703125" style="120" customWidth="1"/>
    <col min="8" max="8" width="13.42578125" style="119" customWidth="1"/>
    <col min="9" max="9" width="22.85546875" style="119" customWidth="1"/>
    <col min="10" max="10" width="12.85546875" style="119" customWidth="1"/>
    <col min="11" max="11" width="15.42578125" style="119" customWidth="1"/>
    <col min="12" max="256" width="9.140625" style="119"/>
    <col min="257" max="257" width="7.28515625" style="119" customWidth="1"/>
    <col min="258" max="258" width="24.42578125" style="119" customWidth="1"/>
    <col min="259" max="259" width="15.42578125" style="119" customWidth="1"/>
    <col min="260" max="260" width="13.5703125" style="119" customWidth="1"/>
    <col min="261" max="261" width="18.85546875" style="119" customWidth="1"/>
    <col min="262" max="262" width="15.85546875" style="119" customWidth="1"/>
    <col min="263" max="263" width="16.5703125" style="119" customWidth="1"/>
    <col min="264" max="264" width="13.42578125" style="119" customWidth="1"/>
    <col min="265" max="265" width="22.85546875" style="119" customWidth="1"/>
    <col min="266" max="266" width="12.85546875" style="119" customWidth="1"/>
    <col min="267" max="267" width="15.42578125" style="119" customWidth="1"/>
    <col min="268" max="512" width="9.140625" style="119"/>
    <col min="513" max="513" width="7.28515625" style="119" customWidth="1"/>
    <col min="514" max="514" width="24.42578125" style="119" customWidth="1"/>
    <col min="515" max="515" width="15.42578125" style="119" customWidth="1"/>
    <col min="516" max="516" width="13.5703125" style="119" customWidth="1"/>
    <col min="517" max="517" width="18.85546875" style="119" customWidth="1"/>
    <col min="518" max="518" width="15.85546875" style="119" customWidth="1"/>
    <col min="519" max="519" width="16.5703125" style="119" customWidth="1"/>
    <col min="520" max="520" width="13.42578125" style="119" customWidth="1"/>
    <col min="521" max="521" width="22.85546875" style="119" customWidth="1"/>
    <col min="522" max="522" width="12.85546875" style="119" customWidth="1"/>
    <col min="523" max="523" width="15.42578125" style="119" customWidth="1"/>
    <col min="524" max="768" width="9.140625" style="119"/>
    <col min="769" max="769" width="7.28515625" style="119" customWidth="1"/>
    <col min="770" max="770" width="24.42578125" style="119" customWidth="1"/>
    <col min="771" max="771" width="15.42578125" style="119" customWidth="1"/>
    <col min="772" max="772" width="13.5703125" style="119" customWidth="1"/>
    <col min="773" max="773" width="18.85546875" style="119" customWidth="1"/>
    <col min="774" max="774" width="15.85546875" style="119" customWidth="1"/>
    <col min="775" max="775" width="16.5703125" style="119" customWidth="1"/>
    <col min="776" max="776" width="13.42578125" style="119" customWidth="1"/>
    <col min="777" max="777" width="22.85546875" style="119" customWidth="1"/>
    <col min="778" max="778" width="12.85546875" style="119" customWidth="1"/>
    <col min="779" max="779" width="15.42578125" style="119" customWidth="1"/>
    <col min="780" max="1024" width="9.140625" style="119"/>
    <col min="1025" max="1025" width="7.28515625" style="119" customWidth="1"/>
    <col min="1026" max="1026" width="24.42578125" style="119" customWidth="1"/>
    <col min="1027" max="1027" width="15.42578125" style="119" customWidth="1"/>
    <col min="1028" max="1028" width="13.5703125" style="119" customWidth="1"/>
    <col min="1029" max="1029" width="18.85546875" style="119" customWidth="1"/>
    <col min="1030" max="1030" width="15.85546875" style="119" customWidth="1"/>
    <col min="1031" max="1031" width="16.5703125" style="119" customWidth="1"/>
    <col min="1032" max="1032" width="13.42578125" style="119" customWidth="1"/>
    <col min="1033" max="1033" width="22.85546875" style="119" customWidth="1"/>
    <col min="1034" max="1034" width="12.85546875" style="119" customWidth="1"/>
    <col min="1035" max="1035" width="15.42578125" style="119" customWidth="1"/>
    <col min="1036" max="1280" width="9.140625" style="119"/>
    <col min="1281" max="1281" width="7.28515625" style="119" customWidth="1"/>
    <col min="1282" max="1282" width="24.42578125" style="119" customWidth="1"/>
    <col min="1283" max="1283" width="15.42578125" style="119" customWidth="1"/>
    <col min="1284" max="1284" width="13.5703125" style="119" customWidth="1"/>
    <col min="1285" max="1285" width="18.85546875" style="119" customWidth="1"/>
    <col min="1286" max="1286" width="15.85546875" style="119" customWidth="1"/>
    <col min="1287" max="1287" width="16.5703125" style="119" customWidth="1"/>
    <col min="1288" max="1288" width="13.42578125" style="119" customWidth="1"/>
    <col min="1289" max="1289" width="22.85546875" style="119" customWidth="1"/>
    <col min="1290" max="1290" width="12.85546875" style="119" customWidth="1"/>
    <col min="1291" max="1291" width="15.42578125" style="119" customWidth="1"/>
    <col min="1292" max="1536" width="9.140625" style="119"/>
    <col min="1537" max="1537" width="7.28515625" style="119" customWidth="1"/>
    <col min="1538" max="1538" width="24.42578125" style="119" customWidth="1"/>
    <col min="1539" max="1539" width="15.42578125" style="119" customWidth="1"/>
    <col min="1540" max="1540" width="13.5703125" style="119" customWidth="1"/>
    <col min="1541" max="1541" width="18.85546875" style="119" customWidth="1"/>
    <col min="1542" max="1542" width="15.85546875" style="119" customWidth="1"/>
    <col min="1543" max="1543" width="16.5703125" style="119" customWidth="1"/>
    <col min="1544" max="1544" width="13.42578125" style="119" customWidth="1"/>
    <col min="1545" max="1545" width="22.85546875" style="119" customWidth="1"/>
    <col min="1546" max="1546" width="12.85546875" style="119" customWidth="1"/>
    <col min="1547" max="1547" width="15.42578125" style="119" customWidth="1"/>
    <col min="1548" max="1792" width="9.140625" style="119"/>
    <col min="1793" max="1793" width="7.28515625" style="119" customWidth="1"/>
    <col min="1794" max="1794" width="24.42578125" style="119" customWidth="1"/>
    <col min="1795" max="1795" width="15.42578125" style="119" customWidth="1"/>
    <col min="1796" max="1796" width="13.5703125" style="119" customWidth="1"/>
    <col min="1797" max="1797" width="18.85546875" style="119" customWidth="1"/>
    <col min="1798" max="1798" width="15.85546875" style="119" customWidth="1"/>
    <col min="1799" max="1799" width="16.5703125" style="119" customWidth="1"/>
    <col min="1800" max="1800" width="13.42578125" style="119" customWidth="1"/>
    <col min="1801" max="1801" width="22.85546875" style="119" customWidth="1"/>
    <col min="1802" max="1802" width="12.85546875" style="119" customWidth="1"/>
    <col min="1803" max="1803" width="15.42578125" style="119" customWidth="1"/>
    <col min="1804" max="2048" width="9.140625" style="119"/>
    <col min="2049" max="2049" width="7.28515625" style="119" customWidth="1"/>
    <col min="2050" max="2050" width="24.42578125" style="119" customWidth="1"/>
    <col min="2051" max="2051" width="15.42578125" style="119" customWidth="1"/>
    <col min="2052" max="2052" width="13.5703125" style="119" customWidth="1"/>
    <col min="2053" max="2053" width="18.85546875" style="119" customWidth="1"/>
    <col min="2054" max="2054" width="15.85546875" style="119" customWidth="1"/>
    <col min="2055" max="2055" width="16.5703125" style="119" customWidth="1"/>
    <col min="2056" max="2056" width="13.42578125" style="119" customWidth="1"/>
    <col min="2057" max="2057" width="22.85546875" style="119" customWidth="1"/>
    <col min="2058" max="2058" width="12.85546875" style="119" customWidth="1"/>
    <col min="2059" max="2059" width="15.42578125" style="119" customWidth="1"/>
    <col min="2060" max="2304" width="9.140625" style="119"/>
    <col min="2305" max="2305" width="7.28515625" style="119" customWidth="1"/>
    <col min="2306" max="2306" width="24.42578125" style="119" customWidth="1"/>
    <col min="2307" max="2307" width="15.42578125" style="119" customWidth="1"/>
    <col min="2308" max="2308" width="13.5703125" style="119" customWidth="1"/>
    <col min="2309" max="2309" width="18.85546875" style="119" customWidth="1"/>
    <col min="2310" max="2310" width="15.85546875" style="119" customWidth="1"/>
    <col min="2311" max="2311" width="16.5703125" style="119" customWidth="1"/>
    <col min="2312" max="2312" width="13.42578125" style="119" customWidth="1"/>
    <col min="2313" max="2313" width="22.85546875" style="119" customWidth="1"/>
    <col min="2314" max="2314" width="12.85546875" style="119" customWidth="1"/>
    <col min="2315" max="2315" width="15.42578125" style="119" customWidth="1"/>
    <col min="2316" max="2560" width="9.140625" style="119"/>
    <col min="2561" max="2561" width="7.28515625" style="119" customWidth="1"/>
    <col min="2562" max="2562" width="24.42578125" style="119" customWidth="1"/>
    <col min="2563" max="2563" width="15.42578125" style="119" customWidth="1"/>
    <col min="2564" max="2564" width="13.5703125" style="119" customWidth="1"/>
    <col min="2565" max="2565" width="18.85546875" style="119" customWidth="1"/>
    <col min="2566" max="2566" width="15.85546875" style="119" customWidth="1"/>
    <col min="2567" max="2567" width="16.5703125" style="119" customWidth="1"/>
    <col min="2568" max="2568" width="13.42578125" style="119" customWidth="1"/>
    <col min="2569" max="2569" width="22.85546875" style="119" customWidth="1"/>
    <col min="2570" max="2570" width="12.85546875" style="119" customWidth="1"/>
    <col min="2571" max="2571" width="15.42578125" style="119" customWidth="1"/>
    <col min="2572" max="2816" width="9.140625" style="119"/>
    <col min="2817" max="2817" width="7.28515625" style="119" customWidth="1"/>
    <col min="2818" max="2818" width="24.42578125" style="119" customWidth="1"/>
    <col min="2819" max="2819" width="15.42578125" style="119" customWidth="1"/>
    <col min="2820" max="2820" width="13.5703125" style="119" customWidth="1"/>
    <col min="2821" max="2821" width="18.85546875" style="119" customWidth="1"/>
    <col min="2822" max="2822" width="15.85546875" style="119" customWidth="1"/>
    <col min="2823" max="2823" width="16.5703125" style="119" customWidth="1"/>
    <col min="2824" max="2824" width="13.42578125" style="119" customWidth="1"/>
    <col min="2825" max="2825" width="22.85546875" style="119" customWidth="1"/>
    <col min="2826" max="2826" width="12.85546875" style="119" customWidth="1"/>
    <col min="2827" max="2827" width="15.42578125" style="119" customWidth="1"/>
    <col min="2828" max="3072" width="9.140625" style="119"/>
    <col min="3073" max="3073" width="7.28515625" style="119" customWidth="1"/>
    <col min="3074" max="3074" width="24.42578125" style="119" customWidth="1"/>
    <col min="3075" max="3075" width="15.42578125" style="119" customWidth="1"/>
    <col min="3076" max="3076" width="13.5703125" style="119" customWidth="1"/>
    <col min="3077" max="3077" width="18.85546875" style="119" customWidth="1"/>
    <col min="3078" max="3078" width="15.85546875" style="119" customWidth="1"/>
    <col min="3079" max="3079" width="16.5703125" style="119" customWidth="1"/>
    <col min="3080" max="3080" width="13.42578125" style="119" customWidth="1"/>
    <col min="3081" max="3081" width="22.85546875" style="119" customWidth="1"/>
    <col min="3082" max="3082" width="12.85546875" style="119" customWidth="1"/>
    <col min="3083" max="3083" width="15.42578125" style="119" customWidth="1"/>
    <col min="3084" max="3328" width="9.140625" style="119"/>
    <col min="3329" max="3329" width="7.28515625" style="119" customWidth="1"/>
    <col min="3330" max="3330" width="24.42578125" style="119" customWidth="1"/>
    <col min="3331" max="3331" width="15.42578125" style="119" customWidth="1"/>
    <col min="3332" max="3332" width="13.5703125" style="119" customWidth="1"/>
    <col min="3333" max="3333" width="18.85546875" style="119" customWidth="1"/>
    <col min="3334" max="3334" width="15.85546875" style="119" customWidth="1"/>
    <col min="3335" max="3335" width="16.5703125" style="119" customWidth="1"/>
    <col min="3336" max="3336" width="13.42578125" style="119" customWidth="1"/>
    <col min="3337" max="3337" width="22.85546875" style="119" customWidth="1"/>
    <col min="3338" max="3338" width="12.85546875" style="119" customWidth="1"/>
    <col min="3339" max="3339" width="15.42578125" style="119" customWidth="1"/>
    <col min="3340" max="3584" width="9.140625" style="119"/>
    <col min="3585" max="3585" width="7.28515625" style="119" customWidth="1"/>
    <col min="3586" max="3586" width="24.42578125" style="119" customWidth="1"/>
    <col min="3587" max="3587" width="15.42578125" style="119" customWidth="1"/>
    <col min="3588" max="3588" width="13.5703125" style="119" customWidth="1"/>
    <col min="3589" max="3589" width="18.85546875" style="119" customWidth="1"/>
    <col min="3590" max="3590" width="15.85546875" style="119" customWidth="1"/>
    <col min="3591" max="3591" width="16.5703125" style="119" customWidth="1"/>
    <col min="3592" max="3592" width="13.42578125" style="119" customWidth="1"/>
    <col min="3593" max="3593" width="22.85546875" style="119" customWidth="1"/>
    <col min="3594" max="3594" width="12.85546875" style="119" customWidth="1"/>
    <col min="3595" max="3595" width="15.42578125" style="119" customWidth="1"/>
    <col min="3596" max="3840" width="9.140625" style="119"/>
    <col min="3841" max="3841" width="7.28515625" style="119" customWidth="1"/>
    <col min="3842" max="3842" width="24.42578125" style="119" customWidth="1"/>
    <col min="3843" max="3843" width="15.42578125" style="119" customWidth="1"/>
    <col min="3844" max="3844" width="13.5703125" style="119" customWidth="1"/>
    <col min="3845" max="3845" width="18.85546875" style="119" customWidth="1"/>
    <col min="3846" max="3846" width="15.85546875" style="119" customWidth="1"/>
    <col min="3847" max="3847" width="16.5703125" style="119" customWidth="1"/>
    <col min="3848" max="3848" width="13.42578125" style="119" customWidth="1"/>
    <col min="3849" max="3849" width="22.85546875" style="119" customWidth="1"/>
    <col min="3850" max="3850" width="12.85546875" style="119" customWidth="1"/>
    <col min="3851" max="3851" width="15.42578125" style="119" customWidth="1"/>
    <col min="3852" max="4096" width="9.140625" style="119"/>
    <col min="4097" max="4097" width="7.28515625" style="119" customWidth="1"/>
    <col min="4098" max="4098" width="24.42578125" style="119" customWidth="1"/>
    <col min="4099" max="4099" width="15.42578125" style="119" customWidth="1"/>
    <col min="4100" max="4100" width="13.5703125" style="119" customWidth="1"/>
    <col min="4101" max="4101" width="18.85546875" style="119" customWidth="1"/>
    <col min="4102" max="4102" width="15.85546875" style="119" customWidth="1"/>
    <col min="4103" max="4103" width="16.5703125" style="119" customWidth="1"/>
    <col min="4104" max="4104" width="13.42578125" style="119" customWidth="1"/>
    <col min="4105" max="4105" width="22.85546875" style="119" customWidth="1"/>
    <col min="4106" max="4106" width="12.85546875" style="119" customWidth="1"/>
    <col min="4107" max="4107" width="15.42578125" style="119" customWidth="1"/>
    <col min="4108" max="4352" width="9.140625" style="119"/>
    <col min="4353" max="4353" width="7.28515625" style="119" customWidth="1"/>
    <col min="4354" max="4354" width="24.42578125" style="119" customWidth="1"/>
    <col min="4355" max="4355" width="15.42578125" style="119" customWidth="1"/>
    <col min="4356" max="4356" width="13.5703125" style="119" customWidth="1"/>
    <col min="4357" max="4357" width="18.85546875" style="119" customWidth="1"/>
    <col min="4358" max="4358" width="15.85546875" style="119" customWidth="1"/>
    <col min="4359" max="4359" width="16.5703125" style="119" customWidth="1"/>
    <col min="4360" max="4360" width="13.42578125" style="119" customWidth="1"/>
    <col min="4361" max="4361" width="22.85546875" style="119" customWidth="1"/>
    <col min="4362" max="4362" width="12.85546875" style="119" customWidth="1"/>
    <col min="4363" max="4363" width="15.42578125" style="119" customWidth="1"/>
    <col min="4364" max="4608" width="9.140625" style="119"/>
    <col min="4609" max="4609" width="7.28515625" style="119" customWidth="1"/>
    <col min="4610" max="4610" width="24.42578125" style="119" customWidth="1"/>
    <col min="4611" max="4611" width="15.42578125" style="119" customWidth="1"/>
    <col min="4612" max="4612" width="13.5703125" style="119" customWidth="1"/>
    <col min="4613" max="4613" width="18.85546875" style="119" customWidth="1"/>
    <col min="4614" max="4614" width="15.85546875" style="119" customWidth="1"/>
    <col min="4615" max="4615" width="16.5703125" style="119" customWidth="1"/>
    <col min="4616" max="4616" width="13.42578125" style="119" customWidth="1"/>
    <col min="4617" max="4617" width="22.85546875" style="119" customWidth="1"/>
    <col min="4618" max="4618" width="12.85546875" style="119" customWidth="1"/>
    <col min="4619" max="4619" width="15.42578125" style="119" customWidth="1"/>
    <col min="4620" max="4864" width="9.140625" style="119"/>
    <col min="4865" max="4865" width="7.28515625" style="119" customWidth="1"/>
    <col min="4866" max="4866" width="24.42578125" style="119" customWidth="1"/>
    <col min="4867" max="4867" width="15.42578125" style="119" customWidth="1"/>
    <col min="4868" max="4868" width="13.5703125" style="119" customWidth="1"/>
    <col min="4869" max="4869" width="18.85546875" style="119" customWidth="1"/>
    <col min="4870" max="4870" width="15.85546875" style="119" customWidth="1"/>
    <col min="4871" max="4871" width="16.5703125" style="119" customWidth="1"/>
    <col min="4872" max="4872" width="13.42578125" style="119" customWidth="1"/>
    <col min="4873" max="4873" width="22.85546875" style="119" customWidth="1"/>
    <col min="4874" max="4874" width="12.85546875" style="119" customWidth="1"/>
    <col min="4875" max="4875" width="15.42578125" style="119" customWidth="1"/>
    <col min="4876" max="5120" width="9.140625" style="119"/>
    <col min="5121" max="5121" width="7.28515625" style="119" customWidth="1"/>
    <col min="5122" max="5122" width="24.42578125" style="119" customWidth="1"/>
    <col min="5123" max="5123" width="15.42578125" style="119" customWidth="1"/>
    <col min="5124" max="5124" width="13.5703125" style="119" customWidth="1"/>
    <col min="5125" max="5125" width="18.85546875" style="119" customWidth="1"/>
    <col min="5126" max="5126" width="15.85546875" style="119" customWidth="1"/>
    <col min="5127" max="5127" width="16.5703125" style="119" customWidth="1"/>
    <col min="5128" max="5128" width="13.42578125" style="119" customWidth="1"/>
    <col min="5129" max="5129" width="22.85546875" style="119" customWidth="1"/>
    <col min="5130" max="5130" width="12.85546875" style="119" customWidth="1"/>
    <col min="5131" max="5131" width="15.42578125" style="119" customWidth="1"/>
    <col min="5132" max="5376" width="9.140625" style="119"/>
    <col min="5377" max="5377" width="7.28515625" style="119" customWidth="1"/>
    <col min="5378" max="5378" width="24.42578125" style="119" customWidth="1"/>
    <col min="5379" max="5379" width="15.42578125" style="119" customWidth="1"/>
    <col min="5380" max="5380" width="13.5703125" style="119" customWidth="1"/>
    <col min="5381" max="5381" width="18.85546875" style="119" customWidth="1"/>
    <col min="5382" max="5382" width="15.85546875" style="119" customWidth="1"/>
    <col min="5383" max="5383" width="16.5703125" style="119" customWidth="1"/>
    <col min="5384" max="5384" width="13.42578125" style="119" customWidth="1"/>
    <col min="5385" max="5385" width="22.85546875" style="119" customWidth="1"/>
    <col min="5386" max="5386" width="12.85546875" style="119" customWidth="1"/>
    <col min="5387" max="5387" width="15.42578125" style="119" customWidth="1"/>
    <col min="5388" max="5632" width="9.140625" style="119"/>
    <col min="5633" max="5633" width="7.28515625" style="119" customWidth="1"/>
    <col min="5634" max="5634" width="24.42578125" style="119" customWidth="1"/>
    <col min="5635" max="5635" width="15.42578125" style="119" customWidth="1"/>
    <col min="5636" max="5636" width="13.5703125" style="119" customWidth="1"/>
    <col min="5637" max="5637" width="18.85546875" style="119" customWidth="1"/>
    <col min="5638" max="5638" width="15.85546875" style="119" customWidth="1"/>
    <col min="5639" max="5639" width="16.5703125" style="119" customWidth="1"/>
    <col min="5640" max="5640" width="13.42578125" style="119" customWidth="1"/>
    <col min="5641" max="5641" width="22.85546875" style="119" customWidth="1"/>
    <col min="5642" max="5642" width="12.85546875" style="119" customWidth="1"/>
    <col min="5643" max="5643" width="15.42578125" style="119" customWidth="1"/>
    <col min="5644" max="5888" width="9.140625" style="119"/>
    <col min="5889" max="5889" width="7.28515625" style="119" customWidth="1"/>
    <col min="5890" max="5890" width="24.42578125" style="119" customWidth="1"/>
    <col min="5891" max="5891" width="15.42578125" style="119" customWidth="1"/>
    <col min="5892" max="5892" width="13.5703125" style="119" customWidth="1"/>
    <col min="5893" max="5893" width="18.85546875" style="119" customWidth="1"/>
    <col min="5894" max="5894" width="15.85546875" style="119" customWidth="1"/>
    <col min="5895" max="5895" width="16.5703125" style="119" customWidth="1"/>
    <col min="5896" max="5896" width="13.42578125" style="119" customWidth="1"/>
    <col min="5897" max="5897" width="22.85546875" style="119" customWidth="1"/>
    <col min="5898" max="5898" width="12.85546875" style="119" customWidth="1"/>
    <col min="5899" max="5899" width="15.42578125" style="119" customWidth="1"/>
    <col min="5900" max="6144" width="9.140625" style="119"/>
    <col min="6145" max="6145" width="7.28515625" style="119" customWidth="1"/>
    <col min="6146" max="6146" width="24.42578125" style="119" customWidth="1"/>
    <col min="6147" max="6147" width="15.42578125" style="119" customWidth="1"/>
    <col min="6148" max="6148" width="13.5703125" style="119" customWidth="1"/>
    <col min="6149" max="6149" width="18.85546875" style="119" customWidth="1"/>
    <col min="6150" max="6150" width="15.85546875" style="119" customWidth="1"/>
    <col min="6151" max="6151" width="16.5703125" style="119" customWidth="1"/>
    <col min="6152" max="6152" width="13.42578125" style="119" customWidth="1"/>
    <col min="6153" max="6153" width="22.85546875" style="119" customWidth="1"/>
    <col min="6154" max="6154" width="12.85546875" style="119" customWidth="1"/>
    <col min="6155" max="6155" width="15.42578125" style="119" customWidth="1"/>
    <col min="6156" max="6400" width="9.140625" style="119"/>
    <col min="6401" max="6401" width="7.28515625" style="119" customWidth="1"/>
    <col min="6402" max="6402" width="24.42578125" style="119" customWidth="1"/>
    <col min="6403" max="6403" width="15.42578125" style="119" customWidth="1"/>
    <col min="6404" max="6404" width="13.5703125" style="119" customWidth="1"/>
    <col min="6405" max="6405" width="18.85546875" style="119" customWidth="1"/>
    <col min="6406" max="6406" width="15.85546875" style="119" customWidth="1"/>
    <col min="6407" max="6407" width="16.5703125" style="119" customWidth="1"/>
    <col min="6408" max="6408" width="13.42578125" style="119" customWidth="1"/>
    <col min="6409" max="6409" width="22.85546875" style="119" customWidth="1"/>
    <col min="6410" max="6410" width="12.85546875" style="119" customWidth="1"/>
    <col min="6411" max="6411" width="15.42578125" style="119" customWidth="1"/>
    <col min="6412" max="6656" width="9.140625" style="119"/>
    <col min="6657" max="6657" width="7.28515625" style="119" customWidth="1"/>
    <col min="6658" max="6658" width="24.42578125" style="119" customWidth="1"/>
    <col min="6659" max="6659" width="15.42578125" style="119" customWidth="1"/>
    <col min="6660" max="6660" width="13.5703125" style="119" customWidth="1"/>
    <col min="6661" max="6661" width="18.85546875" style="119" customWidth="1"/>
    <col min="6662" max="6662" width="15.85546875" style="119" customWidth="1"/>
    <col min="6663" max="6663" width="16.5703125" style="119" customWidth="1"/>
    <col min="6664" max="6664" width="13.42578125" style="119" customWidth="1"/>
    <col min="6665" max="6665" width="22.85546875" style="119" customWidth="1"/>
    <col min="6666" max="6666" width="12.85546875" style="119" customWidth="1"/>
    <col min="6667" max="6667" width="15.42578125" style="119" customWidth="1"/>
    <col min="6668" max="6912" width="9.140625" style="119"/>
    <col min="6913" max="6913" width="7.28515625" style="119" customWidth="1"/>
    <col min="6914" max="6914" width="24.42578125" style="119" customWidth="1"/>
    <col min="6915" max="6915" width="15.42578125" style="119" customWidth="1"/>
    <col min="6916" max="6916" width="13.5703125" style="119" customWidth="1"/>
    <col min="6917" max="6917" width="18.85546875" style="119" customWidth="1"/>
    <col min="6918" max="6918" width="15.85546875" style="119" customWidth="1"/>
    <col min="6919" max="6919" width="16.5703125" style="119" customWidth="1"/>
    <col min="6920" max="6920" width="13.42578125" style="119" customWidth="1"/>
    <col min="6921" max="6921" width="22.85546875" style="119" customWidth="1"/>
    <col min="6922" max="6922" width="12.85546875" style="119" customWidth="1"/>
    <col min="6923" max="6923" width="15.42578125" style="119" customWidth="1"/>
    <col min="6924" max="7168" width="9.140625" style="119"/>
    <col min="7169" max="7169" width="7.28515625" style="119" customWidth="1"/>
    <col min="7170" max="7170" width="24.42578125" style="119" customWidth="1"/>
    <col min="7171" max="7171" width="15.42578125" style="119" customWidth="1"/>
    <col min="7172" max="7172" width="13.5703125" style="119" customWidth="1"/>
    <col min="7173" max="7173" width="18.85546875" style="119" customWidth="1"/>
    <col min="7174" max="7174" width="15.85546875" style="119" customWidth="1"/>
    <col min="7175" max="7175" width="16.5703125" style="119" customWidth="1"/>
    <col min="7176" max="7176" width="13.42578125" style="119" customWidth="1"/>
    <col min="7177" max="7177" width="22.85546875" style="119" customWidth="1"/>
    <col min="7178" max="7178" width="12.85546875" style="119" customWidth="1"/>
    <col min="7179" max="7179" width="15.42578125" style="119" customWidth="1"/>
    <col min="7180" max="7424" width="9.140625" style="119"/>
    <col min="7425" max="7425" width="7.28515625" style="119" customWidth="1"/>
    <col min="7426" max="7426" width="24.42578125" style="119" customWidth="1"/>
    <col min="7427" max="7427" width="15.42578125" style="119" customWidth="1"/>
    <col min="7428" max="7428" width="13.5703125" style="119" customWidth="1"/>
    <col min="7429" max="7429" width="18.85546875" style="119" customWidth="1"/>
    <col min="7430" max="7430" width="15.85546875" style="119" customWidth="1"/>
    <col min="7431" max="7431" width="16.5703125" style="119" customWidth="1"/>
    <col min="7432" max="7432" width="13.42578125" style="119" customWidth="1"/>
    <col min="7433" max="7433" width="22.85546875" style="119" customWidth="1"/>
    <col min="7434" max="7434" width="12.85546875" style="119" customWidth="1"/>
    <col min="7435" max="7435" width="15.42578125" style="119" customWidth="1"/>
    <col min="7436" max="7680" width="9.140625" style="119"/>
    <col min="7681" max="7681" width="7.28515625" style="119" customWidth="1"/>
    <col min="7682" max="7682" width="24.42578125" style="119" customWidth="1"/>
    <col min="7683" max="7683" width="15.42578125" style="119" customWidth="1"/>
    <col min="7684" max="7684" width="13.5703125" style="119" customWidth="1"/>
    <col min="7685" max="7685" width="18.85546875" style="119" customWidth="1"/>
    <col min="7686" max="7686" width="15.85546875" style="119" customWidth="1"/>
    <col min="7687" max="7687" width="16.5703125" style="119" customWidth="1"/>
    <col min="7688" max="7688" width="13.42578125" style="119" customWidth="1"/>
    <col min="7689" max="7689" width="22.85546875" style="119" customWidth="1"/>
    <col min="7690" max="7690" width="12.85546875" style="119" customWidth="1"/>
    <col min="7691" max="7691" width="15.42578125" style="119" customWidth="1"/>
    <col min="7692" max="7936" width="9.140625" style="119"/>
    <col min="7937" max="7937" width="7.28515625" style="119" customWidth="1"/>
    <col min="7938" max="7938" width="24.42578125" style="119" customWidth="1"/>
    <col min="7939" max="7939" width="15.42578125" style="119" customWidth="1"/>
    <col min="7940" max="7940" width="13.5703125" style="119" customWidth="1"/>
    <col min="7941" max="7941" width="18.85546875" style="119" customWidth="1"/>
    <col min="7942" max="7942" width="15.85546875" style="119" customWidth="1"/>
    <col min="7943" max="7943" width="16.5703125" style="119" customWidth="1"/>
    <col min="7944" max="7944" width="13.42578125" style="119" customWidth="1"/>
    <col min="7945" max="7945" width="22.85546875" style="119" customWidth="1"/>
    <col min="7946" max="7946" width="12.85546875" style="119" customWidth="1"/>
    <col min="7947" max="7947" width="15.42578125" style="119" customWidth="1"/>
    <col min="7948" max="8192" width="9.140625" style="119"/>
    <col min="8193" max="8193" width="7.28515625" style="119" customWidth="1"/>
    <col min="8194" max="8194" width="24.42578125" style="119" customWidth="1"/>
    <col min="8195" max="8195" width="15.42578125" style="119" customWidth="1"/>
    <col min="8196" max="8196" width="13.5703125" style="119" customWidth="1"/>
    <col min="8197" max="8197" width="18.85546875" style="119" customWidth="1"/>
    <col min="8198" max="8198" width="15.85546875" style="119" customWidth="1"/>
    <col min="8199" max="8199" width="16.5703125" style="119" customWidth="1"/>
    <col min="8200" max="8200" width="13.42578125" style="119" customWidth="1"/>
    <col min="8201" max="8201" width="22.85546875" style="119" customWidth="1"/>
    <col min="8202" max="8202" width="12.85546875" style="119" customWidth="1"/>
    <col min="8203" max="8203" width="15.42578125" style="119" customWidth="1"/>
    <col min="8204" max="8448" width="9.140625" style="119"/>
    <col min="8449" max="8449" width="7.28515625" style="119" customWidth="1"/>
    <col min="8450" max="8450" width="24.42578125" style="119" customWidth="1"/>
    <col min="8451" max="8451" width="15.42578125" style="119" customWidth="1"/>
    <col min="8452" max="8452" width="13.5703125" style="119" customWidth="1"/>
    <col min="8453" max="8453" width="18.85546875" style="119" customWidth="1"/>
    <col min="8454" max="8454" width="15.85546875" style="119" customWidth="1"/>
    <col min="8455" max="8455" width="16.5703125" style="119" customWidth="1"/>
    <col min="8456" max="8456" width="13.42578125" style="119" customWidth="1"/>
    <col min="8457" max="8457" width="22.85546875" style="119" customWidth="1"/>
    <col min="8458" max="8458" width="12.85546875" style="119" customWidth="1"/>
    <col min="8459" max="8459" width="15.42578125" style="119" customWidth="1"/>
    <col min="8460" max="8704" width="9.140625" style="119"/>
    <col min="8705" max="8705" width="7.28515625" style="119" customWidth="1"/>
    <col min="8706" max="8706" width="24.42578125" style="119" customWidth="1"/>
    <col min="8707" max="8707" width="15.42578125" style="119" customWidth="1"/>
    <col min="8708" max="8708" width="13.5703125" style="119" customWidth="1"/>
    <col min="8709" max="8709" width="18.85546875" style="119" customWidth="1"/>
    <col min="8710" max="8710" width="15.85546875" style="119" customWidth="1"/>
    <col min="8711" max="8711" width="16.5703125" style="119" customWidth="1"/>
    <col min="8712" max="8712" width="13.42578125" style="119" customWidth="1"/>
    <col min="8713" max="8713" width="22.85546875" style="119" customWidth="1"/>
    <col min="8714" max="8714" width="12.85546875" style="119" customWidth="1"/>
    <col min="8715" max="8715" width="15.42578125" style="119" customWidth="1"/>
    <col min="8716" max="8960" width="9.140625" style="119"/>
    <col min="8961" max="8961" width="7.28515625" style="119" customWidth="1"/>
    <col min="8962" max="8962" width="24.42578125" style="119" customWidth="1"/>
    <col min="8963" max="8963" width="15.42578125" style="119" customWidth="1"/>
    <col min="8964" max="8964" width="13.5703125" style="119" customWidth="1"/>
    <col min="8965" max="8965" width="18.85546875" style="119" customWidth="1"/>
    <col min="8966" max="8966" width="15.85546875" style="119" customWidth="1"/>
    <col min="8967" max="8967" width="16.5703125" style="119" customWidth="1"/>
    <col min="8968" max="8968" width="13.42578125" style="119" customWidth="1"/>
    <col min="8969" max="8969" width="22.85546875" style="119" customWidth="1"/>
    <col min="8970" max="8970" width="12.85546875" style="119" customWidth="1"/>
    <col min="8971" max="8971" width="15.42578125" style="119" customWidth="1"/>
    <col min="8972" max="9216" width="9.140625" style="119"/>
    <col min="9217" max="9217" width="7.28515625" style="119" customWidth="1"/>
    <col min="9218" max="9218" width="24.42578125" style="119" customWidth="1"/>
    <col min="9219" max="9219" width="15.42578125" style="119" customWidth="1"/>
    <col min="9220" max="9220" width="13.5703125" style="119" customWidth="1"/>
    <col min="9221" max="9221" width="18.85546875" style="119" customWidth="1"/>
    <col min="9222" max="9222" width="15.85546875" style="119" customWidth="1"/>
    <col min="9223" max="9223" width="16.5703125" style="119" customWidth="1"/>
    <col min="9224" max="9224" width="13.42578125" style="119" customWidth="1"/>
    <col min="9225" max="9225" width="22.85546875" style="119" customWidth="1"/>
    <col min="9226" max="9226" width="12.85546875" style="119" customWidth="1"/>
    <col min="9227" max="9227" width="15.42578125" style="119" customWidth="1"/>
    <col min="9228" max="9472" width="9.140625" style="119"/>
    <col min="9473" max="9473" width="7.28515625" style="119" customWidth="1"/>
    <col min="9474" max="9474" width="24.42578125" style="119" customWidth="1"/>
    <col min="9475" max="9475" width="15.42578125" style="119" customWidth="1"/>
    <col min="9476" max="9476" width="13.5703125" style="119" customWidth="1"/>
    <col min="9477" max="9477" width="18.85546875" style="119" customWidth="1"/>
    <col min="9478" max="9478" width="15.85546875" style="119" customWidth="1"/>
    <col min="9479" max="9479" width="16.5703125" style="119" customWidth="1"/>
    <col min="9480" max="9480" width="13.42578125" style="119" customWidth="1"/>
    <col min="9481" max="9481" width="22.85546875" style="119" customWidth="1"/>
    <col min="9482" max="9482" width="12.85546875" style="119" customWidth="1"/>
    <col min="9483" max="9483" width="15.42578125" style="119" customWidth="1"/>
    <col min="9484" max="9728" width="9.140625" style="119"/>
    <col min="9729" max="9729" width="7.28515625" style="119" customWidth="1"/>
    <col min="9730" max="9730" width="24.42578125" style="119" customWidth="1"/>
    <col min="9731" max="9731" width="15.42578125" style="119" customWidth="1"/>
    <col min="9732" max="9732" width="13.5703125" style="119" customWidth="1"/>
    <col min="9733" max="9733" width="18.85546875" style="119" customWidth="1"/>
    <col min="9734" max="9734" width="15.85546875" style="119" customWidth="1"/>
    <col min="9735" max="9735" width="16.5703125" style="119" customWidth="1"/>
    <col min="9736" max="9736" width="13.42578125" style="119" customWidth="1"/>
    <col min="9737" max="9737" width="22.85546875" style="119" customWidth="1"/>
    <col min="9738" max="9738" width="12.85546875" style="119" customWidth="1"/>
    <col min="9739" max="9739" width="15.42578125" style="119" customWidth="1"/>
    <col min="9740" max="9984" width="9.140625" style="119"/>
    <col min="9985" max="9985" width="7.28515625" style="119" customWidth="1"/>
    <col min="9986" max="9986" width="24.42578125" style="119" customWidth="1"/>
    <col min="9987" max="9987" width="15.42578125" style="119" customWidth="1"/>
    <col min="9988" max="9988" width="13.5703125" style="119" customWidth="1"/>
    <col min="9989" max="9989" width="18.85546875" style="119" customWidth="1"/>
    <col min="9990" max="9990" width="15.85546875" style="119" customWidth="1"/>
    <col min="9991" max="9991" width="16.5703125" style="119" customWidth="1"/>
    <col min="9992" max="9992" width="13.42578125" style="119" customWidth="1"/>
    <col min="9993" max="9993" width="22.85546875" style="119" customWidth="1"/>
    <col min="9994" max="9994" width="12.85546875" style="119" customWidth="1"/>
    <col min="9995" max="9995" width="15.42578125" style="119" customWidth="1"/>
    <col min="9996" max="10240" width="9.140625" style="119"/>
    <col min="10241" max="10241" width="7.28515625" style="119" customWidth="1"/>
    <col min="10242" max="10242" width="24.42578125" style="119" customWidth="1"/>
    <col min="10243" max="10243" width="15.42578125" style="119" customWidth="1"/>
    <col min="10244" max="10244" width="13.5703125" style="119" customWidth="1"/>
    <col min="10245" max="10245" width="18.85546875" style="119" customWidth="1"/>
    <col min="10246" max="10246" width="15.85546875" style="119" customWidth="1"/>
    <col min="10247" max="10247" width="16.5703125" style="119" customWidth="1"/>
    <col min="10248" max="10248" width="13.42578125" style="119" customWidth="1"/>
    <col min="10249" max="10249" width="22.85546875" style="119" customWidth="1"/>
    <col min="10250" max="10250" width="12.85546875" style="119" customWidth="1"/>
    <col min="10251" max="10251" width="15.42578125" style="119" customWidth="1"/>
    <col min="10252" max="10496" width="9.140625" style="119"/>
    <col min="10497" max="10497" width="7.28515625" style="119" customWidth="1"/>
    <col min="10498" max="10498" width="24.42578125" style="119" customWidth="1"/>
    <col min="10499" max="10499" width="15.42578125" style="119" customWidth="1"/>
    <col min="10500" max="10500" width="13.5703125" style="119" customWidth="1"/>
    <col min="10501" max="10501" width="18.85546875" style="119" customWidth="1"/>
    <col min="10502" max="10502" width="15.85546875" style="119" customWidth="1"/>
    <col min="10503" max="10503" width="16.5703125" style="119" customWidth="1"/>
    <col min="10504" max="10504" width="13.42578125" style="119" customWidth="1"/>
    <col min="10505" max="10505" width="22.85546875" style="119" customWidth="1"/>
    <col min="10506" max="10506" width="12.85546875" style="119" customWidth="1"/>
    <col min="10507" max="10507" width="15.42578125" style="119" customWidth="1"/>
    <col min="10508" max="10752" width="9.140625" style="119"/>
    <col min="10753" max="10753" width="7.28515625" style="119" customWidth="1"/>
    <col min="10754" max="10754" width="24.42578125" style="119" customWidth="1"/>
    <col min="10755" max="10755" width="15.42578125" style="119" customWidth="1"/>
    <col min="10756" max="10756" width="13.5703125" style="119" customWidth="1"/>
    <col min="10757" max="10757" width="18.85546875" style="119" customWidth="1"/>
    <col min="10758" max="10758" width="15.85546875" style="119" customWidth="1"/>
    <col min="10759" max="10759" width="16.5703125" style="119" customWidth="1"/>
    <col min="10760" max="10760" width="13.42578125" style="119" customWidth="1"/>
    <col min="10761" max="10761" width="22.85546875" style="119" customWidth="1"/>
    <col min="10762" max="10762" width="12.85546875" style="119" customWidth="1"/>
    <col min="10763" max="10763" width="15.42578125" style="119" customWidth="1"/>
    <col min="10764" max="11008" width="9.140625" style="119"/>
    <col min="11009" max="11009" width="7.28515625" style="119" customWidth="1"/>
    <col min="11010" max="11010" width="24.42578125" style="119" customWidth="1"/>
    <col min="11011" max="11011" width="15.42578125" style="119" customWidth="1"/>
    <col min="11012" max="11012" width="13.5703125" style="119" customWidth="1"/>
    <col min="11013" max="11013" width="18.85546875" style="119" customWidth="1"/>
    <col min="11014" max="11014" width="15.85546875" style="119" customWidth="1"/>
    <col min="11015" max="11015" width="16.5703125" style="119" customWidth="1"/>
    <col min="11016" max="11016" width="13.42578125" style="119" customWidth="1"/>
    <col min="11017" max="11017" width="22.85546875" style="119" customWidth="1"/>
    <col min="11018" max="11018" width="12.85546875" style="119" customWidth="1"/>
    <col min="11019" max="11019" width="15.42578125" style="119" customWidth="1"/>
    <col min="11020" max="11264" width="9.140625" style="119"/>
    <col min="11265" max="11265" width="7.28515625" style="119" customWidth="1"/>
    <col min="11266" max="11266" width="24.42578125" style="119" customWidth="1"/>
    <col min="11267" max="11267" width="15.42578125" style="119" customWidth="1"/>
    <col min="11268" max="11268" width="13.5703125" style="119" customWidth="1"/>
    <col min="11269" max="11269" width="18.85546875" style="119" customWidth="1"/>
    <col min="11270" max="11270" width="15.85546875" style="119" customWidth="1"/>
    <col min="11271" max="11271" width="16.5703125" style="119" customWidth="1"/>
    <col min="11272" max="11272" width="13.42578125" style="119" customWidth="1"/>
    <col min="11273" max="11273" width="22.85546875" style="119" customWidth="1"/>
    <col min="11274" max="11274" width="12.85546875" style="119" customWidth="1"/>
    <col min="11275" max="11275" width="15.42578125" style="119" customWidth="1"/>
    <col min="11276" max="11520" width="9.140625" style="119"/>
    <col min="11521" max="11521" width="7.28515625" style="119" customWidth="1"/>
    <col min="11522" max="11522" width="24.42578125" style="119" customWidth="1"/>
    <col min="11523" max="11523" width="15.42578125" style="119" customWidth="1"/>
    <col min="11524" max="11524" width="13.5703125" style="119" customWidth="1"/>
    <col min="11525" max="11525" width="18.85546875" style="119" customWidth="1"/>
    <col min="11526" max="11526" width="15.85546875" style="119" customWidth="1"/>
    <col min="11527" max="11527" width="16.5703125" style="119" customWidth="1"/>
    <col min="11528" max="11528" width="13.42578125" style="119" customWidth="1"/>
    <col min="11529" max="11529" width="22.85546875" style="119" customWidth="1"/>
    <col min="11530" max="11530" width="12.85546875" style="119" customWidth="1"/>
    <col min="11531" max="11531" width="15.42578125" style="119" customWidth="1"/>
    <col min="11532" max="11776" width="9.140625" style="119"/>
    <col min="11777" max="11777" width="7.28515625" style="119" customWidth="1"/>
    <col min="11778" max="11778" width="24.42578125" style="119" customWidth="1"/>
    <col min="11779" max="11779" width="15.42578125" style="119" customWidth="1"/>
    <col min="11780" max="11780" width="13.5703125" style="119" customWidth="1"/>
    <col min="11781" max="11781" width="18.85546875" style="119" customWidth="1"/>
    <col min="11782" max="11782" width="15.85546875" style="119" customWidth="1"/>
    <col min="11783" max="11783" width="16.5703125" style="119" customWidth="1"/>
    <col min="11784" max="11784" width="13.42578125" style="119" customWidth="1"/>
    <col min="11785" max="11785" width="22.85546875" style="119" customWidth="1"/>
    <col min="11786" max="11786" width="12.85546875" style="119" customWidth="1"/>
    <col min="11787" max="11787" width="15.42578125" style="119" customWidth="1"/>
    <col min="11788" max="12032" width="9.140625" style="119"/>
    <col min="12033" max="12033" width="7.28515625" style="119" customWidth="1"/>
    <col min="12034" max="12034" width="24.42578125" style="119" customWidth="1"/>
    <col min="12035" max="12035" width="15.42578125" style="119" customWidth="1"/>
    <col min="12036" max="12036" width="13.5703125" style="119" customWidth="1"/>
    <col min="12037" max="12037" width="18.85546875" style="119" customWidth="1"/>
    <col min="12038" max="12038" width="15.85546875" style="119" customWidth="1"/>
    <col min="12039" max="12039" width="16.5703125" style="119" customWidth="1"/>
    <col min="12040" max="12040" width="13.42578125" style="119" customWidth="1"/>
    <col min="12041" max="12041" width="22.85546875" style="119" customWidth="1"/>
    <col min="12042" max="12042" width="12.85546875" style="119" customWidth="1"/>
    <col min="12043" max="12043" width="15.42578125" style="119" customWidth="1"/>
    <col min="12044" max="12288" width="9.140625" style="119"/>
    <col min="12289" max="12289" width="7.28515625" style="119" customWidth="1"/>
    <col min="12290" max="12290" width="24.42578125" style="119" customWidth="1"/>
    <col min="12291" max="12291" width="15.42578125" style="119" customWidth="1"/>
    <col min="12292" max="12292" width="13.5703125" style="119" customWidth="1"/>
    <col min="12293" max="12293" width="18.85546875" style="119" customWidth="1"/>
    <col min="12294" max="12294" width="15.85546875" style="119" customWidth="1"/>
    <col min="12295" max="12295" width="16.5703125" style="119" customWidth="1"/>
    <col min="12296" max="12296" width="13.42578125" style="119" customWidth="1"/>
    <col min="12297" max="12297" width="22.85546875" style="119" customWidth="1"/>
    <col min="12298" max="12298" width="12.85546875" style="119" customWidth="1"/>
    <col min="12299" max="12299" width="15.42578125" style="119" customWidth="1"/>
    <col min="12300" max="12544" width="9.140625" style="119"/>
    <col min="12545" max="12545" width="7.28515625" style="119" customWidth="1"/>
    <col min="12546" max="12546" width="24.42578125" style="119" customWidth="1"/>
    <col min="12547" max="12547" width="15.42578125" style="119" customWidth="1"/>
    <col min="12548" max="12548" width="13.5703125" style="119" customWidth="1"/>
    <col min="12549" max="12549" width="18.85546875" style="119" customWidth="1"/>
    <col min="12550" max="12550" width="15.85546875" style="119" customWidth="1"/>
    <col min="12551" max="12551" width="16.5703125" style="119" customWidth="1"/>
    <col min="12552" max="12552" width="13.42578125" style="119" customWidth="1"/>
    <col min="12553" max="12553" width="22.85546875" style="119" customWidth="1"/>
    <col min="12554" max="12554" width="12.85546875" style="119" customWidth="1"/>
    <col min="12555" max="12555" width="15.42578125" style="119" customWidth="1"/>
    <col min="12556" max="12800" width="9.140625" style="119"/>
    <col min="12801" max="12801" width="7.28515625" style="119" customWidth="1"/>
    <col min="12802" max="12802" width="24.42578125" style="119" customWidth="1"/>
    <col min="12803" max="12803" width="15.42578125" style="119" customWidth="1"/>
    <col min="12804" max="12804" width="13.5703125" style="119" customWidth="1"/>
    <col min="12805" max="12805" width="18.85546875" style="119" customWidth="1"/>
    <col min="12806" max="12806" width="15.85546875" style="119" customWidth="1"/>
    <col min="12807" max="12807" width="16.5703125" style="119" customWidth="1"/>
    <col min="12808" max="12808" width="13.42578125" style="119" customWidth="1"/>
    <col min="12809" max="12809" width="22.85546875" style="119" customWidth="1"/>
    <col min="12810" max="12810" width="12.85546875" style="119" customWidth="1"/>
    <col min="12811" max="12811" width="15.42578125" style="119" customWidth="1"/>
    <col min="12812" max="13056" width="9.140625" style="119"/>
    <col min="13057" max="13057" width="7.28515625" style="119" customWidth="1"/>
    <col min="13058" max="13058" width="24.42578125" style="119" customWidth="1"/>
    <col min="13059" max="13059" width="15.42578125" style="119" customWidth="1"/>
    <col min="13060" max="13060" width="13.5703125" style="119" customWidth="1"/>
    <col min="13061" max="13061" width="18.85546875" style="119" customWidth="1"/>
    <col min="13062" max="13062" width="15.85546875" style="119" customWidth="1"/>
    <col min="13063" max="13063" width="16.5703125" style="119" customWidth="1"/>
    <col min="13064" max="13064" width="13.42578125" style="119" customWidth="1"/>
    <col min="13065" max="13065" width="22.85546875" style="119" customWidth="1"/>
    <col min="13066" max="13066" width="12.85546875" style="119" customWidth="1"/>
    <col min="13067" max="13067" width="15.42578125" style="119" customWidth="1"/>
    <col min="13068" max="13312" width="9.140625" style="119"/>
    <col min="13313" max="13313" width="7.28515625" style="119" customWidth="1"/>
    <col min="13314" max="13314" width="24.42578125" style="119" customWidth="1"/>
    <col min="13315" max="13315" width="15.42578125" style="119" customWidth="1"/>
    <col min="13316" max="13316" width="13.5703125" style="119" customWidth="1"/>
    <col min="13317" max="13317" width="18.85546875" style="119" customWidth="1"/>
    <col min="13318" max="13318" width="15.85546875" style="119" customWidth="1"/>
    <col min="13319" max="13319" width="16.5703125" style="119" customWidth="1"/>
    <col min="13320" max="13320" width="13.42578125" style="119" customWidth="1"/>
    <col min="13321" max="13321" width="22.85546875" style="119" customWidth="1"/>
    <col min="13322" max="13322" width="12.85546875" style="119" customWidth="1"/>
    <col min="13323" max="13323" width="15.42578125" style="119" customWidth="1"/>
    <col min="13324" max="13568" width="9.140625" style="119"/>
    <col min="13569" max="13569" width="7.28515625" style="119" customWidth="1"/>
    <col min="13570" max="13570" width="24.42578125" style="119" customWidth="1"/>
    <col min="13571" max="13571" width="15.42578125" style="119" customWidth="1"/>
    <col min="13572" max="13572" width="13.5703125" style="119" customWidth="1"/>
    <col min="13573" max="13573" width="18.85546875" style="119" customWidth="1"/>
    <col min="13574" max="13574" width="15.85546875" style="119" customWidth="1"/>
    <col min="13575" max="13575" width="16.5703125" style="119" customWidth="1"/>
    <col min="13576" max="13576" width="13.42578125" style="119" customWidth="1"/>
    <col min="13577" max="13577" width="22.85546875" style="119" customWidth="1"/>
    <col min="13578" max="13578" width="12.85546875" style="119" customWidth="1"/>
    <col min="13579" max="13579" width="15.42578125" style="119" customWidth="1"/>
    <col min="13580" max="13824" width="9.140625" style="119"/>
    <col min="13825" max="13825" width="7.28515625" style="119" customWidth="1"/>
    <col min="13826" max="13826" width="24.42578125" style="119" customWidth="1"/>
    <col min="13827" max="13827" width="15.42578125" style="119" customWidth="1"/>
    <col min="13828" max="13828" width="13.5703125" style="119" customWidth="1"/>
    <col min="13829" max="13829" width="18.85546875" style="119" customWidth="1"/>
    <col min="13830" max="13830" width="15.85546875" style="119" customWidth="1"/>
    <col min="13831" max="13831" width="16.5703125" style="119" customWidth="1"/>
    <col min="13832" max="13832" width="13.42578125" style="119" customWidth="1"/>
    <col min="13833" max="13833" width="22.85546875" style="119" customWidth="1"/>
    <col min="13834" max="13834" width="12.85546875" style="119" customWidth="1"/>
    <col min="13835" max="13835" width="15.42578125" style="119" customWidth="1"/>
    <col min="13836" max="14080" width="9.140625" style="119"/>
    <col min="14081" max="14081" width="7.28515625" style="119" customWidth="1"/>
    <col min="14082" max="14082" width="24.42578125" style="119" customWidth="1"/>
    <col min="14083" max="14083" width="15.42578125" style="119" customWidth="1"/>
    <col min="14084" max="14084" width="13.5703125" style="119" customWidth="1"/>
    <col min="14085" max="14085" width="18.85546875" style="119" customWidth="1"/>
    <col min="14086" max="14086" width="15.85546875" style="119" customWidth="1"/>
    <col min="14087" max="14087" width="16.5703125" style="119" customWidth="1"/>
    <col min="14088" max="14088" width="13.42578125" style="119" customWidth="1"/>
    <col min="14089" max="14089" width="22.85546875" style="119" customWidth="1"/>
    <col min="14090" max="14090" width="12.85546875" style="119" customWidth="1"/>
    <col min="14091" max="14091" width="15.42578125" style="119" customWidth="1"/>
    <col min="14092" max="14336" width="9.140625" style="119"/>
    <col min="14337" max="14337" width="7.28515625" style="119" customWidth="1"/>
    <col min="14338" max="14338" width="24.42578125" style="119" customWidth="1"/>
    <col min="14339" max="14339" width="15.42578125" style="119" customWidth="1"/>
    <col min="14340" max="14340" width="13.5703125" style="119" customWidth="1"/>
    <col min="14341" max="14341" width="18.85546875" style="119" customWidth="1"/>
    <col min="14342" max="14342" width="15.85546875" style="119" customWidth="1"/>
    <col min="14343" max="14343" width="16.5703125" style="119" customWidth="1"/>
    <col min="14344" max="14344" width="13.42578125" style="119" customWidth="1"/>
    <col min="14345" max="14345" width="22.85546875" style="119" customWidth="1"/>
    <col min="14346" max="14346" width="12.85546875" style="119" customWidth="1"/>
    <col min="14347" max="14347" width="15.42578125" style="119" customWidth="1"/>
    <col min="14348" max="14592" width="9.140625" style="119"/>
    <col min="14593" max="14593" width="7.28515625" style="119" customWidth="1"/>
    <col min="14594" max="14594" width="24.42578125" style="119" customWidth="1"/>
    <col min="14595" max="14595" width="15.42578125" style="119" customWidth="1"/>
    <col min="14596" max="14596" width="13.5703125" style="119" customWidth="1"/>
    <col min="14597" max="14597" width="18.85546875" style="119" customWidth="1"/>
    <col min="14598" max="14598" width="15.85546875" style="119" customWidth="1"/>
    <col min="14599" max="14599" width="16.5703125" style="119" customWidth="1"/>
    <col min="14600" max="14600" width="13.42578125" style="119" customWidth="1"/>
    <col min="14601" max="14601" width="22.85546875" style="119" customWidth="1"/>
    <col min="14602" max="14602" width="12.85546875" style="119" customWidth="1"/>
    <col min="14603" max="14603" width="15.42578125" style="119" customWidth="1"/>
    <col min="14604" max="14848" width="9.140625" style="119"/>
    <col min="14849" max="14849" width="7.28515625" style="119" customWidth="1"/>
    <col min="14850" max="14850" width="24.42578125" style="119" customWidth="1"/>
    <col min="14851" max="14851" width="15.42578125" style="119" customWidth="1"/>
    <col min="14852" max="14852" width="13.5703125" style="119" customWidth="1"/>
    <col min="14853" max="14853" width="18.85546875" style="119" customWidth="1"/>
    <col min="14854" max="14854" width="15.85546875" style="119" customWidth="1"/>
    <col min="14855" max="14855" width="16.5703125" style="119" customWidth="1"/>
    <col min="14856" max="14856" width="13.42578125" style="119" customWidth="1"/>
    <col min="14857" max="14857" width="22.85546875" style="119" customWidth="1"/>
    <col min="14858" max="14858" width="12.85546875" style="119" customWidth="1"/>
    <col min="14859" max="14859" width="15.42578125" style="119" customWidth="1"/>
    <col min="14860" max="15104" width="9.140625" style="119"/>
    <col min="15105" max="15105" width="7.28515625" style="119" customWidth="1"/>
    <col min="15106" max="15106" width="24.42578125" style="119" customWidth="1"/>
    <col min="15107" max="15107" width="15.42578125" style="119" customWidth="1"/>
    <col min="15108" max="15108" width="13.5703125" style="119" customWidth="1"/>
    <col min="15109" max="15109" width="18.85546875" style="119" customWidth="1"/>
    <col min="15110" max="15110" width="15.85546875" style="119" customWidth="1"/>
    <col min="15111" max="15111" width="16.5703125" style="119" customWidth="1"/>
    <col min="15112" max="15112" width="13.42578125" style="119" customWidth="1"/>
    <col min="15113" max="15113" width="22.85546875" style="119" customWidth="1"/>
    <col min="15114" max="15114" width="12.85546875" style="119" customWidth="1"/>
    <col min="15115" max="15115" width="15.42578125" style="119" customWidth="1"/>
    <col min="15116" max="15360" width="9.140625" style="119"/>
    <col min="15361" max="15361" width="7.28515625" style="119" customWidth="1"/>
    <col min="15362" max="15362" width="24.42578125" style="119" customWidth="1"/>
    <col min="15363" max="15363" width="15.42578125" style="119" customWidth="1"/>
    <col min="15364" max="15364" width="13.5703125" style="119" customWidth="1"/>
    <col min="15365" max="15365" width="18.85546875" style="119" customWidth="1"/>
    <col min="15366" max="15366" width="15.85546875" style="119" customWidth="1"/>
    <col min="15367" max="15367" width="16.5703125" style="119" customWidth="1"/>
    <col min="15368" max="15368" width="13.42578125" style="119" customWidth="1"/>
    <col min="15369" max="15369" width="22.85546875" style="119" customWidth="1"/>
    <col min="15370" max="15370" width="12.85546875" style="119" customWidth="1"/>
    <col min="15371" max="15371" width="15.42578125" style="119" customWidth="1"/>
    <col min="15372" max="15616" width="9.140625" style="119"/>
    <col min="15617" max="15617" width="7.28515625" style="119" customWidth="1"/>
    <col min="15618" max="15618" width="24.42578125" style="119" customWidth="1"/>
    <col min="15619" max="15619" width="15.42578125" style="119" customWidth="1"/>
    <col min="15620" max="15620" width="13.5703125" style="119" customWidth="1"/>
    <col min="15621" max="15621" width="18.85546875" style="119" customWidth="1"/>
    <col min="15622" max="15622" width="15.85546875" style="119" customWidth="1"/>
    <col min="15623" max="15623" width="16.5703125" style="119" customWidth="1"/>
    <col min="15624" max="15624" width="13.42578125" style="119" customWidth="1"/>
    <col min="15625" max="15625" width="22.85546875" style="119" customWidth="1"/>
    <col min="15626" max="15626" width="12.85546875" style="119" customWidth="1"/>
    <col min="15627" max="15627" width="15.42578125" style="119" customWidth="1"/>
    <col min="15628" max="15872" width="9.140625" style="119"/>
    <col min="15873" max="15873" width="7.28515625" style="119" customWidth="1"/>
    <col min="15874" max="15874" width="24.42578125" style="119" customWidth="1"/>
    <col min="15875" max="15875" width="15.42578125" style="119" customWidth="1"/>
    <col min="15876" max="15876" width="13.5703125" style="119" customWidth="1"/>
    <col min="15877" max="15877" width="18.85546875" style="119" customWidth="1"/>
    <col min="15878" max="15878" width="15.85546875" style="119" customWidth="1"/>
    <col min="15879" max="15879" width="16.5703125" style="119" customWidth="1"/>
    <col min="15880" max="15880" width="13.42578125" style="119" customWidth="1"/>
    <col min="15881" max="15881" width="22.85546875" style="119" customWidth="1"/>
    <col min="15882" max="15882" width="12.85546875" style="119" customWidth="1"/>
    <col min="15883" max="15883" width="15.42578125" style="119" customWidth="1"/>
    <col min="15884" max="16128" width="9.140625" style="119"/>
    <col min="16129" max="16129" width="7.28515625" style="119" customWidth="1"/>
    <col min="16130" max="16130" width="24.42578125" style="119" customWidth="1"/>
    <col min="16131" max="16131" width="15.42578125" style="119" customWidth="1"/>
    <col min="16132" max="16132" width="13.5703125" style="119" customWidth="1"/>
    <col min="16133" max="16133" width="18.85546875" style="119" customWidth="1"/>
    <col min="16134" max="16134" width="15.85546875" style="119" customWidth="1"/>
    <col min="16135" max="16135" width="16.5703125" style="119" customWidth="1"/>
    <col min="16136" max="16136" width="13.42578125" style="119" customWidth="1"/>
    <col min="16137" max="16137" width="22.85546875" style="119" customWidth="1"/>
    <col min="16138" max="16138" width="12.85546875" style="119" customWidth="1"/>
    <col min="16139" max="16139" width="15.42578125" style="119" customWidth="1"/>
    <col min="16140" max="16384" width="9.140625" style="119"/>
  </cols>
  <sheetData>
    <row r="1" spans="1:13" ht="18.75" customHeight="1" x14ac:dyDescent="0.25">
      <c r="J1" s="119" t="s">
        <v>80</v>
      </c>
      <c r="K1" s="121"/>
      <c r="L1" s="121"/>
      <c r="M1" s="121"/>
    </row>
    <row r="2" spans="1:13" ht="20.25" customHeight="1" x14ac:dyDescent="0.25">
      <c r="A2" s="122"/>
      <c r="B2" s="122"/>
      <c r="C2" s="122"/>
      <c r="D2" s="122"/>
      <c r="E2" s="122"/>
      <c r="F2" s="122"/>
      <c r="G2" s="123"/>
      <c r="H2" s="124"/>
      <c r="I2" s="124"/>
      <c r="J2" s="119" t="s">
        <v>81</v>
      </c>
      <c r="K2" s="125"/>
      <c r="L2" s="125"/>
      <c r="M2" s="125"/>
    </row>
    <row r="3" spans="1:13" ht="81.75" customHeight="1" x14ac:dyDescent="0.25">
      <c r="A3" s="126" t="s">
        <v>82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3" ht="31.5" customHeight="1" x14ac:dyDescent="0.25">
      <c r="A4" s="127" t="s">
        <v>53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3" s="120" customFormat="1" ht="42" customHeight="1" x14ac:dyDescent="0.25">
      <c r="A5" s="128" t="s">
        <v>4</v>
      </c>
      <c r="B5" s="128" t="s">
        <v>5</v>
      </c>
      <c r="C5" s="129" t="s">
        <v>6</v>
      </c>
      <c r="D5" s="129"/>
      <c r="E5" s="129"/>
      <c r="F5" s="129" t="s">
        <v>7</v>
      </c>
      <c r="G5" s="129" t="s">
        <v>8</v>
      </c>
      <c r="H5" s="129"/>
      <c r="I5" s="129"/>
      <c r="J5" s="129"/>
      <c r="K5" s="128" t="s">
        <v>83</v>
      </c>
    </row>
    <row r="6" spans="1:13" s="120" customFormat="1" ht="158.25" customHeight="1" x14ac:dyDescent="0.25">
      <c r="A6" s="128"/>
      <c r="B6" s="128"/>
      <c r="C6" s="130" t="s">
        <v>10</v>
      </c>
      <c r="D6" s="130" t="s">
        <v>84</v>
      </c>
      <c r="E6" s="130" t="s">
        <v>12</v>
      </c>
      <c r="F6" s="129"/>
      <c r="G6" s="130" t="s">
        <v>13</v>
      </c>
      <c r="H6" s="130" t="s">
        <v>85</v>
      </c>
      <c r="I6" s="130" t="s">
        <v>15</v>
      </c>
      <c r="J6" s="130" t="s">
        <v>86</v>
      </c>
      <c r="K6" s="128"/>
    </row>
    <row r="7" spans="1:13" ht="24" customHeight="1" x14ac:dyDescent="0.25">
      <c r="A7" s="131">
        <v>1</v>
      </c>
      <c r="B7" s="132" t="s">
        <v>29</v>
      </c>
      <c r="C7" s="133">
        <v>0.75</v>
      </c>
      <c r="D7" s="133"/>
      <c r="E7" s="134"/>
      <c r="F7" s="135">
        <f>SUM(C7,D7)</f>
        <v>0.75</v>
      </c>
      <c r="G7" s="132"/>
      <c r="H7" s="136"/>
      <c r="I7" s="137"/>
      <c r="J7" s="136"/>
      <c r="K7" s="138"/>
    </row>
    <row r="8" spans="1:13" ht="78.75" x14ac:dyDescent="0.25">
      <c r="A8" s="131">
        <v>2</v>
      </c>
      <c r="B8" s="131" t="s">
        <v>87</v>
      </c>
      <c r="C8" s="136"/>
      <c r="D8" s="133">
        <v>1.175</v>
      </c>
      <c r="E8" s="131" t="s">
        <v>88</v>
      </c>
      <c r="F8" s="135">
        <f>SUM(C8,D8)</f>
        <v>1.175</v>
      </c>
      <c r="G8" s="132"/>
      <c r="H8" s="136"/>
      <c r="I8" s="139"/>
      <c r="J8" s="133"/>
      <c r="K8" s="138"/>
    </row>
    <row r="9" spans="1:13" ht="51" customHeight="1" x14ac:dyDescent="0.25">
      <c r="A9" s="131"/>
      <c r="B9" s="131"/>
      <c r="C9" s="136"/>
      <c r="D9" s="133"/>
      <c r="E9" s="131"/>
      <c r="F9" s="135">
        <f t="shared" ref="F9:F17" si="0">SUM(C9,D9)</f>
        <v>0</v>
      </c>
      <c r="G9" s="132"/>
      <c r="H9" s="133"/>
      <c r="I9" s="140"/>
      <c r="J9" s="133"/>
      <c r="K9" s="138"/>
    </row>
    <row r="10" spans="1:13" ht="45.75" customHeight="1" x14ac:dyDescent="0.25">
      <c r="A10" s="131"/>
      <c r="B10" s="131"/>
      <c r="C10" s="136"/>
      <c r="D10" s="133"/>
      <c r="E10" s="131"/>
      <c r="F10" s="135">
        <f t="shared" si="0"/>
        <v>0</v>
      </c>
      <c r="G10" s="132"/>
      <c r="H10" s="133"/>
      <c r="I10" s="140"/>
      <c r="J10" s="133"/>
      <c r="K10" s="138"/>
    </row>
    <row r="11" spans="1:13" ht="15.75" x14ac:dyDescent="0.25">
      <c r="A11" s="131"/>
      <c r="B11" s="141"/>
      <c r="C11" s="136"/>
      <c r="D11" s="136"/>
      <c r="E11" s="142"/>
      <c r="F11" s="143">
        <f t="shared" si="0"/>
        <v>0</v>
      </c>
      <c r="G11" s="132"/>
      <c r="H11" s="136"/>
      <c r="I11" s="144"/>
      <c r="J11" s="136"/>
      <c r="K11" s="138"/>
    </row>
    <row r="12" spans="1:13" ht="15.75" x14ac:dyDescent="0.25">
      <c r="A12" s="131"/>
      <c r="B12" s="141"/>
      <c r="C12" s="136"/>
      <c r="D12" s="136"/>
      <c r="E12" s="142"/>
      <c r="F12" s="143">
        <f t="shared" si="0"/>
        <v>0</v>
      </c>
      <c r="G12" s="132"/>
      <c r="H12" s="136"/>
      <c r="I12" s="145"/>
      <c r="J12" s="136"/>
      <c r="K12" s="138"/>
    </row>
    <row r="13" spans="1:13" ht="15.75" x14ac:dyDescent="0.25">
      <c r="A13" s="132"/>
      <c r="B13" s="141"/>
      <c r="C13" s="136"/>
      <c r="D13" s="136"/>
      <c r="E13" s="142"/>
      <c r="F13" s="143">
        <f t="shared" si="0"/>
        <v>0</v>
      </c>
      <c r="G13" s="132"/>
      <c r="H13" s="136"/>
      <c r="I13" s="145"/>
      <c r="J13" s="136"/>
      <c r="K13" s="138"/>
    </row>
    <row r="14" spans="1:13" ht="15.75" x14ac:dyDescent="0.25">
      <c r="A14" s="132"/>
      <c r="B14" s="141"/>
      <c r="C14" s="136"/>
      <c r="D14" s="136"/>
      <c r="E14" s="142"/>
      <c r="F14" s="143">
        <f t="shared" si="0"/>
        <v>0</v>
      </c>
      <c r="G14" s="132"/>
      <c r="H14" s="136"/>
      <c r="I14" s="145"/>
      <c r="J14" s="136"/>
      <c r="K14" s="138"/>
    </row>
    <row r="15" spans="1:13" ht="15.75" x14ac:dyDescent="0.25">
      <c r="A15" s="146"/>
      <c r="B15" s="147"/>
      <c r="C15" s="148"/>
      <c r="D15" s="148"/>
      <c r="E15" s="149"/>
      <c r="F15" s="143">
        <f t="shared" si="0"/>
        <v>0</v>
      </c>
      <c r="G15" s="146"/>
      <c r="H15" s="148"/>
      <c r="I15" s="150"/>
      <c r="J15" s="148"/>
      <c r="K15" s="138"/>
    </row>
    <row r="16" spans="1:13" ht="15.75" x14ac:dyDescent="0.25">
      <c r="A16" s="146"/>
      <c r="B16" s="147"/>
      <c r="C16" s="148"/>
      <c r="D16" s="148"/>
      <c r="E16" s="149"/>
      <c r="F16" s="143">
        <f t="shared" si="0"/>
        <v>0</v>
      </c>
      <c r="G16" s="146"/>
      <c r="H16" s="148"/>
      <c r="I16" s="150"/>
      <c r="J16" s="148"/>
      <c r="K16" s="138"/>
    </row>
    <row r="17" spans="1:11" ht="15.75" x14ac:dyDescent="0.25">
      <c r="A17" s="146"/>
      <c r="B17" s="147"/>
      <c r="C17" s="148"/>
      <c r="D17" s="148"/>
      <c r="E17" s="149"/>
      <c r="F17" s="143">
        <f t="shared" si="0"/>
        <v>0</v>
      </c>
      <c r="G17" s="146"/>
      <c r="H17" s="148"/>
      <c r="I17" s="150"/>
      <c r="J17" s="148"/>
      <c r="K17" s="138"/>
    </row>
    <row r="18" spans="1:11" ht="15.75" x14ac:dyDescent="0.25">
      <c r="A18" s="147"/>
      <c r="B18" s="151" t="s">
        <v>20</v>
      </c>
      <c r="C18" s="152">
        <f>SUM(C7:C17)</f>
        <v>0.75</v>
      </c>
      <c r="D18" s="152">
        <f>SUM(D7:D17)</f>
        <v>1.175</v>
      </c>
      <c r="E18" s="153"/>
      <c r="F18" s="154">
        <f>SUM(C18,D18)</f>
        <v>1.925</v>
      </c>
      <c r="G18" s="155"/>
      <c r="H18" s="152">
        <f>SUM(H7:H17)</f>
        <v>0</v>
      </c>
      <c r="I18" s="153"/>
      <c r="J18" s="152">
        <f>SUM(J7:J17)</f>
        <v>0</v>
      </c>
      <c r="K18" s="156">
        <f>C18-H18</f>
        <v>0.75</v>
      </c>
    </row>
    <row r="21" spans="1:11" ht="15.75" customHeight="1" x14ac:dyDescent="0.25">
      <c r="B21" s="157" t="s">
        <v>39</v>
      </c>
      <c r="F21" s="158" t="s">
        <v>89</v>
      </c>
      <c r="G21" s="158"/>
      <c r="H21" s="158"/>
    </row>
    <row r="22" spans="1:11" x14ac:dyDescent="0.25">
      <c r="B22" s="157"/>
      <c r="F22" s="40" t="s">
        <v>90</v>
      </c>
      <c r="G22" s="159"/>
      <c r="H22" s="41"/>
    </row>
    <row r="23" spans="1:11" ht="15.75" customHeight="1" x14ac:dyDescent="0.25">
      <c r="B23" s="157" t="s">
        <v>24</v>
      </c>
      <c r="F23" s="158" t="s">
        <v>91</v>
      </c>
      <c r="G23" s="158"/>
      <c r="H23" s="158"/>
    </row>
    <row r="24" spans="1:11" x14ac:dyDescent="0.25">
      <c r="F24" s="40" t="s">
        <v>92</v>
      </c>
      <c r="G24" s="159"/>
      <c r="H24" s="41"/>
    </row>
  </sheetData>
  <mergeCells count="10">
    <mergeCell ref="F21:H21"/>
    <mergeCell ref="F23:H23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3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Normal="100" workbookViewId="0">
      <selection activeCell="M3" sqref="M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93</v>
      </c>
      <c r="N2" s="6"/>
      <c r="O2" s="6"/>
      <c r="P2" s="6"/>
    </row>
    <row r="3" spans="1:16" ht="61.5" customHeight="1" x14ac:dyDescent="0.25">
      <c r="A3" s="3"/>
      <c r="B3" s="42" t="s">
        <v>94</v>
      </c>
      <c r="C3" s="43"/>
      <c r="D3" s="43"/>
      <c r="E3" s="43"/>
      <c r="F3" s="43"/>
      <c r="G3" s="43"/>
      <c r="H3" s="43"/>
      <c r="I3" s="43"/>
      <c r="J3" s="43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4</v>
      </c>
      <c r="B7" s="16" t="s">
        <v>95</v>
      </c>
      <c r="C7" s="23">
        <v>3.9</v>
      </c>
      <c r="D7" s="23"/>
      <c r="E7" s="16"/>
      <c r="F7" s="24">
        <f>SUM(C7,D7)</f>
        <v>3.9</v>
      </c>
      <c r="G7" s="21"/>
      <c r="H7" s="23"/>
      <c r="I7" s="16"/>
      <c r="J7" s="23"/>
      <c r="K7" s="25">
        <v>3.9</v>
      </c>
    </row>
    <row r="8" spans="1:16" ht="47.25" x14ac:dyDescent="0.25">
      <c r="A8" s="15">
        <v>5</v>
      </c>
      <c r="B8" s="16" t="s">
        <v>96</v>
      </c>
      <c r="C8" s="23">
        <v>3.4</v>
      </c>
      <c r="D8" s="23"/>
      <c r="E8" s="16"/>
      <c r="F8" s="24">
        <f>SUM(C8,D8)</f>
        <v>3.4</v>
      </c>
      <c r="G8" s="21"/>
      <c r="H8" s="23"/>
      <c r="I8" s="16"/>
      <c r="J8" s="23"/>
      <c r="K8" s="25">
        <v>3.4</v>
      </c>
    </row>
    <row r="9" spans="1:16" ht="15.75" x14ac:dyDescent="0.25">
      <c r="A9" s="15">
        <v>6</v>
      </c>
      <c r="B9" s="16" t="s">
        <v>97</v>
      </c>
      <c r="C9" s="23">
        <v>0.57999999999999996</v>
      </c>
      <c r="D9" s="23"/>
      <c r="E9" s="16"/>
      <c r="F9" s="24"/>
      <c r="G9" s="21">
        <v>2240</v>
      </c>
      <c r="H9" s="23">
        <v>0.3</v>
      </c>
      <c r="I9" s="16"/>
      <c r="J9" s="23"/>
      <c r="K9" s="25">
        <v>14.87</v>
      </c>
    </row>
    <row r="10" spans="1:16" ht="15.75" x14ac:dyDescent="0.25">
      <c r="A10" s="27"/>
      <c r="B10" s="30" t="s">
        <v>20</v>
      </c>
      <c r="C10" s="31">
        <f>SUM(C7:C9)</f>
        <v>7.88</v>
      </c>
      <c r="D10" s="31">
        <f>SUM(D7:D9)</f>
        <v>0</v>
      </c>
      <c r="E10" s="32"/>
      <c r="F10" s="33">
        <f>SUM(C10,D10)</f>
        <v>7.88</v>
      </c>
      <c r="G10" s="34"/>
      <c r="H10" s="31">
        <f>SUM(H7:H9)</f>
        <v>0.3</v>
      </c>
      <c r="I10" s="32"/>
      <c r="J10" s="31">
        <f>SUM(J7:J9)</f>
        <v>0</v>
      </c>
      <c r="K10" s="35">
        <f>SUM(C10-H10)</f>
        <v>7.58</v>
      </c>
    </row>
    <row r="13" spans="1:16" ht="15.75" x14ac:dyDescent="0.25">
      <c r="B13" s="36" t="s">
        <v>39</v>
      </c>
      <c r="F13" s="37"/>
      <c r="G13" s="38" t="s">
        <v>98</v>
      </c>
      <c r="H13" s="39"/>
    </row>
    <row r="14" spans="1:16" x14ac:dyDescent="0.25">
      <c r="B14" s="36"/>
      <c r="F14" s="40" t="s">
        <v>23</v>
      </c>
      <c r="G14" s="41"/>
      <c r="H14" s="41"/>
    </row>
    <row r="15" spans="1:16" ht="15.75" x14ac:dyDescent="0.25">
      <c r="B15" s="36" t="s">
        <v>24</v>
      </c>
      <c r="F15" s="37"/>
      <c r="G15" s="38" t="s">
        <v>99</v>
      </c>
      <c r="H15" s="39"/>
    </row>
    <row r="16" spans="1:16" x14ac:dyDescent="0.25">
      <c r="F16" s="40" t="s">
        <v>23</v>
      </c>
      <c r="G16" s="41"/>
      <c r="H16" s="41"/>
    </row>
  </sheetData>
  <mergeCells count="12">
    <mergeCell ref="G13:H13"/>
    <mergeCell ref="G15:H1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</vt:i4>
      </vt:variant>
    </vt:vector>
  </HeadingPairs>
  <TitlesOfParts>
    <vt:vector size="35" baseType="lpstr">
      <vt:lpstr>ЦПМСД №1</vt:lpstr>
      <vt:lpstr>ЦПМСД №2 голос</vt:lpstr>
      <vt:lpstr>ЦПМСД №2 дар</vt:lpstr>
      <vt:lpstr>ЦПМСД №3 дар</vt:lpstr>
      <vt:lpstr>КНП"ЦПМСД№3"Десн.р-н</vt:lpstr>
      <vt:lpstr>ЦПМСД №4 дес</vt:lpstr>
      <vt:lpstr>ЦПМСД №3 дніпро</vt:lpstr>
      <vt:lpstr>ЦПМСД №4 дніпро</vt:lpstr>
      <vt:lpstr>ЦПМСД № русан</vt:lpstr>
      <vt:lpstr>ЦПМСД №1 обол</vt:lpstr>
      <vt:lpstr>ЦПМСД №2 обол</vt:lpstr>
      <vt:lpstr>ЦПМСД №1 подол</vt:lpstr>
      <vt:lpstr>ЦПМСД 1 Свят. ІІI кв.</vt:lpstr>
      <vt:lpstr>ЦПМСД №2 святош</vt:lpstr>
      <vt:lpstr>ЦПМСД №1с олом</vt:lpstr>
      <vt:lpstr>ЦПМСД №1 шевчен</vt:lpstr>
      <vt:lpstr>ЦПМСД №2 шевчен</vt:lpstr>
      <vt:lpstr>ЦПМСД №3 шевчен</vt:lpstr>
      <vt:lpstr>'КНП"ЦПМСД№3"Десн.р-н'!Область_печати</vt:lpstr>
      <vt:lpstr>'ЦПМСД 1 Свят. ІІI кв.'!Область_печати</vt:lpstr>
      <vt:lpstr>'ЦПМСД № русан'!Область_печати</vt:lpstr>
      <vt:lpstr>'ЦПМСД №1'!Область_печати</vt:lpstr>
      <vt:lpstr>'ЦПМСД №1 обол'!Область_печати</vt:lpstr>
      <vt:lpstr>'ЦПМСД №1 подол'!Область_печати</vt:lpstr>
      <vt:lpstr>'ЦПМСД №1 шевчен'!Область_печати</vt:lpstr>
      <vt:lpstr>'ЦПМСД №1с олом'!Область_печати</vt:lpstr>
      <vt:lpstr>'ЦПМСД №2 голос'!Область_печати</vt:lpstr>
      <vt:lpstr>'ЦПМСД №2 обол'!Область_печати</vt:lpstr>
      <vt:lpstr>'ЦПМСД №2 святош'!Область_печати</vt:lpstr>
      <vt:lpstr>'ЦПМСД №2 шевчен'!Область_печати</vt:lpstr>
      <vt:lpstr>'ЦПМСД №3 дар'!Область_печати</vt:lpstr>
      <vt:lpstr>'ЦПМСД №3 дніпро'!Область_печати</vt:lpstr>
      <vt:lpstr>'ЦПМСД №3 шевчен'!Область_печати</vt:lpstr>
      <vt:lpstr>'ЦПМСД №4 дес'!Область_печати</vt:lpstr>
      <vt:lpstr>'ЦПМСД №4 дніпро'!Область_печати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2020-10-13T07:19:45Z</dcterms:modified>
</cp:coreProperties>
</file>