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mars\Public\Степанюк В.А\Благодійні внески_сайт\2020\3 квартал\Спеціалізована амбул.-полікл.допомога\"/>
    </mc:Choice>
  </mc:AlternateContent>
  <bookViews>
    <workbookView xWindow="0" yWindow="900" windowWidth="21960" windowHeight="11670" tabRatio="715" firstSheet="11" activeTab="17"/>
  </bookViews>
  <sheets>
    <sheet name="syvag" sheetId="212" r:id="rId1"/>
    <sheet name="ДЗ СМСЧ № 10" sheetId="214" r:id="rId2"/>
    <sheet name="ДЗ &quot;СМСЧ № 11 МОЗ" sheetId="216" r:id="rId3"/>
    <sheet name="КДЦ голос" sheetId="220" r:id="rId4"/>
    <sheet name="КДЦ1 дар" sheetId="221" r:id="rId5"/>
    <sheet name="КДЦ2 дар" sheetId="222" r:id="rId6"/>
    <sheet name="КДЦд дарниц" sheetId="223" r:id="rId7"/>
    <sheet name="КДЦ десна" sheetId="230" r:id="rId8"/>
    <sheet name="КДЦ дніпро" sheetId="231" r:id="rId9"/>
    <sheet name="Лист1 (2)" sheetId="233" r:id="rId10"/>
    <sheet name="КДЦ оболонь" sheetId="236" r:id="rId11"/>
    <sheet name="КДЦ печер" sheetId="237" r:id="rId12"/>
    <sheet name="КДЦ поділ" sheetId="239" r:id="rId13"/>
    <sheet name="КДЦ святош" sheetId="241" r:id="rId14"/>
    <sheet name="КДЦ солом" sheetId="243" r:id="rId15"/>
    <sheet name="КДЦ шевчен" sheetId="244" r:id="rId16"/>
    <sheet name="соціотерапія" sheetId="247" r:id="rId17"/>
    <sheet name="швд 2 десн" sheetId="251" r:id="rId18"/>
  </sheets>
  <definedNames>
    <definedName name="_xlnm.Print_Area" localSheetId="0">syvag!$A$1:$K$23</definedName>
    <definedName name="_xlnm.Print_Area" localSheetId="2">'ДЗ "СМСЧ № 11 МОЗ'!$A$1:$K$59</definedName>
    <definedName name="_xlnm.Print_Area" localSheetId="1">'ДЗ СМСЧ № 10'!$A$1:$K$58</definedName>
    <definedName name="_xlnm.Print_Area" localSheetId="7">'КДЦ десна'!$A$1:$K$37</definedName>
    <definedName name="_xlnm.Print_Area" localSheetId="8">'КДЦ дніпро'!$A$1:$P$58</definedName>
    <definedName name="_xlnm.Print_Area" localSheetId="11">'КДЦ печер'!$A$1:$K$58</definedName>
    <definedName name="_xlnm.Print_Area" localSheetId="12">'КДЦ поділ'!$A$1:$K$32</definedName>
    <definedName name="_xlnm.Print_Area" localSheetId="13">'КДЦ святош'!$A$1:$P$38</definedName>
    <definedName name="_xlnm.Print_Area" localSheetId="15">'КДЦ шевчен'!$A$1:$K$23</definedName>
    <definedName name="_xlnm.Print_Area" localSheetId="4">'КДЦ1 дар'!$A$1:$K$22</definedName>
    <definedName name="_xlnm.Print_Area" localSheetId="16">соціотерапія!$A$1:$K$59</definedName>
    <definedName name="_xlnm.Print_Area" localSheetId="17">'швд 2 десн'!$A$1:$K$56</definedName>
  </definedNames>
  <calcPr calcId="162913"/>
</workbook>
</file>

<file path=xl/calcChain.xml><?xml version="1.0" encoding="utf-8"?>
<calcChain xmlns="http://schemas.openxmlformats.org/spreadsheetml/2006/main">
  <c r="J48" i="251" l="1"/>
  <c r="H48" i="251"/>
  <c r="D48" i="251"/>
  <c r="C48" i="251"/>
  <c r="F48" i="251" s="1"/>
  <c r="F47" i="251"/>
  <c r="F46" i="251"/>
  <c r="F45" i="251"/>
  <c r="F44" i="251"/>
  <c r="F43" i="251"/>
  <c r="F42" i="251"/>
  <c r="F41" i="251"/>
  <c r="F40" i="251"/>
  <c r="F39" i="251"/>
  <c r="F38" i="251"/>
  <c r="F37" i="251"/>
  <c r="F36" i="251"/>
  <c r="F35" i="251"/>
  <c r="F34" i="251"/>
  <c r="F33" i="251"/>
  <c r="F32" i="251"/>
  <c r="F31" i="251"/>
  <c r="F30" i="251"/>
  <c r="F29" i="251"/>
  <c r="F28" i="251"/>
  <c r="F27" i="251"/>
  <c r="F26" i="251"/>
  <c r="F25" i="251"/>
  <c r="F24" i="251"/>
  <c r="F23" i="251"/>
  <c r="F22" i="251"/>
  <c r="F21" i="251"/>
  <c r="F20" i="251"/>
  <c r="F19" i="251"/>
  <c r="F18" i="251"/>
  <c r="F17" i="251"/>
  <c r="F16" i="251"/>
  <c r="F15" i="251"/>
  <c r="F14" i="251"/>
  <c r="F13" i="251"/>
  <c r="F12" i="251"/>
  <c r="F11" i="251"/>
  <c r="F10" i="251"/>
  <c r="F9" i="251"/>
  <c r="F8" i="251"/>
  <c r="F7" i="251"/>
  <c r="K51" i="247"/>
  <c r="J51" i="247"/>
  <c r="H51" i="247"/>
  <c r="D51" i="247"/>
  <c r="F51" i="247" s="1"/>
  <c r="C51" i="247"/>
  <c r="F50" i="247"/>
  <c r="F49" i="247"/>
  <c r="F48" i="247"/>
  <c r="F47" i="247"/>
  <c r="F46" i="247"/>
  <c r="F45" i="247"/>
  <c r="F44" i="247"/>
  <c r="F43" i="247"/>
  <c r="F42" i="247"/>
  <c r="F41" i="247"/>
  <c r="F40" i="247"/>
  <c r="F39" i="247"/>
  <c r="F38" i="247"/>
  <c r="F37" i="247"/>
  <c r="F36" i="247"/>
  <c r="F35" i="247"/>
  <c r="F34" i="247"/>
  <c r="F33" i="247"/>
  <c r="F32" i="247"/>
  <c r="F31" i="247"/>
  <c r="F30" i="247"/>
  <c r="F29" i="247"/>
  <c r="F28" i="247"/>
  <c r="F27" i="247"/>
  <c r="F26" i="247"/>
  <c r="F25" i="247"/>
  <c r="F24" i="247"/>
  <c r="F23" i="247"/>
  <c r="F22" i="247"/>
  <c r="F21" i="247"/>
  <c r="F20" i="247"/>
  <c r="F19" i="247"/>
  <c r="F18" i="247"/>
  <c r="F17" i="247"/>
  <c r="F16" i="247"/>
  <c r="F15" i="247"/>
  <c r="F14" i="247"/>
  <c r="F13" i="247"/>
  <c r="F12" i="247"/>
  <c r="F11" i="247"/>
  <c r="F10" i="247"/>
  <c r="F9" i="247"/>
  <c r="J15" i="244"/>
  <c r="H15" i="244"/>
  <c r="D15" i="244"/>
  <c r="C15" i="244"/>
  <c r="K15" i="244" s="1"/>
  <c r="F14" i="244"/>
  <c r="F12" i="244"/>
  <c r="F11" i="244"/>
  <c r="F10" i="244"/>
  <c r="F9" i="244"/>
  <c r="F8" i="244"/>
  <c r="F7" i="244"/>
  <c r="H13" i="243"/>
  <c r="D13" i="243"/>
  <c r="C13" i="243"/>
  <c r="F13" i="243" s="1"/>
  <c r="J12" i="243"/>
  <c r="I12" i="243"/>
  <c r="F12" i="243"/>
  <c r="J11" i="243"/>
  <c r="J13" i="243" s="1"/>
  <c r="I11" i="243"/>
  <c r="F11" i="243"/>
  <c r="J10" i="243"/>
  <c r="I10" i="243"/>
  <c r="F10" i="243"/>
  <c r="J30" i="241"/>
  <c r="H30" i="241"/>
  <c r="D30" i="241"/>
  <c r="C30" i="241"/>
  <c r="K30" i="241" s="1"/>
  <c r="F29" i="241"/>
  <c r="F28" i="241"/>
  <c r="F27" i="241"/>
  <c r="F26" i="241"/>
  <c r="F25" i="241"/>
  <c r="F24" i="241"/>
  <c r="F23" i="241"/>
  <c r="F22" i="241"/>
  <c r="F21" i="241"/>
  <c r="F20" i="241"/>
  <c r="F19" i="241"/>
  <c r="F18" i="241"/>
  <c r="F17" i="241"/>
  <c r="F16" i="241"/>
  <c r="F15" i="241"/>
  <c r="F14" i="241"/>
  <c r="F13" i="241"/>
  <c r="F12" i="241"/>
  <c r="F11" i="241"/>
  <c r="F10" i="241"/>
  <c r="F9" i="241"/>
  <c r="F8" i="241"/>
  <c r="F7" i="241"/>
  <c r="J24" i="239"/>
  <c r="D24" i="239"/>
  <c r="C24" i="239"/>
  <c r="H23" i="239"/>
  <c r="H22" i="239"/>
  <c r="H21" i="239"/>
  <c r="H20" i="239"/>
  <c r="H19" i="239"/>
  <c r="H18" i="239"/>
  <c r="H17" i="239"/>
  <c r="H16" i="239"/>
  <c r="H15" i="239"/>
  <c r="H14" i="239"/>
  <c r="H13" i="239"/>
  <c r="H12" i="239"/>
  <c r="H11" i="239"/>
  <c r="H10" i="239"/>
  <c r="H9" i="239"/>
  <c r="H8" i="239"/>
  <c r="H7" i="239"/>
  <c r="H24" i="239" s="1"/>
  <c r="F7" i="239"/>
  <c r="F24" i="239" s="1"/>
  <c r="K50" i="237"/>
  <c r="J50" i="237"/>
  <c r="H50" i="237"/>
  <c r="D50" i="237"/>
  <c r="F50" i="237" s="1"/>
  <c r="C50" i="237"/>
  <c r="F49" i="237"/>
  <c r="F48" i="237"/>
  <c r="F47" i="237"/>
  <c r="F46" i="237"/>
  <c r="F45" i="237"/>
  <c r="F44" i="237"/>
  <c r="F43" i="237"/>
  <c r="F42" i="237"/>
  <c r="F41" i="237"/>
  <c r="F40" i="237"/>
  <c r="F39" i="237"/>
  <c r="F38" i="237"/>
  <c r="F37" i="237"/>
  <c r="F36" i="237"/>
  <c r="F35" i="237"/>
  <c r="F34" i="237"/>
  <c r="F33" i="237"/>
  <c r="F32" i="237"/>
  <c r="F31" i="237"/>
  <c r="F30" i="237"/>
  <c r="F29" i="237"/>
  <c r="F28" i="237"/>
  <c r="F27" i="237"/>
  <c r="F26" i="237"/>
  <c r="F25" i="237"/>
  <c r="F24" i="237"/>
  <c r="F23" i="237"/>
  <c r="F22" i="237"/>
  <c r="F21" i="237"/>
  <c r="F20" i="237"/>
  <c r="F19" i="237"/>
  <c r="F18" i="237"/>
  <c r="F17" i="237"/>
  <c r="F16" i="237"/>
  <c r="F15" i="237"/>
  <c r="F14" i="237"/>
  <c r="F13" i="237"/>
  <c r="F12" i="237"/>
  <c r="F11" i="237"/>
  <c r="F10" i="237"/>
  <c r="F9" i="237"/>
  <c r="F8" i="237"/>
  <c r="F7" i="237"/>
  <c r="J50" i="236"/>
  <c r="H50" i="236"/>
  <c r="D50" i="236"/>
  <c r="C50" i="236"/>
  <c r="K50" i="236" s="1"/>
  <c r="F49" i="236"/>
  <c r="F48" i="236"/>
  <c r="F47" i="236"/>
  <c r="F46" i="236"/>
  <c r="F45" i="236"/>
  <c r="F44" i="236"/>
  <c r="F43" i="236"/>
  <c r="F42" i="236"/>
  <c r="F41" i="236"/>
  <c r="F40" i="236"/>
  <c r="F39" i="236"/>
  <c r="F38" i="236"/>
  <c r="F37" i="236"/>
  <c r="F36" i="236"/>
  <c r="F35" i="236"/>
  <c r="F34" i="236"/>
  <c r="F33" i="236"/>
  <c r="F32" i="236"/>
  <c r="F31" i="236"/>
  <c r="F30" i="236"/>
  <c r="F29" i="236"/>
  <c r="F28" i="236"/>
  <c r="F27" i="236"/>
  <c r="F26" i="236"/>
  <c r="F25" i="236"/>
  <c r="F24" i="236"/>
  <c r="F23" i="236"/>
  <c r="F22" i="236"/>
  <c r="F21" i="236"/>
  <c r="F20" i="236"/>
  <c r="F19" i="236"/>
  <c r="F18" i="236"/>
  <c r="F17" i="236"/>
  <c r="F16" i="236"/>
  <c r="F15" i="236"/>
  <c r="F14" i="236"/>
  <c r="F13" i="236"/>
  <c r="F12" i="236"/>
  <c r="F11" i="236"/>
  <c r="F10" i="236"/>
  <c r="F9" i="236"/>
  <c r="F8" i="236"/>
  <c r="F7" i="236"/>
  <c r="K17" i="233"/>
  <c r="E17" i="233"/>
  <c r="D17" i="233"/>
  <c r="C17" i="233"/>
  <c r="I12" i="233"/>
  <c r="I17" i="233" s="1"/>
  <c r="I10" i="233"/>
  <c r="I7" i="233"/>
  <c r="G7" i="233"/>
  <c r="G17" i="233" s="1"/>
  <c r="L17" i="233" s="1"/>
  <c r="J50" i="231"/>
  <c r="H50" i="231"/>
  <c r="F50" i="231"/>
  <c r="D50" i="231"/>
  <c r="C50" i="231"/>
  <c r="K50" i="231" s="1"/>
  <c r="F49" i="231"/>
  <c r="F48" i="231"/>
  <c r="F47" i="231"/>
  <c r="F46" i="231"/>
  <c r="F45" i="231"/>
  <c r="F44" i="231"/>
  <c r="F43" i="231"/>
  <c r="F42" i="231"/>
  <c r="F41" i="231"/>
  <c r="F40" i="231"/>
  <c r="F39" i="231"/>
  <c r="F38" i="231"/>
  <c r="F37" i="231"/>
  <c r="F36" i="231"/>
  <c r="F35" i="231"/>
  <c r="F34" i="231"/>
  <c r="F33" i="231"/>
  <c r="F32" i="231"/>
  <c r="F31" i="231"/>
  <c r="F30" i="231"/>
  <c r="F29" i="231"/>
  <c r="F28" i="231"/>
  <c r="F27" i="231"/>
  <c r="F26" i="231"/>
  <c r="F25" i="231"/>
  <c r="F24" i="231"/>
  <c r="F23" i="231"/>
  <c r="F22" i="231"/>
  <c r="F21" i="231"/>
  <c r="F20" i="231"/>
  <c r="F19" i="231"/>
  <c r="F18" i="231"/>
  <c r="F17" i="231"/>
  <c r="F16" i="231"/>
  <c r="F15" i="231"/>
  <c r="F14" i="231"/>
  <c r="F13" i="231"/>
  <c r="F12" i="231"/>
  <c r="F11" i="231"/>
  <c r="F10" i="231"/>
  <c r="F9" i="231"/>
  <c r="F8" i="231"/>
  <c r="F7" i="231"/>
  <c r="J29" i="230"/>
  <c r="H29" i="230"/>
  <c r="D29" i="230"/>
  <c r="C29" i="230"/>
  <c r="F28" i="230"/>
  <c r="F27" i="230"/>
  <c r="F26" i="230"/>
  <c r="F25" i="230"/>
  <c r="F24" i="230"/>
  <c r="F23" i="230"/>
  <c r="F22" i="230"/>
  <c r="F21" i="230"/>
  <c r="F20" i="230"/>
  <c r="F19" i="230"/>
  <c r="F18" i="230"/>
  <c r="F17" i="230"/>
  <c r="F16" i="230"/>
  <c r="F15" i="230"/>
  <c r="F14" i="230"/>
  <c r="F13" i="230"/>
  <c r="F12" i="230"/>
  <c r="F11" i="230"/>
  <c r="F10" i="230"/>
  <c r="F9" i="230"/>
  <c r="F8" i="230"/>
  <c r="F7" i="230"/>
  <c r="F29" i="230" s="1"/>
  <c r="K29" i="230" s="1"/>
  <c r="J24" i="223"/>
  <c r="H24" i="223"/>
  <c r="F24" i="223"/>
  <c r="D24" i="223"/>
  <c r="C24" i="223"/>
  <c r="F19" i="223"/>
  <c r="J18" i="223"/>
  <c r="H18" i="223"/>
  <c r="F18" i="223"/>
  <c r="D18" i="223"/>
  <c r="C18" i="223"/>
  <c r="J16" i="223"/>
  <c r="F16" i="223"/>
  <c r="J15" i="223"/>
  <c r="J27" i="223" s="1"/>
  <c r="H15" i="223"/>
  <c r="H27" i="223" s="1"/>
  <c r="D15" i="223"/>
  <c r="D27" i="223" s="1"/>
  <c r="C15" i="223"/>
  <c r="C27" i="223" s="1"/>
  <c r="F14" i="223"/>
  <c r="F13" i="223"/>
  <c r="F15" i="223" s="1"/>
  <c r="F27" i="223" s="1"/>
  <c r="J26" i="222"/>
  <c r="D26" i="222"/>
  <c r="F25" i="222"/>
  <c r="F24" i="222"/>
  <c r="F23" i="222"/>
  <c r="F22" i="222"/>
  <c r="F21" i="222"/>
  <c r="F20" i="222"/>
  <c r="F19" i="222"/>
  <c r="F18" i="222"/>
  <c r="F17" i="222"/>
  <c r="F16" i="222"/>
  <c r="H15" i="222"/>
  <c r="F15" i="222"/>
  <c r="H14" i="222"/>
  <c r="F14" i="222"/>
  <c r="H13" i="222"/>
  <c r="H12" i="222"/>
  <c r="H11" i="222"/>
  <c r="H10" i="222"/>
  <c r="H9" i="222"/>
  <c r="H8" i="222"/>
  <c r="H7" i="222"/>
  <c r="H26" i="222" s="1"/>
  <c r="C7" i="222"/>
  <c r="F7" i="222" s="1"/>
  <c r="J14" i="221"/>
  <c r="H14" i="221"/>
  <c r="D14" i="221"/>
  <c r="C14" i="221"/>
  <c r="F14" i="221" s="1"/>
  <c r="F13" i="221"/>
  <c r="F12" i="221"/>
  <c r="F7" i="221"/>
  <c r="J13" i="220"/>
  <c r="H13" i="220"/>
  <c r="D13" i="220"/>
  <c r="C13" i="220"/>
  <c r="J51" i="216"/>
  <c r="H51" i="216"/>
  <c r="D51" i="216"/>
  <c r="C51" i="216"/>
  <c r="K51" i="216" s="1"/>
  <c r="F50" i="216"/>
  <c r="F49" i="216"/>
  <c r="F48" i="216"/>
  <c r="F47" i="216"/>
  <c r="F46" i="216"/>
  <c r="F45" i="216"/>
  <c r="F44" i="216"/>
  <c r="F43" i="216"/>
  <c r="F42" i="216"/>
  <c r="F41" i="216"/>
  <c r="F40" i="216"/>
  <c r="F39" i="216"/>
  <c r="F38" i="216"/>
  <c r="F37" i="216"/>
  <c r="F36" i="216"/>
  <c r="F35" i="216"/>
  <c r="F34" i="216"/>
  <c r="F33" i="216"/>
  <c r="F32" i="216"/>
  <c r="F31" i="216"/>
  <c r="F30" i="216"/>
  <c r="F29" i="216"/>
  <c r="F28" i="216"/>
  <c r="F27" i="216"/>
  <c r="F26" i="216"/>
  <c r="F25" i="216"/>
  <c r="F24" i="216"/>
  <c r="F23" i="216"/>
  <c r="F22" i="216"/>
  <c r="F21" i="216"/>
  <c r="F20" i="216"/>
  <c r="F19" i="216"/>
  <c r="F18" i="216"/>
  <c r="F17" i="216"/>
  <c r="F16" i="216"/>
  <c r="F15" i="216"/>
  <c r="F14" i="216"/>
  <c r="F13" i="216"/>
  <c r="F12" i="216"/>
  <c r="F11" i="216"/>
  <c r="F10" i="216"/>
  <c r="F9" i="216"/>
  <c r="F7" i="216"/>
  <c r="J50" i="214"/>
  <c r="D50" i="214"/>
  <c r="F50" i="214" s="1"/>
  <c r="C50" i="214"/>
  <c r="F49" i="214"/>
  <c r="F48" i="214"/>
  <c r="F47" i="214"/>
  <c r="F46" i="214"/>
  <c r="F45" i="214"/>
  <c r="F44" i="214"/>
  <c r="F43" i="214"/>
  <c r="F42" i="214"/>
  <c r="F41" i="214"/>
  <c r="F40" i="214"/>
  <c r="F39" i="214"/>
  <c r="F38" i="214"/>
  <c r="F37" i="214"/>
  <c r="F36" i="214"/>
  <c r="F35" i="214"/>
  <c r="F34" i="214"/>
  <c r="F33" i="214"/>
  <c r="F32" i="214"/>
  <c r="F31" i="214"/>
  <c r="F30" i="214"/>
  <c r="F29" i="214"/>
  <c r="F28" i="214"/>
  <c r="F27" i="214"/>
  <c r="F26" i="214"/>
  <c r="F25" i="214"/>
  <c r="F24" i="214"/>
  <c r="F23" i="214"/>
  <c r="F22" i="214"/>
  <c r="F21" i="214"/>
  <c r="F20" i="214"/>
  <c r="F19" i="214"/>
  <c r="F18" i="214"/>
  <c r="F17" i="214"/>
  <c r="F16" i="214"/>
  <c r="F15" i="214"/>
  <c r="F14" i="214"/>
  <c r="F13" i="214"/>
  <c r="F12" i="214"/>
  <c r="F11" i="214"/>
  <c r="F10" i="214"/>
  <c r="H9" i="214"/>
  <c r="H50" i="214" s="1"/>
  <c r="K50" i="214" s="1"/>
  <c r="F9" i="214"/>
  <c r="F8" i="214"/>
  <c r="F7" i="214"/>
  <c r="J15" i="212"/>
  <c r="H15" i="212"/>
  <c r="K15" i="212" s="1"/>
  <c r="F15" i="212"/>
  <c r="D15" i="212"/>
  <c r="C15" i="212"/>
  <c r="F14" i="212"/>
  <c r="F13" i="212"/>
  <c r="F12" i="212"/>
  <c r="F11" i="212"/>
  <c r="F10" i="212"/>
  <c r="F9" i="212"/>
  <c r="F8" i="212"/>
  <c r="K7" i="212"/>
  <c r="F7" i="212"/>
  <c r="F15" i="244" l="1"/>
  <c r="K13" i="243"/>
  <c r="F30" i="241"/>
  <c r="F50" i="236"/>
  <c r="C26" i="222"/>
  <c r="F51" i="216"/>
  <c r="F26" i="222" l="1"/>
  <c r="K26" i="222"/>
</calcChain>
</file>

<file path=xl/sharedStrings.xml><?xml version="1.0" encoding="utf-8"?>
<sst xmlns="http://schemas.openxmlformats.org/spreadsheetml/2006/main" count="683" uniqueCount="300">
  <si>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Міський медичний центр проблем слуху та мовлення "СУВАГ" за ІІІ квартал 2020 рік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</si>
  <si>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</si>
  <si>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№ пп</t>
  </si>
  <si>
    <t>Найменування юридичної особи 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</si>
  <si>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</si>
  <si>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Всього отримано благодійних пожертв, тис. грн</t>
  </si>
  <si>
    <t>Використання закладом охорони здоров'я благодійних пожертв, отриманих у грошовій (товари і послуг) формі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</si>
  <si>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0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</si>
  <si>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</si>
  <si>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</si>
  <si>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</si>
  <si>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Напрямки використання у грошовій формі (стаття витрат)</t>
  </si>
  <si>
    <r>
      <t xml:space="preserve">Сума,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</si>
  <si>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м"який інвентар, основні засоби та інші)</t>
  </si>
  <si>
    <t>Фізична особа</t>
  </si>
  <si>
    <t>заправка картріджів</t>
  </si>
  <si>
    <t>ВСЬОГО по закладу</t>
  </si>
  <si>
    <t>Керівник установи</t>
  </si>
  <si>
    <t>Шиян О.І.</t>
  </si>
  <si>
    <t>(підпис)           (ініціали і прізвище) </t>
  </si>
  <si>
    <t>Головний бухгалтер</t>
  </si>
  <si>
    <t>Кравчук Т.В.</t>
  </si>
  <si>
    <t xml:space="preserve">          Додаток до листа</t>
  </si>
  <si>
    <t xml:space="preserve">             від ________ 2018 № ______</t>
  </si>
  <si>
    <r>
      <t xml:space="preserve">Сума, </t>
    </r>
    <r>
      <rPr>
        <b/>
        <sz val="10"/>
        <color indexed="8"/>
        <rFont val="Times New Roman"/>
        <family val="1"/>
        <charset val="204"/>
      </rPr>
      <t>тис. грн</t>
    </r>
  </si>
  <si>
    <t xml:space="preserve">господарські товари </t>
  </si>
  <si>
    <t>медикаменти</t>
  </si>
  <si>
    <t xml:space="preserve">         від ________ 2020 № ______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</si>
  <si>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ДЗ СМСЧ № 10 МОЗ України за ІІІ квартал_2020 року </t>
  </si>
  <si>
    <t>фізичні особи</t>
  </si>
  <si>
    <t xml:space="preserve"> госп.матеріали</t>
  </si>
  <si>
    <t>медичні засоби</t>
  </si>
  <si>
    <t>послуги з утримання та обслуговування ОЗ та НМА</t>
  </si>
  <si>
    <t>Н.В.Зарецька</t>
  </si>
  <si>
    <t>С.Б.Баранов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</si>
  <si>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ДЗ "СМСЧ № 11 МОЗ України" за ІІІ квартал 2020 року </t>
  </si>
  <si>
    <t>Фізичні особи</t>
  </si>
  <si>
    <t>господарські матеріали</t>
  </si>
  <si>
    <t>БО Благодійний фонд "За безпечну медицину"</t>
  </si>
  <si>
    <t>основні засоби, комплектуючі(сенсор)</t>
  </si>
  <si>
    <t xml:space="preserve">комплектуючі (сенсор) </t>
  </si>
  <si>
    <t>основні засоби</t>
  </si>
  <si>
    <t>Акт приймання-передачі з державного до місцевого бюджету ДЗ СМСЧ № 11 МОЗ України</t>
  </si>
  <si>
    <t>основні засоби, запаси</t>
  </si>
  <si>
    <t>предмети, матеріали, обладнання та інвентар</t>
  </si>
  <si>
    <t>медикамерти та перев'язувальні матеріали</t>
  </si>
  <si>
    <t>А.Ю.Кнерцер</t>
  </si>
  <si>
    <t>Н.О.Мартинець</t>
  </si>
  <si>
    <r>
      <t xml:space="preserve">Залишок невикористаних грошових коштів, товарів та послуг на кінець звітного періоду,   </t>
    </r>
    <r>
      <rPr>
        <b/>
        <sz val="10"/>
        <color indexed="8"/>
        <rFont val="Times New Roman"/>
        <family val="1"/>
        <charset val="204"/>
      </rPr>
      <t>тис. грн</t>
    </r>
  </si>
  <si>
    <r>
      <t xml:space="preserve">Сума,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</si>
  <si>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КНП "КМКЛ №5"</t>
  </si>
  <si>
    <t>Трастива</t>
  </si>
  <si>
    <t>Долутегравір/Ламівудин/Тенофовір</t>
  </si>
  <si>
    <t>Долутегравір №30</t>
  </si>
  <si>
    <t>Директор</t>
  </si>
  <si>
    <t>Віталій Омельчук</t>
  </si>
  <si>
    <t>Марина Юрченко</t>
  </si>
  <si>
    <t xml:space="preserve">          Додаток 3кв. до листа</t>
  </si>
  <si>
    <r>
      <t xml:space="preserve">         від </t>
    </r>
    <r>
      <rPr>
        <u/>
        <sz val="11"/>
        <rFont val="Times New Roman"/>
        <family val="1"/>
        <charset val="204"/>
      </rPr>
      <t>02.10.2020</t>
    </r>
    <r>
      <rPr>
        <sz val="11"/>
        <rFont val="Times New Roman"/>
        <family val="1"/>
        <charset val="204"/>
      </rPr>
      <t xml:space="preserve"> № </t>
    </r>
    <r>
      <rPr>
        <u/>
        <sz val="11"/>
        <rFont val="Times New Roman"/>
        <family val="1"/>
        <charset val="204"/>
      </rPr>
      <t>061-9869</t>
    </r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</si>
  <si>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>КНП КДЦ Голосіївського району</t>
    </r>
    <r>
      <rPr>
        <b/>
        <sz val="14"/>
        <color indexed="8"/>
        <rFont val="Times New Roman"/>
        <family val="1"/>
        <charset val="204"/>
      </rPr>
      <t xml:space="preserve">  за </t>
    </r>
    <r>
      <rPr>
        <b/>
        <u/>
        <sz val="14"/>
        <color indexed="8"/>
        <rFont val="Times New Roman"/>
        <family val="1"/>
        <charset val="204"/>
      </rPr>
      <t xml:space="preserve">ІІІ </t>
    </r>
    <r>
      <rPr>
        <b/>
        <sz val="14"/>
        <color indexed="8"/>
        <rFont val="Times New Roman"/>
        <family val="1"/>
        <charset val="204"/>
      </rPr>
      <t xml:space="preserve">квартал </t>
    </r>
    <r>
      <rPr>
        <b/>
        <u/>
        <sz val="14"/>
        <color indexed="8"/>
        <rFont val="Times New Roman"/>
        <family val="1"/>
        <charset val="204"/>
      </rPr>
      <t>2020</t>
    </r>
    <r>
      <rPr>
        <b/>
        <sz val="14"/>
        <color indexed="8"/>
        <rFont val="Times New Roman"/>
        <family val="1"/>
        <charset val="204"/>
      </rPr>
      <t xml:space="preserve">року </t>
    </r>
  </si>
  <si>
    <t>Радіоекологія ТОВ ДЦ, проведення дозиметрічного контролю</t>
  </si>
  <si>
    <t>Система закр.д/забора крові К2ЕДТА</t>
  </si>
  <si>
    <t>Абалам  таб.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</si>
  <si>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по Комунальному некомерційному підприємству "Консультативно-діагностичний центр №1 Дарницького району м.Києва"за ІІІ квартал 2020 року </t>
  </si>
  <si>
    <r>
      <t xml:space="preserve">Залишок невикористаних грошових коштів, товарів та послуг на кінець звітного періоду,            </t>
    </r>
    <r>
      <rPr>
        <b/>
        <sz val="14"/>
        <color indexed="8"/>
        <rFont val="Times New Roman"/>
        <family val="1"/>
        <charset val="204"/>
      </rPr>
      <t>тис. грн</t>
    </r>
  </si>
  <si>
    <r>
      <t>В грошовій форм,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</si>
  <si>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В  натуральній формі (товари і послуги),   </t>
    </r>
    <r>
      <rPr>
        <b/>
        <sz val="14"/>
        <color indexed="8"/>
        <rFont val="Times New Roman"/>
        <family val="1"/>
        <charset val="204"/>
      </rPr>
      <t xml:space="preserve"> тис. грн</t>
    </r>
  </si>
  <si>
    <r>
      <t xml:space="preserve">Сума,        </t>
    </r>
    <r>
      <rPr>
        <b/>
        <sz val="14"/>
        <color indexed="8"/>
        <rFont val="Times New Roman"/>
        <family val="1"/>
        <charset val="204"/>
      </rPr>
      <t xml:space="preserve">  тис. грн</t>
    </r>
  </si>
  <si>
    <t>товари господарського призначення</t>
  </si>
  <si>
    <t>вивіз сміття, послуги звязку, послуги прання, послуги з утилізації, дезпослуги, послуги з доступу до мережі інтернет, юридичні послуги</t>
  </si>
  <si>
    <t>(використано більше ніж надійшло за рахунок залишку на початок звітного періоду)</t>
  </si>
  <si>
    <t>Ростунов В.К</t>
  </si>
  <si>
    <t>Білоус О.П.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</si>
  <si>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комунальному некомерційному підприємству "Консультативно- діагностичний центр №2 Дарницького району м. Києва" за ІІІ квартал 2020 року </t>
  </si>
  <si>
    <t>Перелік товарів і послуг в натуральній формі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</si>
  <si>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Перелік використаних товарів та послуг у натуральній формі  (канцтовари, господарські товари, будівельні товари, медикаменти та перев'язувальні матеріали, продукти харчування, м'який інвентар, основні засоби та інші)</t>
  </si>
  <si>
    <t>вимірювальні прилади</t>
  </si>
  <si>
    <t>канцелярські вироби</t>
  </si>
  <si>
    <t>господарські товари</t>
  </si>
  <si>
    <t>комп'ютерне обладнання</t>
  </si>
  <si>
    <t>лабораторні реактиви</t>
  </si>
  <si>
    <t>проведення бактеріологічних досліджень</t>
  </si>
  <si>
    <t xml:space="preserve">касове обслуговування </t>
  </si>
  <si>
    <t>проведення експертної оцінки</t>
  </si>
  <si>
    <t>В. П. Березюк</t>
  </si>
  <si>
    <t>В. о. головного бухгалтера</t>
  </si>
  <si>
    <t>В. О. Тугай</t>
  </si>
  <si>
    <t>Додаток</t>
  </si>
  <si>
    <t>до наказу Міністерства 
охорони  здоров'я України</t>
  </si>
  <si>
    <t>25.07.2017        №  848</t>
  </si>
  <si>
    <t>ІНФОРМАЦІЯ</t>
  </si>
  <si>
    <t>про  надходження і використання благодійних пожертв від фізичних та юридичних осіб</t>
  </si>
  <si>
    <t>по   комунальному  некомерційному підприємству " Консультативно-діагностичний центр дитячий Дарницького району м. Києва</t>
  </si>
  <si>
    <t>за  ІІІ  квартал    2020  року</t>
  </si>
  <si>
    <t>Період</t>
  </si>
  <si>
    <t>Найменування юридичної особи ( або позначення фізичної особи)</t>
  </si>
  <si>
    <t>Благодійні пожертви, що були отримані закладом охорони здоровя від фізичних та юридичних осіб</t>
  </si>
  <si>
    <t>Всього отримано благодійних пожертв, тис. грн.</t>
  </si>
  <si>
    <t>Використання закладом охорони здоровя благодійних пожертв, отриманих у грошовій та натуральній ( товари і послуги ) формі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</si>
  <si>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</si>
  <si>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</si>
  <si>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В натуральній формі 
( товари і послуги), 
тис. грн.</t>
  </si>
  <si>
    <t>Напрямки використання у грошовій формі 
( стаття витрат )</t>
  </si>
  <si>
    <t>Сума, 
тис. грн.</t>
  </si>
  <si>
    <t xml:space="preserve"> І квартал</t>
  </si>
  <si>
    <t>Всього за І квартал 2020р.</t>
  </si>
  <si>
    <t>ІІ квартал</t>
  </si>
  <si>
    <t>Ширма для стоматологічних кабінетів</t>
  </si>
  <si>
    <t>Всього за ІІ квартал 2020р.</t>
  </si>
  <si>
    <t>ІІІ квартал</t>
  </si>
  <si>
    <t>Відсмоктувач медичний</t>
  </si>
  <si>
    <t>Медогляд працівників, працюючих з джерелами іонізуючого випромінювання</t>
  </si>
  <si>
    <t>Лабораторні реактиви</t>
  </si>
  <si>
    <t>Термометр безконтактний</t>
  </si>
  <si>
    <t>Поточний ремонт рентгенапарату</t>
  </si>
  <si>
    <t>Всього за ІІІ квартал 2020р.</t>
  </si>
  <si>
    <t>ІV  квартал</t>
  </si>
  <si>
    <t>Всього за 2020 рік</t>
  </si>
  <si>
    <t>*  Станом на 01 січня 2020 року на рахунку підприємства  залишок невикористаних коштів складав  71,2 тис. грн.</t>
  </si>
  <si>
    <t>*  Станом на  01  жовтня 2020 року на рахунку підприємства  залишок невикористаних коштів складає  54,7 тис. грн.</t>
  </si>
  <si>
    <t>Бакалінська  С.М.</t>
  </si>
  <si>
    <t>Єрмолаєва Н.Р.</t>
  </si>
  <si>
    <t>про надходження і використання благодійних пожертв від фізичних та юридичних осіб</t>
  </si>
  <si>
    <t xml:space="preserve">комунального некомерційного підприємства  "Консультативно-діагностичний центр" Деснянського району м.Києва (код ЄДРПОУ 26188308)   </t>
  </si>
  <si>
    <t>за ІІІ квартал 2020 року</t>
  </si>
  <si>
    <t>№ п/п</t>
  </si>
  <si>
    <t>Використання закладом охорони здоров'я благодійних пожертв, отриманих у грошовій  (товари і послуги) формі</t>
  </si>
  <si>
    <t>В натуральній формі (товари і послуги) тис. грн.</t>
  </si>
  <si>
    <t>Перелік товарів і послуг в натуральній формі (канцтовари, господарські товари, будівельні товари,медикаменти та перев'язвальні матеріали, продукти харчування, м'який інвентар,основні засоби та інші)</t>
  </si>
  <si>
    <t>Сума, тис. грн.</t>
  </si>
  <si>
    <t>Приватне підприємство "АТМ" (код ЄДРПОУ  24808641)</t>
  </si>
  <si>
    <t>Біосепт 70 розчин для зовнішнього застосування 70% 100 мл (030420)</t>
  </si>
  <si>
    <t xml:space="preserve">Кондиціонер ВЕКО </t>
  </si>
  <si>
    <t>Кондиціонер СН</t>
  </si>
  <si>
    <t>Кондиціонер Samsung</t>
  </si>
  <si>
    <t>Кондиціонер LG</t>
  </si>
  <si>
    <t>Кондиціонер DANTEX</t>
  </si>
  <si>
    <t>Кондиціонер MIDEA</t>
  </si>
  <si>
    <t>Кондиціонер Panasonic</t>
  </si>
  <si>
    <t>Кондиціонер LEBERG (3 шт.)</t>
  </si>
  <si>
    <t>Ноутбук HP 250 G7(7QK45ES) Asteroid Silver</t>
  </si>
  <si>
    <t>Кондиціонер настінний LEBERG 4 шт.</t>
  </si>
  <si>
    <t>Компресор "CATTANI"№2189047</t>
  </si>
  <si>
    <t>Тонометр електронний</t>
  </si>
  <si>
    <r>
      <t>Міжнародний благодійний фонд "Альянс громадського здоров</t>
    </r>
    <r>
      <rPr>
        <sz val="14"/>
        <color indexed="8"/>
        <rFont val="Calibri"/>
        <family val="2"/>
        <charset val="204"/>
      </rPr>
      <t>'</t>
    </r>
    <r>
      <rPr>
        <sz val="14"/>
        <color indexed="8"/>
        <rFont val="Times New Roman"/>
        <family val="1"/>
        <charset val="204"/>
      </rPr>
      <t>я" (код ЄДРПОУ 26333816)</t>
    </r>
  </si>
  <si>
    <t>Система для ПЛР у реальному часі GeneXpert GXIV-4-L 4-хх модульний №1</t>
  </si>
  <si>
    <t>Набір Xpert MTB/RIF-ULTRA-50 на 50 тестів №1</t>
  </si>
  <si>
    <t>Джерело безперебійного живлення АРС Back-UPS Pro 1500/230 V</t>
  </si>
  <si>
    <t>Дієздатні фізичні особи</t>
  </si>
  <si>
    <t>Всього по закладу</t>
  </si>
  <si>
    <t>_______________</t>
  </si>
  <si>
    <t>Лимар Ю.В.</t>
  </si>
  <si>
    <t>Бобко Т.М.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</si>
  <si>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"КДЦ Дніпровського району м.Києва" за ІІІ квартал 2020 року </t>
  </si>
  <si>
    <r>
      <t xml:space="preserve">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</si>
  <si>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t>МБФ"Альянс громадського здоров"я"</t>
  </si>
  <si>
    <t>ОЗ</t>
  </si>
  <si>
    <t>Товари медичного призначення</t>
  </si>
  <si>
    <t>БО"100 відсотків життя Київський регіон"</t>
  </si>
  <si>
    <t>МНІА центр медичного призначення</t>
  </si>
  <si>
    <t>Бланки листів непрацездатності</t>
  </si>
  <si>
    <t>КНП" КМКЛ № 5"</t>
  </si>
  <si>
    <t>Медикаменти</t>
  </si>
  <si>
    <t>Карабаєв Д.Т.</t>
  </si>
  <si>
    <t>В.о. головного бухгалтера</t>
  </si>
  <si>
    <t>Оваденко Ю.В.</t>
  </si>
  <si>
    <t>Колесник Т.В.</t>
  </si>
  <si>
    <t>300-25-41</t>
  </si>
  <si>
    <t>Інформація про надходження і використання благодійних пожертв від фізичних та юридичних осіб</t>
  </si>
  <si>
    <t xml:space="preserve">            КНП "Косультативно-діагностичний центр дитячий Дніпровського р-ну м. Києва за "    за ІIІ квартал  2020  року</t>
  </si>
  <si>
    <t>п/п №</t>
  </si>
  <si>
    <t>Найменування юридичної особи (або позначення фізічної особи)</t>
  </si>
  <si>
    <t>Залишок не використаних грошових коштів, товарів та послуг на  початок  звітного періоду, тис грн</t>
  </si>
  <si>
    <t>Благодійні пожертви, що були отримані закладом охопони здоровя від фізичних та юридичних осіб</t>
  </si>
  <si>
    <t>Всього отримано благодійних пожертв, тис грн.</t>
  </si>
  <si>
    <t>Використання закладом охорони здоровя благодійних пожертв, отриманих у грошовій та натуральній (товари і послуги) формі</t>
  </si>
  <si>
    <t>Залишок не використаних грошових коштів, товарів та послуг на кінець звітного періоду, тис грн</t>
  </si>
  <si>
    <t>В грошовій форми, тис грн</t>
  </si>
  <si>
    <t>В натуральній формі (товари і послуги,тис грн)</t>
  </si>
  <si>
    <t>Перелік товарів і послуг в натуральій формі</t>
  </si>
  <si>
    <t>Напрямики використання у грошовій формі (стаття витрат)</t>
  </si>
  <si>
    <t>сума, тис грн</t>
  </si>
  <si>
    <t>Перелік використаних товарів та послуг у натуральній формі</t>
  </si>
  <si>
    <t>Фізічна особа</t>
  </si>
  <si>
    <t>орг комплектующие</t>
  </si>
  <si>
    <t>господарчі товари</t>
  </si>
  <si>
    <t>хімічні реактиви</t>
  </si>
  <si>
    <t>юридичні послуги</t>
  </si>
  <si>
    <t>технічне обслуговування бесейну</t>
  </si>
  <si>
    <t>розробка тарифів</t>
  </si>
  <si>
    <t>поточний ремонт дистилятора</t>
  </si>
  <si>
    <t>комісія банку</t>
  </si>
  <si>
    <t>Всього</t>
  </si>
  <si>
    <t xml:space="preserve"> Директор</t>
  </si>
  <si>
    <t>С.М.Скрипка</t>
  </si>
  <si>
    <t xml:space="preserve">Л.В.Адаменко 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</si>
  <si>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по КНП "КДЦ" Оболонського району м.Києва  за ІІІ квартал 2020 року </t>
  </si>
  <si>
    <r>
      <t xml:space="preserve">                                                                                                                                            найменування закладу охорони здоров</t>
    </r>
    <r>
      <rPr>
        <sz val="9"/>
        <color indexed="8"/>
        <rFont val="Calibri"/>
        <family val="2"/>
        <charset val="204"/>
      </rPr>
      <t>′</t>
    </r>
    <r>
      <rPr>
        <sz val="9"/>
        <color indexed="8"/>
        <rFont val="Times New Roman"/>
        <family val="1"/>
        <charset val="204"/>
      </rPr>
      <t>я</t>
    </r>
  </si>
  <si>
    <t>ТОВ «МЖК Оболонь»</t>
  </si>
  <si>
    <t>М.А.Яремчук</t>
  </si>
  <si>
    <t>А.Б.Жохова</t>
  </si>
  <si>
    <r>
  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</t>
    </r>
    <r>
      <rPr>
        <b/>
        <u/>
        <sz val="14"/>
        <color indexed="8"/>
        <rFont val="Times New Roman"/>
        <family val="1"/>
        <charset val="204"/>
      </rPr>
      <t xml:space="preserve"> КНП "КДЦ" Печерського району м. Києва</t>
    </r>
    <r>
      <rPr>
        <b/>
        <sz val="14"/>
        <color indexed="8"/>
        <rFont val="Times New Roman"/>
        <family val="1"/>
        <charset val="204"/>
      </rPr>
      <t xml:space="preserve"> за ІІІ квартал 2020 року  </t>
    </r>
  </si>
  <si>
    <t>БО " Пелі кен лів"</t>
  </si>
  <si>
    <t>засоби індивідуального захисту</t>
  </si>
  <si>
    <t>Л.В. Кравчук</t>
  </si>
  <si>
    <t>В.Д. Штакун</t>
  </si>
  <si>
    <t xml:space="preserve">               Додаток до листа</t>
  </si>
  <si>
    <t xml:space="preserve">             від 20.03.2018 № 061-3416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</si>
  <si>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Комунальне некомерційне підприємство "Консультативно-діагностичний центр " Подільського р-ну м. Києва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  Ш квартал  2020  року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</si>
  <si>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найменування закладу охорони здоров</t>
    </r>
    <r>
      <rPr>
        <sz val="8"/>
        <color indexed="8"/>
        <rFont val="Calibri"/>
        <family val="2"/>
        <charset val="204"/>
      </rPr>
      <t>′</t>
    </r>
    <r>
      <rPr>
        <sz val="8"/>
        <color indexed="8"/>
        <rFont val="Times New Roman"/>
        <family val="1"/>
        <charset val="204"/>
      </rPr>
      <t>я</t>
    </r>
  </si>
  <si>
    <r>
      <t>Залишок невикористаних грошових коштів, товарів та послуг на кінець звітного періоду,</t>
    </r>
    <r>
      <rPr>
        <b/>
        <sz val="10"/>
        <color indexed="8"/>
        <rFont val="Times New Roman"/>
        <family val="1"/>
        <charset val="204"/>
      </rPr>
      <t xml:space="preserve">тис. грн. </t>
    </r>
  </si>
  <si>
    <r>
      <t>Сума,</t>
    </r>
    <r>
      <rPr>
        <b/>
        <sz val="10"/>
        <color indexed="8"/>
        <rFont val="Times New Roman"/>
        <family val="1"/>
        <charset val="204"/>
      </rPr>
      <t xml:space="preserve"> тис. грн</t>
    </r>
  </si>
  <si>
    <t>бланки медичні</t>
  </si>
  <si>
    <t>рушники</t>
  </si>
  <si>
    <t>компьютерні комплектуючі</t>
  </si>
  <si>
    <t>рукавички медичні</t>
  </si>
  <si>
    <t>лікарські засоби та препарати</t>
  </si>
  <si>
    <t>деззасоби</t>
  </si>
  <si>
    <t>бинти</t>
  </si>
  <si>
    <t>послуги з промивки та гідравл.іспити</t>
  </si>
  <si>
    <t>оптичні послуги (інтернет)</t>
  </si>
  <si>
    <t>повірка манометрів</t>
  </si>
  <si>
    <t>тех.обслуг.стеліризатора</t>
  </si>
  <si>
    <t>чищення брудопоглинаючого покриття</t>
  </si>
  <si>
    <t>заправка картриджів</t>
  </si>
  <si>
    <t>обслуговування вузла обліку</t>
  </si>
  <si>
    <t>банківські послуги</t>
  </si>
  <si>
    <t>вивезення сміття</t>
  </si>
  <si>
    <t>І. М. Королик</t>
  </si>
  <si>
    <t>В.П. Макогон</t>
  </si>
  <si>
    <t>462-79-06</t>
  </si>
  <si>
    <t xml:space="preserve">       від 02.10.2020 № 061-9869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</si>
  <si>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"Консультативно-діагностчиний центр" Святошинського райоун м.Києва  за ІІІ  квартал 2020 року </t>
  </si>
  <si>
    <t>Благодійна організація "Благодійний фонд "Міжнародна асоціація підтримки України"</t>
  </si>
  <si>
    <t>системний блок б/к</t>
  </si>
  <si>
    <t>монітор б/к</t>
  </si>
  <si>
    <t>КНП "Олександрівська клінічна лікарня м.Києва"</t>
  </si>
  <si>
    <t>медичний клстюм</t>
  </si>
  <si>
    <t>медичний респіратор</t>
  </si>
  <si>
    <t>бахіли медичні</t>
  </si>
  <si>
    <t xml:space="preserve">маски захисні </t>
  </si>
  <si>
    <t>захисні окуляри</t>
  </si>
  <si>
    <t>"Релігійна громада Християнська церква "ПЕРЕМОГА"</t>
  </si>
  <si>
    <t xml:space="preserve">дезінфекційний засіб "Манорм-Експерт" </t>
  </si>
  <si>
    <t>Міжнародний благодійний фонд "Сприяння розвитку медицини"</t>
  </si>
  <si>
    <t>шприці інсулінові</t>
  </si>
  <si>
    <t>Громадська організація "Київська крайова організація "ВУЛТ"</t>
  </si>
  <si>
    <t>комбінезони одноразові</t>
  </si>
  <si>
    <t>Б.ПОДЛУЖНИЙ</t>
  </si>
  <si>
    <t>В.ГОРСЬКА</t>
  </si>
  <si>
    <t>Додаток до листа</t>
  </si>
  <si>
    <r>
      <t xml:space="preserve">від </t>
    </r>
    <r>
      <rPr>
        <u/>
        <sz val="11"/>
        <rFont val="Times New Roman"/>
        <family val="1"/>
        <charset val="204"/>
      </rPr>
      <t xml:space="preserve"> 02.10.2020 р.</t>
    </r>
    <r>
      <rPr>
        <sz val="11"/>
        <rFont val="Times New Roman"/>
        <family val="1"/>
        <charset val="204"/>
      </rPr>
      <t xml:space="preserve">   №   </t>
    </r>
    <r>
      <rPr>
        <u/>
        <sz val="11"/>
        <rFont val="Times New Roman"/>
        <family val="1"/>
        <charset val="204"/>
      </rPr>
      <t>061-9869</t>
    </r>
  </si>
  <si>
    <t xml:space="preserve">ІНФОРМАЦІЯ  </t>
  </si>
  <si>
    <t xml:space="preserve">про надходження і використання благодійних пожертв від фізичних та юридичних осіб     </t>
  </si>
  <si>
    <t>Комунальне некомерційне підприємство "Консультативно-діагностичний центр" Солом'янського району м. Києва</t>
  </si>
  <si>
    <r>
      <t>за</t>
    </r>
    <r>
      <rPr>
        <u/>
        <sz val="14"/>
        <color indexed="8"/>
        <rFont val="Times New Roman"/>
        <family val="1"/>
        <charset val="204"/>
      </rPr>
      <t xml:space="preserve">  ІІІ </t>
    </r>
    <r>
      <rPr>
        <sz val="14"/>
        <color indexed="8"/>
        <rFont val="Times New Roman"/>
        <family val="1"/>
        <charset val="204"/>
      </rPr>
      <t>квартал</t>
    </r>
    <r>
      <rPr>
        <u/>
        <sz val="14"/>
        <color indexed="8"/>
        <rFont val="Times New Roman"/>
        <family val="1"/>
        <charset val="204"/>
      </rPr>
      <t xml:space="preserve">   2020</t>
    </r>
    <r>
      <rPr>
        <sz val="14"/>
        <color indexed="8"/>
        <rFont val="Times New Roman"/>
        <family val="1"/>
        <charset val="204"/>
      </rPr>
      <t xml:space="preserve"> року </t>
    </r>
  </si>
  <si>
    <r>
      <t xml:space="preserve">Сума,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</si>
  <si>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r>
      <t xml:space="preserve">Сума,                               </t>
    </r>
    <r>
      <rPr>
        <b/>
        <sz val="10"/>
        <color indexed="8"/>
        <rFont val="Times New Roman"/>
        <family val="1"/>
        <charset val="204"/>
      </rPr>
      <t xml:space="preserve">  тис. грн</t>
    </r>
  </si>
  <si>
    <t>Київська міська клінічна лікарня  №5 (централізоване постачання)</t>
  </si>
  <si>
    <t>Міський науковий інформаційно-аналітичний центр медичної статистики</t>
  </si>
  <si>
    <t>бланки листків непрацездатності</t>
  </si>
  <si>
    <t>Зацеркляна В.</t>
  </si>
  <si>
    <t xml:space="preserve">(підпис)    </t>
  </si>
  <si>
    <t>       (ініціали і прізвище) </t>
  </si>
  <si>
    <t>Кукшина Т.</t>
  </si>
  <si>
    <t xml:space="preserve">(підпис)   </t>
  </si>
  <si>
    <t xml:space="preserve">        (ініціали і прізвище) </t>
  </si>
  <si>
    <t>Кохан, Прохорова</t>
  </si>
  <si>
    <t xml:space="preserve"> 353 60 14</t>
  </si>
  <si>
    <t xml:space="preserve">          </t>
  </si>
  <si>
    <t>від ________ 2020 № ______</t>
  </si>
  <si>
    <t xml:space="preserve">         </t>
  </si>
  <si>
    <t xml:space="preserve">       ІНФОРМАЦІЯ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КНП “Консультативно-діагностичний центр” Шевченківського р-ну м.Києва  за IІI квартал  2020 року </t>
  </si>
  <si>
    <t>ФОП Пантелусь С.П.</t>
  </si>
  <si>
    <t>Медикаменти та товари мед.призначення</t>
  </si>
  <si>
    <t>Стоматологічний матеріал</t>
  </si>
  <si>
    <t>БО "100 відсотків життя.Київський регіон"</t>
  </si>
  <si>
    <t>Медичне обладнання</t>
  </si>
  <si>
    <t>Медичні меблі</t>
  </si>
  <si>
    <t>Бланки</t>
  </si>
  <si>
    <t>Лабораторні дослідження</t>
  </si>
  <si>
    <t>Берікашвілі Н.В.</t>
  </si>
  <si>
    <t>Вержак Т.Т.</t>
  </si>
  <si>
    <r>
  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КНП "КМНКЛ "Соціотерапія"_____за__</t>
    </r>
    <r>
      <rPr>
        <b/>
        <u/>
        <sz val="14"/>
        <color indexed="8"/>
        <rFont val="Times New Roman"/>
        <family val="1"/>
        <charset val="204"/>
      </rPr>
      <t>3</t>
    </r>
    <r>
      <rPr>
        <b/>
        <sz val="14"/>
        <color indexed="8"/>
        <rFont val="Times New Roman"/>
        <family val="1"/>
        <charset val="204"/>
      </rPr>
      <t xml:space="preserve">__квартал_2020року </t>
    </r>
  </si>
  <si>
    <t>УкрмедпостачДПМОЗ України</t>
  </si>
  <si>
    <t>МБФАльянс громадськог здоровя</t>
  </si>
  <si>
    <t>БФ Фундація Антиснід-України</t>
  </si>
  <si>
    <t>вироби медичного призначення</t>
  </si>
  <si>
    <t>поточний ремонт</t>
  </si>
  <si>
    <t>виплата винагороди</t>
  </si>
  <si>
    <t>нарахування на винагороду</t>
  </si>
  <si>
    <t>В.В. Ярий</t>
  </si>
  <si>
    <t>І.М. Білоус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</si>
  <si>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надходження і використання благодійних пожертв від фізичних та юридичних осіб                                                                                                                                                     __Шкірно-венерологічний диспансер № 2 Деснянського району  за_3___квартал2020року </t>
  </si>
  <si>
    <t>1.</t>
  </si>
  <si>
    <t>Придбання медичних особистих книжок</t>
  </si>
  <si>
    <t xml:space="preserve"> </t>
  </si>
  <si>
    <t>В.О.</t>
  </si>
  <si>
    <t>Приймук С.І.</t>
  </si>
  <si>
    <t>Шкоруп Є.Б.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</si>
</sst>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00"/>
    <numFmt numFmtId="167" formatCode="#,##0.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b/>
      <i/>
      <u/>
      <sz val="16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5" fillId="0" borderId="0"/>
  </cellStyleXfs>
  <cellXfs count="266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164" fontId="14" fillId="0" borderId="2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2" fontId="15" fillId="2" borderId="2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wrapText="1"/>
    </xf>
    <xf numFmtId="164" fontId="15" fillId="0" borderId="2" xfId="0" applyNumberFormat="1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4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15" fillId="3" borderId="2" xfId="0" applyFont="1" applyFill="1" applyBorder="1"/>
    <xf numFmtId="164" fontId="17" fillId="3" borderId="2" xfId="0" applyNumberFormat="1" applyFont="1" applyFill="1" applyBorder="1" applyAlignment="1">
      <alignment horizontal="center"/>
    </xf>
    <xf numFmtId="164" fontId="16" fillId="3" borderId="2" xfId="0" applyNumberFormat="1" applyFont="1" applyFill="1" applyBorder="1" applyAlignment="1">
      <alignment wrapText="1"/>
    </xf>
    <xf numFmtId="164" fontId="15" fillId="3" borderId="2" xfId="0" applyNumberFormat="1" applyFont="1" applyFill="1" applyBorder="1" applyAlignment="1">
      <alignment horizontal="center"/>
    </xf>
    <xf numFmtId="164" fontId="16" fillId="3" borderId="2" xfId="0" applyNumberFormat="1" applyFont="1" applyFill="1" applyBorder="1"/>
    <xf numFmtId="0" fontId="18" fillId="0" borderId="0" xfId="0" applyFont="1"/>
    <xf numFmtId="0" fontId="8" fillId="0" borderId="1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0" fontId="0" fillId="0" borderId="1" xfId="0" applyBorder="1" applyAlignment="1"/>
    <xf numFmtId="0" fontId="20" fillId="0" borderId="0" xfId="8" applyFont="1" applyAlignment="1">
      <alignment horizontal="centerContinuous" vertical="top"/>
    </xf>
    <xf numFmtId="0" fontId="20" fillId="0" borderId="0" xfId="8" applyFont="1" applyBorder="1" applyAlignment="1">
      <alignment horizontal="centerContinuous" vertical="top"/>
    </xf>
    <xf numFmtId="4" fontId="17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2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/>
    <xf numFmtId="4" fontId="15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wrapText="1" shrinkToFit="1"/>
    </xf>
    <xf numFmtId="0" fontId="0" fillId="0" borderId="2" xfId="0" applyBorder="1"/>
    <xf numFmtId="0" fontId="14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4" fontId="14" fillId="0" borderId="2" xfId="0" applyNumberFormat="1" applyFont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2" fontId="1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Fill="1"/>
    <xf numFmtId="4" fontId="17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2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4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6" fillId="0" borderId="1" xfId="8" applyFont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23" fillId="0" borderId="1" xfId="0" applyFont="1" applyBorder="1" applyAlignment="1"/>
    <xf numFmtId="0" fontId="27" fillId="0" borderId="0" xfId="8" applyFont="1" applyAlignment="1">
      <alignment horizontal="centerContinuous" vertical="top"/>
    </xf>
    <xf numFmtId="0" fontId="27" fillId="0" borderId="0" xfId="8" applyFont="1" applyBorder="1" applyAlignment="1">
      <alignment horizontal="centerContinuous" vertical="top"/>
    </xf>
    <xf numFmtId="0" fontId="14" fillId="0" borderId="2" xfId="0" applyFont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Alignment="1">
      <alignment horizontal="left" wrapText="1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/>
    </xf>
    <xf numFmtId="165" fontId="10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33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 wrapText="1"/>
    </xf>
    <xf numFmtId="0" fontId="35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left" vertical="center"/>
    </xf>
    <xf numFmtId="165" fontId="10" fillId="0" borderId="2" xfId="0" applyNumberFormat="1" applyFont="1" applyFill="1" applyBorder="1" applyAlignment="1">
      <alignment horizontal="left" vertical="center"/>
    </xf>
    <xf numFmtId="164" fontId="9" fillId="0" borderId="2" xfId="0" applyNumberFormat="1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left" vertical="center"/>
    </xf>
    <xf numFmtId="164" fontId="9" fillId="0" borderId="2" xfId="0" applyNumberFormat="1" applyFont="1" applyBorder="1" applyAlignment="1">
      <alignment horizontal="left" vertical="center"/>
    </xf>
    <xf numFmtId="0" fontId="10" fillId="0" borderId="0" xfId="0" applyFont="1"/>
    <xf numFmtId="0" fontId="9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5" fontId="9" fillId="0" borderId="2" xfId="0" applyNumberFormat="1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/>
    <xf numFmtId="0" fontId="36" fillId="0" borderId="0" xfId="0" applyFont="1" applyFill="1"/>
    <xf numFmtId="0" fontId="1" fillId="0" borderId="0" xfId="4"/>
    <xf numFmtId="0" fontId="6" fillId="0" borderId="0" xfId="4" applyFont="1" applyAlignment="1">
      <alignment vertical="top"/>
    </xf>
    <xf numFmtId="0" fontId="6" fillId="0" borderId="0" xfId="4" applyFont="1" applyAlignment="1">
      <alignment horizontal="center" vertical="top"/>
    </xf>
    <xf numFmtId="0" fontId="7" fillId="0" borderId="0" xfId="4" applyFont="1"/>
    <xf numFmtId="0" fontId="7" fillId="0" borderId="0" xfId="4" applyFont="1" applyAlignment="1">
      <alignment vertical="center" wrapText="1"/>
    </xf>
    <xf numFmtId="0" fontId="8" fillId="0" borderId="0" xfId="4" applyFont="1" applyAlignment="1">
      <alignment vertical="top"/>
    </xf>
    <xf numFmtId="0" fontId="8" fillId="0" borderId="0" xfId="4" applyFont="1" applyAlignment="1">
      <alignment horizontal="center" vertical="top"/>
    </xf>
    <xf numFmtId="0" fontId="9" fillId="0" borderId="0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top"/>
    </xf>
    <xf numFmtId="0" fontId="12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2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top" wrapText="1"/>
    </xf>
    <xf numFmtId="0" fontId="14" fillId="0" borderId="2" xfId="4" applyFont="1" applyBorder="1" applyAlignment="1">
      <alignment horizontal="center" vertical="center" wrapText="1"/>
    </xf>
    <xf numFmtId="0" fontId="14" fillId="0" borderId="2" xfId="4" applyFont="1" applyBorder="1" applyAlignment="1">
      <alignment vertical="center" wrapText="1"/>
    </xf>
    <xf numFmtId="4" fontId="14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wrapText="1"/>
    </xf>
    <xf numFmtId="2" fontId="15" fillId="2" borderId="2" xfId="4" applyNumberFormat="1" applyFont="1" applyFill="1" applyBorder="1" applyAlignment="1">
      <alignment horizontal="center"/>
    </xf>
    <xf numFmtId="0" fontId="14" fillId="0" borderId="2" xfId="4" applyFont="1" applyBorder="1"/>
    <xf numFmtId="0" fontId="14" fillId="0" borderId="2" xfId="4" applyFont="1" applyFill="1" applyBorder="1" applyAlignment="1">
      <alignment wrapText="1"/>
    </xf>
    <xf numFmtId="4" fontId="15" fillId="0" borderId="2" xfId="4" applyNumberFormat="1" applyFont="1" applyBorder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2" xfId="4" applyFont="1" applyBorder="1"/>
    <xf numFmtId="4" fontId="16" fillId="0" borderId="2" xfId="4" applyNumberFormat="1" applyFont="1" applyBorder="1" applyAlignment="1">
      <alignment horizontal="center"/>
    </xf>
    <xf numFmtId="0" fontId="16" fillId="0" borderId="2" xfId="4" applyFont="1" applyBorder="1" applyAlignment="1">
      <alignment wrapText="1"/>
    </xf>
    <xf numFmtId="0" fontId="15" fillId="3" borderId="2" xfId="4" applyFont="1" applyFill="1" applyBorder="1"/>
    <xf numFmtId="4" fontId="17" fillId="3" borderId="2" xfId="4" applyNumberFormat="1" applyFont="1" applyFill="1" applyBorder="1" applyAlignment="1">
      <alignment horizontal="center"/>
    </xf>
    <xf numFmtId="0" fontId="16" fillId="3" borderId="2" xfId="4" applyFont="1" applyFill="1" applyBorder="1" applyAlignment="1">
      <alignment wrapText="1"/>
    </xf>
    <xf numFmtId="2" fontId="15" fillId="3" borderId="2" xfId="4" applyNumberFormat="1" applyFont="1" applyFill="1" applyBorder="1" applyAlignment="1">
      <alignment horizontal="center"/>
    </xf>
    <xf numFmtId="0" fontId="16" fillId="3" borderId="2" xfId="4" applyFont="1" applyFill="1" applyBorder="1"/>
    <xf numFmtId="4" fontId="15" fillId="3" borderId="2" xfId="4" applyNumberFormat="1" applyFont="1" applyFill="1" applyBorder="1" applyAlignment="1">
      <alignment horizontal="center"/>
    </xf>
    <xf numFmtId="0" fontId="18" fillId="0" borderId="0" xfId="4" applyFont="1"/>
    <xf numFmtId="0" fontId="37" fillId="0" borderId="1" xfId="8" applyFont="1" applyBorder="1" applyAlignment="1">
      <alignment horizontal="center"/>
    </xf>
    <xf numFmtId="0" fontId="33" fillId="0" borderId="1" xfId="4" applyFont="1" applyBorder="1" applyAlignment="1"/>
    <xf numFmtId="0" fontId="1" fillId="0" borderId="1" xfId="4" applyBorder="1" applyAlignment="1"/>
    <xf numFmtId="2" fontId="38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9" fillId="0" borderId="0" xfId="0" applyFont="1"/>
    <xf numFmtId="2" fontId="2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5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2" fontId="17" fillId="0" borderId="2" xfId="0" applyNumberFormat="1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2" fontId="0" fillId="4" borderId="2" xfId="0" applyNumberFormat="1" applyFill="1" applyBorder="1"/>
    <xf numFmtId="0" fontId="17" fillId="0" borderId="2" xfId="0" applyFont="1" applyBorder="1"/>
    <xf numFmtId="2" fontId="16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2" fontId="17" fillId="0" borderId="2" xfId="0" applyNumberFormat="1" applyFont="1" applyBorder="1"/>
    <xf numFmtId="166" fontId="17" fillId="0" borderId="2" xfId="0" applyNumberFormat="1" applyFont="1" applyBorder="1"/>
    <xf numFmtId="0" fontId="41" fillId="0" borderId="1" xfId="0" applyFont="1" applyBorder="1" applyAlignment="1">
      <alignment horizontal="left" vertical="top"/>
    </xf>
    <xf numFmtId="167" fontId="14" fillId="0" borderId="2" xfId="0" applyNumberFormat="1" applyFont="1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167" fontId="17" fillId="3" borderId="2" xfId="0" applyNumberFormat="1" applyFont="1" applyFill="1" applyBorder="1" applyAlignment="1">
      <alignment horizontal="center"/>
    </xf>
    <xf numFmtId="4" fontId="15" fillId="4" borderId="2" xfId="0" applyNumberFormat="1" applyFont="1" applyFill="1" applyBorder="1" applyAlignment="1">
      <alignment horizontal="center"/>
    </xf>
    <xf numFmtId="4" fontId="14" fillId="4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wrapText="1"/>
    </xf>
    <xf numFmtId="0" fontId="14" fillId="3" borderId="2" xfId="0" applyFont="1" applyFill="1" applyBorder="1"/>
    <xf numFmtId="0" fontId="40" fillId="0" borderId="0" xfId="0" applyFont="1"/>
    <xf numFmtId="2" fontId="0" fillId="0" borderId="0" xfId="0" applyNumberFormat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44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/>
    <xf numFmtId="4" fontId="15" fillId="0" borderId="2" xfId="0" applyNumberFormat="1" applyFont="1" applyBorder="1" applyAlignment="1">
      <alignment horizontal="center" wrapText="1"/>
    </xf>
    <xf numFmtId="0" fontId="9" fillId="0" borderId="0" xfId="0" applyFont="1" applyAlignment="1"/>
    <xf numFmtId="0" fontId="10" fillId="0" borderId="0" xfId="0" applyFont="1" applyAlignment="1"/>
    <xf numFmtId="0" fontId="10" fillId="0" borderId="1" xfId="0" applyFont="1" applyBorder="1" applyAlignment="1"/>
    <xf numFmtId="0" fontId="18" fillId="0" borderId="0" xfId="0" applyFont="1" applyAlignment="1"/>
    <xf numFmtId="0" fontId="36" fillId="0" borderId="0" xfId="0" applyFont="1" applyAlignment="1"/>
    <xf numFmtId="0" fontId="45" fillId="0" borderId="0" xfId="0" applyFont="1" applyAlignment="1">
      <alignment horizontal="center"/>
    </xf>
    <xf numFmtId="0" fontId="20" fillId="0" borderId="9" xfId="8" applyFont="1" applyBorder="1" applyAlignment="1">
      <alignment horizontal="center"/>
    </xf>
    <xf numFmtId="0" fontId="41" fillId="0" borderId="0" xfId="0" applyFont="1"/>
    <xf numFmtId="0" fontId="7" fillId="0" borderId="1" xfId="4" applyFont="1" applyBorder="1" applyAlignment="1">
      <alignment horizontal="center" vertical="top"/>
    </xf>
    <xf numFmtId="0" fontId="14" fillId="4" borderId="1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center" vertical="center" wrapText="1"/>
    </xf>
    <xf numFmtId="0" fontId="14" fillId="4" borderId="10" xfId="4" applyFont="1" applyFill="1" applyBorder="1" applyAlignment="1">
      <alignment horizontal="left" vertical="center" wrapText="1"/>
    </xf>
    <xf numFmtId="2" fontId="15" fillId="2" borderId="2" xfId="4" applyNumberFormat="1" applyFont="1" applyFill="1" applyBorder="1" applyAlignment="1">
      <alignment horizontal="center" vertical="center"/>
    </xf>
    <xf numFmtId="0" fontId="14" fillId="0" borderId="2" xfId="4" applyFont="1" applyBorder="1" applyAlignment="1">
      <alignment horizontal="left" wrapText="1"/>
    </xf>
    <xf numFmtId="0" fontId="14" fillId="0" borderId="2" xfId="4" applyFont="1" applyBorder="1" applyAlignment="1">
      <alignment horizontal="left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4" borderId="11" xfId="4" applyFont="1" applyFill="1" applyBorder="1" applyAlignment="1">
      <alignment horizontal="center" vertical="center"/>
    </xf>
    <xf numFmtId="4" fontId="14" fillId="0" borderId="3" xfId="4" applyNumberFormat="1" applyFont="1" applyBorder="1" applyAlignment="1">
      <alignment horizontal="center"/>
    </xf>
    <xf numFmtId="0" fontId="14" fillId="0" borderId="3" xfId="4" applyFont="1" applyBorder="1" applyAlignment="1">
      <alignment horizontal="center" wrapText="1"/>
    </xf>
    <xf numFmtId="2" fontId="15" fillId="2" borderId="3" xfId="4" applyNumberFormat="1" applyFont="1" applyFill="1" applyBorder="1" applyAlignment="1">
      <alignment horizontal="center" vertical="center"/>
    </xf>
    <xf numFmtId="0" fontId="14" fillId="0" borderId="4" xfId="4" applyFont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/>
    </xf>
    <xf numFmtId="4" fontId="14" fillId="0" borderId="4" xfId="4" applyNumberFormat="1" applyFont="1" applyBorder="1" applyAlignment="1">
      <alignment horizontal="center"/>
    </xf>
    <xf numFmtId="0" fontId="14" fillId="0" borderId="4" xfId="4" applyFont="1" applyBorder="1" applyAlignment="1">
      <alignment horizontal="center" wrapText="1"/>
    </xf>
    <xf numFmtId="2" fontId="15" fillId="2" borderId="4" xfId="4" applyNumberFormat="1" applyFont="1" applyFill="1" applyBorder="1" applyAlignment="1">
      <alignment horizontal="center" vertical="center"/>
    </xf>
    <xf numFmtId="0" fontId="8" fillId="0" borderId="12" xfId="8" applyFont="1" applyBorder="1" applyAlignment="1">
      <alignment horizontal="center"/>
    </xf>
    <xf numFmtId="0" fontId="19" fillId="0" borderId="12" xfId="8" applyFont="1" applyBorder="1" applyAlignment="1">
      <alignment horizontal="center"/>
    </xf>
    <xf numFmtId="0" fontId="20" fillId="0" borderId="0" xfId="8" applyFont="1" applyBorder="1" applyAlignment="1">
      <alignment horizontal="center" vertical="top"/>
    </xf>
  </cellXfs>
  <cellStyles count="9">
    <cellStyle name="Звичайний 2" xfId="1"/>
    <cellStyle name="Звичайний 3" xfId="2"/>
    <cellStyle name="Звичайний 4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_план використання 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="80" zoomScaleNormal="80" workbookViewId="0">
      <selection activeCell="J7" sqref="J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/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/>
      <c r="N2" s="6"/>
      <c r="O2" s="6"/>
      <c r="P2" s="6"/>
    </row>
    <row r="3" spans="1:16" ht="61.5" customHeight="1" x14ac:dyDescent="0.25">
      <c r="A3" s="3"/>
      <c r="B3" s="7" t="s">
        <v>0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6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6" ht="31.5" x14ac:dyDescent="0.25">
      <c r="A7" s="15">
        <v>1</v>
      </c>
      <c r="B7" s="16" t="s">
        <v>14</v>
      </c>
      <c r="C7" s="17">
        <v>9.15</v>
      </c>
      <c r="D7" s="18"/>
      <c r="E7" s="19"/>
      <c r="F7" s="20">
        <f>SUM(C7,D7)</f>
        <v>9.15</v>
      </c>
      <c r="G7" s="19" t="s">
        <v>15</v>
      </c>
      <c r="H7" s="17">
        <v>0.6</v>
      </c>
      <c r="I7" s="21"/>
      <c r="J7" s="17"/>
      <c r="K7" s="22">
        <f>C7-H7-H8</f>
        <v>8.5500000000000007</v>
      </c>
    </row>
    <row r="8" spans="1:16" ht="15.75" x14ac:dyDescent="0.25">
      <c r="A8" s="15"/>
      <c r="B8" s="16"/>
      <c r="C8" s="18"/>
      <c r="D8" s="18"/>
      <c r="E8" s="19"/>
      <c r="F8" s="20">
        <f t="shared" ref="F8:F15" si="0">SUM(C8,D8)</f>
        <v>0</v>
      </c>
      <c r="G8" s="16"/>
      <c r="H8" s="18"/>
      <c r="I8" s="23"/>
      <c r="J8" s="18"/>
      <c r="K8" s="24"/>
    </row>
    <row r="9" spans="1:16" ht="15.75" x14ac:dyDescent="0.25">
      <c r="A9" s="15"/>
      <c r="B9" s="16"/>
      <c r="C9" s="18"/>
      <c r="D9" s="18"/>
      <c r="E9" s="19"/>
      <c r="F9" s="20">
        <f t="shared" si="0"/>
        <v>0</v>
      </c>
      <c r="G9" s="16"/>
      <c r="H9" s="18"/>
      <c r="I9" s="23"/>
      <c r="J9" s="18"/>
      <c r="K9" s="24"/>
    </row>
    <row r="10" spans="1:16" ht="15.75" x14ac:dyDescent="0.25">
      <c r="A10" s="15"/>
      <c r="B10" s="16"/>
      <c r="C10" s="18"/>
      <c r="D10" s="18"/>
      <c r="E10" s="19"/>
      <c r="F10" s="20">
        <f t="shared" si="0"/>
        <v>0</v>
      </c>
      <c r="G10" s="16"/>
      <c r="H10" s="18"/>
      <c r="I10" s="23"/>
      <c r="J10" s="18"/>
      <c r="K10" s="24"/>
    </row>
    <row r="11" spans="1:16" ht="15.75" x14ac:dyDescent="0.25">
      <c r="A11" s="15"/>
      <c r="B11" s="16"/>
      <c r="C11" s="18"/>
      <c r="D11" s="18"/>
      <c r="E11" s="19"/>
      <c r="F11" s="20">
        <f t="shared" si="0"/>
        <v>0</v>
      </c>
      <c r="G11" s="16"/>
      <c r="H11" s="18"/>
      <c r="I11" s="23"/>
      <c r="J11" s="18"/>
      <c r="K11" s="24"/>
    </row>
    <row r="12" spans="1:16" ht="15.75" x14ac:dyDescent="0.25">
      <c r="A12" s="15"/>
      <c r="B12" s="16"/>
      <c r="C12" s="18"/>
      <c r="D12" s="18"/>
      <c r="E12" s="19"/>
      <c r="F12" s="20">
        <f t="shared" si="0"/>
        <v>0</v>
      </c>
      <c r="G12" s="25"/>
      <c r="H12" s="18"/>
      <c r="I12" s="19"/>
      <c r="J12" s="18"/>
      <c r="K12" s="24"/>
    </row>
    <row r="13" spans="1:16" ht="15.75" x14ac:dyDescent="0.25">
      <c r="A13" s="26"/>
      <c r="B13" s="27"/>
      <c r="C13" s="28"/>
      <c r="D13" s="28"/>
      <c r="E13" s="29"/>
      <c r="F13" s="20">
        <f t="shared" si="0"/>
        <v>0</v>
      </c>
      <c r="G13" s="27"/>
      <c r="H13" s="28"/>
      <c r="I13" s="29"/>
      <c r="J13" s="28"/>
      <c r="K13" s="24"/>
    </row>
    <row r="14" spans="1:16" ht="15.75" x14ac:dyDescent="0.25">
      <c r="A14" s="26"/>
      <c r="B14" s="27"/>
      <c r="C14" s="28"/>
      <c r="D14" s="28"/>
      <c r="E14" s="29"/>
      <c r="F14" s="20">
        <f t="shared" si="0"/>
        <v>0</v>
      </c>
      <c r="G14" s="27"/>
      <c r="H14" s="28"/>
      <c r="I14" s="29"/>
      <c r="J14" s="28"/>
      <c r="K14" s="24"/>
    </row>
    <row r="15" spans="1:16" ht="15.75" x14ac:dyDescent="0.25">
      <c r="A15" s="27"/>
      <c r="B15" s="30" t="s">
        <v>16</v>
      </c>
      <c r="C15" s="31">
        <f>SUM(C7:C14)</f>
        <v>9.15</v>
      </c>
      <c r="D15" s="31">
        <f>SUM(D7:D14)</f>
        <v>0</v>
      </c>
      <c r="E15" s="32"/>
      <c r="F15" s="33">
        <f t="shared" si="0"/>
        <v>9.15</v>
      </c>
      <c r="G15" s="34"/>
      <c r="H15" s="31">
        <f>SUM(H7:H14)</f>
        <v>0.6</v>
      </c>
      <c r="I15" s="32"/>
      <c r="J15" s="31">
        <f>SUM(J7:J14)</f>
        <v>0</v>
      </c>
      <c r="K15" s="33">
        <f>C15-H15</f>
        <v>8.5500000000000007</v>
      </c>
    </row>
    <row r="18" spans="2:8" ht="15.75" x14ac:dyDescent="0.25">
      <c r="B18" s="35" t="s">
        <v>17</v>
      </c>
      <c r="F18" s="36"/>
      <c r="G18" s="37" t="s">
        <v>18</v>
      </c>
      <c r="H18" s="38"/>
    </row>
    <row r="19" spans="2:8" x14ac:dyDescent="0.25">
      <c r="B19" s="35"/>
      <c r="F19" s="39" t="s">
        <v>19</v>
      </c>
      <c r="G19" s="40"/>
      <c r="H19" s="40"/>
    </row>
    <row r="20" spans="2:8" ht="15.75" x14ac:dyDescent="0.25">
      <c r="B20" s="35" t="s">
        <v>20</v>
      </c>
      <c r="F20" s="36"/>
      <c r="G20" s="37" t="s">
        <v>21</v>
      </c>
      <c r="H20" s="38"/>
    </row>
    <row r="21" spans="2:8" x14ac:dyDescent="0.25">
      <c r="F21" s="39" t="s">
        <v>19</v>
      </c>
      <c r="G21" s="40"/>
      <c r="H21" s="40"/>
    </row>
  </sheetData>
  <mergeCells count="12">
    <mergeCell ref="G18:H18"/>
    <mergeCell ref="G20:H20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16" sqref="F16"/>
    </sheetView>
  </sheetViews>
  <sheetFormatPr defaultRowHeight="15" x14ac:dyDescent="0.25"/>
  <cols>
    <col min="1" max="1" width="8.85546875" customWidth="1"/>
    <col min="2" max="2" width="25.7109375" customWidth="1"/>
    <col min="3" max="3" width="13.140625" customWidth="1"/>
    <col min="4" max="5" width="15.85546875" customWidth="1"/>
    <col min="6" max="6" width="21.7109375" customWidth="1"/>
    <col min="7" max="7" width="12.7109375" customWidth="1"/>
    <col min="8" max="8" width="16.28515625" customWidth="1"/>
    <col min="9" max="9" width="11.140625" customWidth="1"/>
    <col min="10" max="10" width="27.28515625" customWidth="1"/>
    <col min="11" max="11" width="12.7109375" customWidth="1"/>
    <col min="12" max="12" width="14.140625" customWidth="1"/>
  </cols>
  <sheetData>
    <row r="1" spans="1:12" ht="37.5" customHeight="1" x14ac:dyDescent="0.25">
      <c r="D1" s="195" t="s">
        <v>168</v>
      </c>
      <c r="E1" s="196"/>
      <c r="F1" s="196"/>
      <c r="G1" s="196"/>
      <c r="H1" s="196"/>
      <c r="I1" s="196"/>
      <c r="J1" s="196"/>
    </row>
    <row r="2" spans="1:12" x14ac:dyDescent="0.25">
      <c r="D2" s="196"/>
      <c r="E2" s="196"/>
      <c r="F2" s="196"/>
      <c r="G2" s="196"/>
      <c r="H2" s="196"/>
      <c r="I2" s="196"/>
      <c r="J2" s="196"/>
    </row>
    <row r="3" spans="1:12" ht="21" x14ac:dyDescent="0.35">
      <c r="B3" s="197" t="s">
        <v>169</v>
      </c>
      <c r="C3" s="197"/>
      <c r="D3" s="198"/>
      <c r="E3" s="198"/>
      <c r="F3" s="198"/>
      <c r="G3" s="198"/>
      <c r="H3" s="198"/>
      <c r="I3" s="199"/>
      <c r="J3" s="199"/>
    </row>
    <row r="5" spans="1:12" ht="46.5" customHeight="1" x14ac:dyDescent="0.25">
      <c r="A5" s="102" t="s">
        <v>170</v>
      </c>
      <c r="B5" s="102" t="s">
        <v>171</v>
      </c>
      <c r="C5" s="102" t="s">
        <v>172</v>
      </c>
      <c r="D5" s="200" t="s">
        <v>173</v>
      </c>
      <c r="E5" s="201"/>
      <c r="F5" s="202"/>
      <c r="G5" s="102" t="s">
        <v>174</v>
      </c>
      <c r="H5" s="203" t="s">
        <v>175</v>
      </c>
      <c r="I5" s="204"/>
      <c r="J5" s="204"/>
      <c r="K5" s="205"/>
      <c r="L5" s="102" t="s">
        <v>176</v>
      </c>
    </row>
    <row r="6" spans="1:12" ht="88.5" customHeight="1" x14ac:dyDescent="0.25">
      <c r="A6" s="107"/>
      <c r="B6" s="107"/>
      <c r="C6" s="107"/>
      <c r="D6" s="108" t="s">
        <v>177</v>
      </c>
      <c r="E6" s="108" t="s">
        <v>178</v>
      </c>
      <c r="F6" s="108" t="s">
        <v>179</v>
      </c>
      <c r="G6" s="107"/>
      <c r="H6" s="206" t="s">
        <v>180</v>
      </c>
      <c r="I6" s="206" t="s">
        <v>181</v>
      </c>
      <c r="J6" s="206" t="s">
        <v>182</v>
      </c>
      <c r="K6" s="206" t="s">
        <v>181</v>
      </c>
      <c r="L6" s="107"/>
    </row>
    <row r="7" spans="1:12" ht="29.25" customHeight="1" x14ac:dyDescent="0.25">
      <c r="A7" s="129">
        <v>1</v>
      </c>
      <c r="B7" s="129" t="s">
        <v>183</v>
      </c>
      <c r="C7" s="129">
        <v>8.0990000000000002</v>
      </c>
      <c r="D7" s="207">
        <v>20.881</v>
      </c>
      <c r="E7" s="129"/>
      <c r="F7" s="208"/>
      <c r="G7" s="209">
        <f>E7+D7+C7</f>
        <v>28.98</v>
      </c>
      <c r="H7" s="210">
        <v>2210</v>
      </c>
      <c r="I7" s="211">
        <f>K7+K8+K9</f>
        <v>6.4340000000000002</v>
      </c>
      <c r="J7" s="47" t="s">
        <v>184</v>
      </c>
      <c r="K7" s="212">
        <v>2.97</v>
      </c>
      <c r="L7" s="213"/>
    </row>
    <row r="8" spans="1:12" ht="15.75" x14ac:dyDescent="0.25">
      <c r="A8" s="129">
        <v>2</v>
      </c>
      <c r="B8" s="129"/>
      <c r="C8" s="47"/>
      <c r="D8" s="47"/>
      <c r="E8" s="129"/>
      <c r="F8" s="208"/>
      <c r="G8" s="213"/>
      <c r="H8" s="210"/>
      <c r="I8" s="214"/>
      <c r="J8" s="47" t="s">
        <v>185</v>
      </c>
      <c r="K8" s="212">
        <v>3.464</v>
      </c>
      <c r="L8" s="213"/>
    </row>
    <row r="9" spans="1:12" ht="15.75" x14ac:dyDescent="0.25">
      <c r="A9" s="129">
        <v>3</v>
      </c>
      <c r="B9" s="215"/>
      <c r="C9" s="47"/>
      <c r="D9" s="47"/>
      <c r="E9" s="129"/>
      <c r="F9" s="47"/>
      <c r="G9" s="213"/>
      <c r="H9" s="210"/>
      <c r="I9" s="214"/>
      <c r="J9" s="47"/>
      <c r="K9" s="212"/>
      <c r="L9" s="213"/>
    </row>
    <row r="10" spans="1:12" ht="15.75" x14ac:dyDescent="0.25">
      <c r="A10" s="129">
        <v>7</v>
      </c>
      <c r="B10" s="47"/>
      <c r="C10" s="47"/>
      <c r="D10" s="47"/>
      <c r="E10" s="47"/>
      <c r="F10" s="47"/>
      <c r="G10" s="213"/>
      <c r="H10" s="210">
        <v>2220</v>
      </c>
      <c r="I10" s="211">
        <f>K10+K11</f>
        <v>0.128</v>
      </c>
      <c r="J10" s="47" t="s">
        <v>186</v>
      </c>
      <c r="K10" s="216">
        <v>0.128</v>
      </c>
      <c r="L10" s="213"/>
    </row>
    <row r="11" spans="1:12" ht="15.75" x14ac:dyDescent="0.25">
      <c r="A11" s="129">
        <v>8</v>
      </c>
      <c r="B11" s="47"/>
      <c r="C11" s="47"/>
      <c r="D11" s="47"/>
      <c r="E11" s="47"/>
      <c r="F11" s="47"/>
      <c r="G11" s="213"/>
      <c r="H11" s="210"/>
      <c r="I11" s="211"/>
      <c r="J11" s="47"/>
      <c r="K11" s="216"/>
      <c r="L11" s="213"/>
    </row>
    <row r="12" spans="1:12" ht="15.75" x14ac:dyDescent="0.25">
      <c r="A12" s="129">
        <v>10</v>
      </c>
      <c r="B12" s="47"/>
      <c r="C12" s="47"/>
      <c r="D12" s="47"/>
      <c r="E12" s="47"/>
      <c r="F12" s="47"/>
      <c r="G12" s="213"/>
      <c r="H12" s="210">
        <v>2240</v>
      </c>
      <c r="I12" s="211">
        <f>K12+K13+K14++K15+K16</f>
        <v>22.055</v>
      </c>
      <c r="J12" s="215" t="s">
        <v>187</v>
      </c>
      <c r="K12" s="216">
        <v>8.5259999999999998</v>
      </c>
      <c r="L12" s="213"/>
    </row>
    <row r="13" spans="1:12" ht="30" x14ac:dyDescent="0.25">
      <c r="A13" s="129">
        <v>11</v>
      </c>
      <c r="B13" s="47"/>
      <c r="C13" s="47"/>
      <c r="D13" s="47"/>
      <c r="E13" s="47"/>
      <c r="F13" s="47"/>
      <c r="G13" s="213"/>
      <c r="H13" s="210"/>
      <c r="I13" s="214"/>
      <c r="J13" s="215" t="s">
        <v>188</v>
      </c>
      <c r="K13" s="216">
        <v>4.0789999999999997</v>
      </c>
      <c r="L13" s="213"/>
    </row>
    <row r="14" spans="1:12" ht="15.75" x14ac:dyDescent="0.25">
      <c r="A14" s="129">
        <v>12</v>
      </c>
      <c r="B14" s="47"/>
      <c r="C14" s="47"/>
      <c r="D14" s="47"/>
      <c r="E14" s="47"/>
      <c r="F14" s="47"/>
      <c r="G14" s="213"/>
      <c r="H14" s="210"/>
      <c r="I14" s="214"/>
      <c r="J14" s="215" t="s">
        <v>189</v>
      </c>
      <c r="K14" s="216">
        <v>5.2</v>
      </c>
      <c r="L14" s="213"/>
    </row>
    <row r="15" spans="1:12" ht="30" x14ac:dyDescent="0.25">
      <c r="A15" s="129">
        <v>15</v>
      </c>
      <c r="B15" s="47"/>
      <c r="C15" s="47"/>
      <c r="D15" s="47"/>
      <c r="E15" s="47"/>
      <c r="F15" s="47"/>
      <c r="G15" s="213"/>
      <c r="H15" s="210"/>
      <c r="I15" s="214"/>
      <c r="J15" s="215" t="s">
        <v>190</v>
      </c>
      <c r="K15" s="216">
        <v>3</v>
      </c>
      <c r="L15" s="213"/>
    </row>
    <row r="16" spans="1:12" ht="15.75" x14ac:dyDescent="0.25">
      <c r="A16" s="129">
        <v>17</v>
      </c>
      <c r="B16" s="47"/>
      <c r="C16" s="47"/>
      <c r="D16" s="47"/>
      <c r="E16" s="47"/>
      <c r="F16" s="47"/>
      <c r="G16" s="213"/>
      <c r="H16" s="210"/>
      <c r="I16" s="214"/>
      <c r="J16" s="215" t="s">
        <v>191</v>
      </c>
      <c r="K16" s="216">
        <v>1.25</v>
      </c>
      <c r="L16" s="213"/>
    </row>
    <row r="17" spans="1:12" ht="24" customHeight="1" x14ac:dyDescent="0.25">
      <c r="A17" s="130" t="s">
        <v>192</v>
      </c>
      <c r="B17" s="213"/>
      <c r="C17" s="213">
        <f>C7</f>
        <v>8.0990000000000002</v>
      </c>
      <c r="D17" s="217">
        <f>D7</f>
        <v>20.881</v>
      </c>
      <c r="E17" s="131">
        <f>E8+E9</f>
        <v>0</v>
      </c>
      <c r="F17" s="213"/>
      <c r="G17" s="213">
        <f>SUM(G7:G16)</f>
        <v>28.98</v>
      </c>
      <c r="H17" s="131"/>
      <c r="I17" s="211">
        <f>I12+I7+I10</f>
        <v>28.617000000000001</v>
      </c>
      <c r="J17" s="213"/>
      <c r="K17" s="218">
        <f>SUM(K7:K16)</f>
        <v>28.617000000000001</v>
      </c>
      <c r="L17" s="218">
        <f>G17-I17</f>
        <v>0.36299999999999955</v>
      </c>
    </row>
    <row r="20" spans="1:12" ht="18.75" x14ac:dyDescent="0.3">
      <c r="A20" s="86" t="s">
        <v>193</v>
      </c>
      <c r="B20" s="86"/>
      <c r="C20" s="86"/>
      <c r="D20" s="86"/>
      <c r="E20" s="86" t="s">
        <v>194</v>
      </c>
    </row>
    <row r="21" spans="1:12" ht="18.75" x14ac:dyDescent="0.3">
      <c r="A21" s="86"/>
      <c r="B21" s="86"/>
      <c r="C21" s="86"/>
      <c r="D21" s="86"/>
      <c r="E21" s="86"/>
    </row>
    <row r="22" spans="1:12" ht="18.75" x14ac:dyDescent="0.3">
      <c r="A22" s="86"/>
      <c r="B22" s="86"/>
      <c r="C22" s="86"/>
      <c r="D22" s="86"/>
      <c r="E22" s="86"/>
    </row>
    <row r="23" spans="1:12" ht="18.75" x14ac:dyDescent="0.3">
      <c r="A23" s="86" t="s">
        <v>20</v>
      </c>
      <c r="B23" s="86"/>
      <c r="C23" s="86"/>
      <c r="D23" s="86"/>
      <c r="E23" s="86" t="s">
        <v>195</v>
      </c>
    </row>
    <row r="24" spans="1:12" ht="18.75" x14ac:dyDescent="0.3">
      <c r="A24" s="86"/>
      <c r="B24" s="86"/>
      <c r="C24" s="86"/>
      <c r="D24" s="86"/>
      <c r="E24" s="86"/>
    </row>
  </sheetData>
  <mergeCells count="8">
    <mergeCell ref="L5:L6"/>
    <mergeCell ref="D1:J2"/>
    <mergeCell ref="A5:A6"/>
    <mergeCell ref="B5:B6"/>
    <mergeCell ref="C5:C6"/>
    <mergeCell ref="D5:F5"/>
    <mergeCell ref="G5:G6"/>
    <mergeCell ref="H5:K5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I7" sqref="I7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/>
    </row>
    <row r="3" spans="1:13" ht="61.5" customHeight="1" x14ac:dyDescent="0.25">
      <c r="A3" s="3"/>
      <c r="B3" s="7" t="s">
        <v>196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219" t="s">
        <v>197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3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3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3" ht="15.75" x14ac:dyDescent="0.25">
      <c r="A7" s="15">
        <v>1</v>
      </c>
      <c r="B7" s="16" t="s">
        <v>14</v>
      </c>
      <c r="C7" s="220">
        <v>127.693</v>
      </c>
      <c r="D7" s="18"/>
      <c r="E7" s="19"/>
      <c r="F7" s="20">
        <f>SUM(C7,D7)</f>
        <v>127.693</v>
      </c>
      <c r="G7" s="93">
        <v>2220</v>
      </c>
      <c r="H7" s="220">
        <v>169.161</v>
      </c>
      <c r="I7" s="23" t="s">
        <v>26</v>
      </c>
      <c r="J7" s="18"/>
      <c r="K7" s="24"/>
    </row>
    <row r="8" spans="1:13" ht="15.75" x14ac:dyDescent="0.25">
      <c r="A8" s="15">
        <v>2</v>
      </c>
      <c r="B8" s="16" t="s">
        <v>198</v>
      </c>
      <c r="C8" s="220">
        <v>50</v>
      </c>
      <c r="D8" s="18"/>
      <c r="E8" s="19"/>
      <c r="F8" s="20">
        <f t="shared" ref="F8:F50" si="0">SUM(C8,D8)</f>
        <v>50</v>
      </c>
      <c r="G8" s="93"/>
      <c r="H8" s="220"/>
      <c r="I8" s="23"/>
      <c r="J8" s="18"/>
      <c r="K8" s="24"/>
    </row>
    <row r="9" spans="1:13" ht="15.75" x14ac:dyDescent="0.25">
      <c r="A9" s="15"/>
      <c r="B9" s="16"/>
      <c r="C9" s="18"/>
      <c r="D9" s="18"/>
      <c r="E9" s="19"/>
      <c r="F9" s="20">
        <f t="shared" si="0"/>
        <v>0</v>
      </c>
      <c r="G9" s="93"/>
      <c r="H9" s="220"/>
      <c r="I9" s="23"/>
      <c r="J9" s="18"/>
      <c r="K9" s="24"/>
    </row>
    <row r="10" spans="1:13" ht="15.75" x14ac:dyDescent="0.25">
      <c r="A10" s="15"/>
      <c r="B10" s="16"/>
      <c r="C10" s="18"/>
      <c r="D10" s="18"/>
      <c r="E10" s="19"/>
      <c r="F10" s="20">
        <f t="shared" si="0"/>
        <v>0</v>
      </c>
      <c r="G10" s="16"/>
      <c r="H10" s="220"/>
      <c r="I10" s="23"/>
      <c r="J10" s="18"/>
      <c r="K10" s="24"/>
    </row>
    <row r="11" spans="1:13" ht="15.75" x14ac:dyDescent="0.25">
      <c r="A11" s="15"/>
      <c r="B11" s="16"/>
      <c r="C11" s="18"/>
      <c r="D11" s="18"/>
      <c r="E11" s="19"/>
      <c r="F11" s="20">
        <f t="shared" si="0"/>
        <v>0</v>
      </c>
      <c r="G11" s="16"/>
      <c r="H11" s="220"/>
      <c r="I11" s="23"/>
      <c r="J11" s="18"/>
      <c r="K11" s="24"/>
    </row>
    <row r="12" spans="1:13" ht="15.75" x14ac:dyDescent="0.25">
      <c r="A12" s="15"/>
      <c r="B12" s="16"/>
      <c r="C12" s="18"/>
      <c r="D12" s="18"/>
      <c r="E12" s="19"/>
      <c r="F12" s="20">
        <f t="shared" si="0"/>
        <v>0</v>
      </c>
      <c r="G12" s="25"/>
      <c r="H12" s="220"/>
      <c r="I12" s="19"/>
      <c r="J12" s="18"/>
      <c r="K12" s="24"/>
    </row>
    <row r="13" spans="1:13" ht="15.75" x14ac:dyDescent="0.25">
      <c r="A13" s="15"/>
      <c r="B13" s="16"/>
      <c r="C13" s="18"/>
      <c r="D13" s="18"/>
      <c r="E13" s="19"/>
      <c r="F13" s="20">
        <f t="shared" si="0"/>
        <v>0</v>
      </c>
      <c r="G13" s="25"/>
      <c r="H13" s="220"/>
      <c r="I13" s="19"/>
      <c r="J13" s="18"/>
      <c r="K13" s="24"/>
    </row>
    <row r="14" spans="1:13" ht="15.75" hidden="1" x14ac:dyDescent="0.25">
      <c r="A14" s="15"/>
      <c r="B14" s="16"/>
      <c r="C14" s="18"/>
      <c r="D14" s="18"/>
      <c r="E14" s="19"/>
      <c r="F14" s="20">
        <f t="shared" si="0"/>
        <v>0</v>
      </c>
      <c r="G14" s="16"/>
      <c r="H14" s="220"/>
      <c r="I14" s="19"/>
      <c r="J14" s="18"/>
      <c r="K14" s="24"/>
    </row>
    <row r="15" spans="1:13" ht="15.75" hidden="1" x14ac:dyDescent="0.25">
      <c r="A15" s="25"/>
      <c r="B15" s="16"/>
      <c r="C15" s="18"/>
      <c r="D15" s="18"/>
      <c r="E15" s="19"/>
      <c r="F15" s="20">
        <f t="shared" si="0"/>
        <v>0</v>
      </c>
      <c r="G15" s="16"/>
      <c r="H15" s="220"/>
      <c r="I15" s="19"/>
      <c r="J15" s="18"/>
      <c r="K15" s="24"/>
    </row>
    <row r="16" spans="1:13" ht="15" hidden="1" customHeight="1" x14ac:dyDescent="0.25">
      <c r="A16" s="25"/>
      <c r="B16" s="16"/>
      <c r="C16" s="18"/>
      <c r="D16" s="18"/>
      <c r="E16" s="19"/>
      <c r="F16" s="20">
        <f t="shared" si="0"/>
        <v>0</v>
      </c>
      <c r="G16" s="16"/>
      <c r="H16" s="220"/>
      <c r="I16" s="19"/>
      <c r="J16" s="18"/>
      <c r="K16" s="24"/>
    </row>
    <row r="17" spans="1:11" ht="15.75" hidden="1" x14ac:dyDescent="0.25">
      <c r="A17" s="15"/>
      <c r="B17" s="16"/>
      <c r="C17" s="18"/>
      <c r="D17" s="18"/>
      <c r="E17" s="19"/>
      <c r="F17" s="20">
        <f t="shared" si="0"/>
        <v>0</v>
      </c>
      <c r="G17" s="16"/>
      <c r="H17" s="220"/>
      <c r="I17" s="19"/>
      <c r="J17" s="18"/>
      <c r="K17" s="24"/>
    </row>
    <row r="18" spans="1:11" ht="15.75" hidden="1" x14ac:dyDescent="0.25">
      <c r="A18" s="15"/>
      <c r="B18" s="16"/>
      <c r="C18" s="18"/>
      <c r="D18" s="18"/>
      <c r="E18" s="19"/>
      <c r="F18" s="20">
        <f t="shared" si="0"/>
        <v>0</v>
      </c>
      <c r="G18" s="16"/>
      <c r="H18" s="220"/>
      <c r="I18" s="19"/>
      <c r="J18" s="18"/>
      <c r="K18" s="24"/>
    </row>
    <row r="19" spans="1:11" ht="15.75" hidden="1" x14ac:dyDescent="0.25">
      <c r="A19" s="15"/>
      <c r="B19" s="16"/>
      <c r="C19" s="18"/>
      <c r="D19" s="18"/>
      <c r="E19" s="19"/>
      <c r="F19" s="20">
        <f t="shared" si="0"/>
        <v>0</v>
      </c>
      <c r="G19" s="16"/>
      <c r="H19" s="220"/>
      <c r="I19" s="19"/>
      <c r="J19" s="18"/>
      <c r="K19" s="24"/>
    </row>
    <row r="20" spans="1:11" ht="15.75" hidden="1" x14ac:dyDescent="0.25">
      <c r="A20" s="15"/>
      <c r="B20" s="16"/>
      <c r="C20" s="18"/>
      <c r="D20" s="18"/>
      <c r="E20" s="19"/>
      <c r="F20" s="20">
        <f t="shared" si="0"/>
        <v>0</v>
      </c>
      <c r="G20" s="16"/>
      <c r="H20" s="220"/>
      <c r="I20" s="19"/>
      <c r="J20" s="18"/>
      <c r="K20" s="24"/>
    </row>
    <row r="21" spans="1:11" ht="15.75" hidden="1" x14ac:dyDescent="0.25">
      <c r="A21" s="15"/>
      <c r="B21" s="16"/>
      <c r="C21" s="18"/>
      <c r="D21" s="18"/>
      <c r="E21" s="19"/>
      <c r="F21" s="20">
        <f t="shared" si="0"/>
        <v>0</v>
      </c>
      <c r="G21" s="16"/>
      <c r="H21" s="220"/>
      <c r="I21" s="19"/>
      <c r="J21" s="18"/>
      <c r="K21" s="24"/>
    </row>
    <row r="22" spans="1:11" ht="15.75" hidden="1" x14ac:dyDescent="0.25">
      <c r="A22" s="15"/>
      <c r="B22" s="16"/>
      <c r="C22" s="18"/>
      <c r="D22" s="18"/>
      <c r="E22" s="19"/>
      <c r="F22" s="20">
        <f t="shared" si="0"/>
        <v>0</v>
      </c>
      <c r="G22" s="16"/>
      <c r="H22" s="220"/>
      <c r="I22" s="19"/>
      <c r="J22" s="18"/>
      <c r="K22" s="24"/>
    </row>
    <row r="23" spans="1:11" ht="15.75" hidden="1" x14ac:dyDescent="0.25">
      <c r="A23" s="15"/>
      <c r="B23" s="16"/>
      <c r="C23" s="18"/>
      <c r="D23" s="18"/>
      <c r="E23" s="19"/>
      <c r="F23" s="20">
        <f t="shared" si="0"/>
        <v>0</v>
      </c>
      <c r="G23" s="16"/>
      <c r="H23" s="220"/>
      <c r="I23" s="19"/>
      <c r="J23" s="18"/>
      <c r="K23" s="24"/>
    </row>
    <row r="24" spans="1:11" ht="15.75" hidden="1" x14ac:dyDescent="0.25">
      <c r="A24" s="15"/>
      <c r="B24" s="16"/>
      <c r="C24" s="18"/>
      <c r="D24" s="18"/>
      <c r="E24" s="19"/>
      <c r="F24" s="20">
        <f t="shared" si="0"/>
        <v>0</v>
      </c>
      <c r="G24" s="16"/>
      <c r="H24" s="220"/>
      <c r="I24" s="19"/>
      <c r="J24" s="18"/>
      <c r="K24" s="24"/>
    </row>
    <row r="25" spans="1:11" ht="15.75" hidden="1" x14ac:dyDescent="0.25">
      <c r="A25" s="25"/>
      <c r="B25" s="16"/>
      <c r="C25" s="18"/>
      <c r="D25" s="18"/>
      <c r="E25" s="19"/>
      <c r="F25" s="20">
        <f t="shared" si="0"/>
        <v>0</v>
      </c>
      <c r="G25" s="16"/>
      <c r="H25" s="220"/>
      <c r="I25" s="19"/>
      <c r="J25" s="18"/>
      <c r="K25" s="24"/>
    </row>
    <row r="26" spans="1:11" ht="15.75" hidden="1" x14ac:dyDescent="0.25">
      <c r="A26" s="25"/>
      <c r="B26" s="16"/>
      <c r="C26" s="18"/>
      <c r="D26" s="18"/>
      <c r="E26" s="19"/>
      <c r="F26" s="20">
        <f t="shared" si="0"/>
        <v>0</v>
      </c>
      <c r="G26" s="16"/>
      <c r="H26" s="220"/>
      <c r="I26" s="19"/>
      <c r="J26" s="18"/>
      <c r="K26" s="24"/>
    </row>
    <row r="27" spans="1:11" ht="15.75" hidden="1" x14ac:dyDescent="0.25">
      <c r="A27" s="15"/>
      <c r="B27" s="16"/>
      <c r="C27" s="18"/>
      <c r="D27" s="18"/>
      <c r="E27" s="19"/>
      <c r="F27" s="20">
        <f t="shared" si="0"/>
        <v>0</v>
      </c>
      <c r="G27" s="16"/>
      <c r="H27" s="220"/>
      <c r="I27" s="19"/>
      <c r="J27" s="18"/>
      <c r="K27" s="24"/>
    </row>
    <row r="28" spans="1:11" ht="15.75" hidden="1" x14ac:dyDescent="0.25">
      <c r="A28" s="15"/>
      <c r="B28" s="16"/>
      <c r="C28" s="18"/>
      <c r="D28" s="18"/>
      <c r="E28" s="19"/>
      <c r="F28" s="20">
        <f t="shared" si="0"/>
        <v>0</v>
      </c>
      <c r="G28" s="16"/>
      <c r="H28" s="220"/>
      <c r="I28" s="19"/>
      <c r="J28" s="18"/>
      <c r="K28" s="24"/>
    </row>
    <row r="29" spans="1:11" ht="15.75" hidden="1" x14ac:dyDescent="0.25">
      <c r="A29" s="15"/>
      <c r="B29" s="16"/>
      <c r="C29" s="18"/>
      <c r="D29" s="18"/>
      <c r="E29" s="19"/>
      <c r="F29" s="20">
        <f t="shared" si="0"/>
        <v>0</v>
      </c>
      <c r="G29" s="16"/>
      <c r="H29" s="220"/>
      <c r="I29" s="19"/>
      <c r="J29" s="18"/>
      <c r="K29" s="24"/>
    </row>
    <row r="30" spans="1:11" ht="15.75" hidden="1" x14ac:dyDescent="0.25">
      <c r="A30" s="15"/>
      <c r="B30" s="16"/>
      <c r="C30" s="18"/>
      <c r="D30" s="18"/>
      <c r="E30" s="19"/>
      <c r="F30" s="20">
        <f t="shared" si="0"/>
        <v>0</v>
      </c>
      <c r="G30" s="16"/>
      <c r="H30" s="220"/>
      <c r="I30" s="19"/>
      <c r="J30" s="18"/>
      <c r="K30" s="24"/>
    </row>
    <row r="31" spans="1:11" ht="15.75" hidden="1" x14ac:dyDescent="0.25">
      <c r="A31" s="15"/>
      <c r="B31" s="16"/>
      <c r="C31" s="18"/>
      <c r="D31" s="18"/>
      <c r="E31" s="19"/>
      <c r="F31" s="20">
        <f t="shared" si="0"/>
        <v>0</v>
      </c>
      <c r="G31" s="16"/>
      <c r="H31" s="220"/>
      <c r="I31" s="19"/>
      <c r="J31" s="18"/>
      <c r="K31" s="24"/>
    </row>
    <row r="32" spans="1:11" ht="15.75" hidden="1" x14ac:dyDescent="0.25">
      <c r="A32" s="15"/>
      <c r="B32" s="16"/>
      <c r="C32" s="18"/>
      <c r="D32" s="18"/>
      <c r="E32" s="19"/>
      <c r="F32" s="20">
        <f t="shared" si="0"/>
        <v>0</v>
      </c>
      <c r="G32" s="16"/>
      <c r="H32" s="220"/>
      <c r="I32" s="19"/>
      <c r="J32" s="18"/>
      <c r="K32" s="24"/>
    </row>
    <row r="33" spans="1:11" ht="15.75" hidden="1" x14ac:dyDescent="0.25">
      <c r="A33" s="15"/>
      <c r="B33" s="16"/>
      <c r="C33" s="18"/>
      <c r="D33" s="18"/>
      <c r="E33" s="19"/>
      <c r="F33" s="20">
        <f t="shared" si="0"/>
        <v>0</v>
      </c>
      <c r="G33" s="16"/>
      <c r="H33" s="220"/>
      <c r="I33" s="19"/>
      <c r="J33" s="18"/>
      <c r="K33" s="24"/>
    </row>
    <row r="34" spans="1:11" ht="15.75" hidden="1" x14ac:dyDescent="0.25">
      <c r="A34" s="15"/>
      <c r="B34" s="16"/>
      <c r="C34" s="18"/>
      <c r="D34" s="18"/>
      <c r="E34" s="19"/>
      <c r="F34" s="20">
        <f t="shared" si="0"/>
        <v>0</v>
      </c>
      <c r="G34" s="16"/>
      <c r="H34" s="220"/>
      <c r="I34" s="19"/>
      <c r="J34" s="18"/>
      <c r="K34" s="24"/>
    </row>
    <row r="35" spans="1:11" ht="15.75" hidden="1" x14ac:dyDescent="0.25">
      <c r="A35" s="25"/>
      <c r="B35" s="16"/>
      <c r="C35" s="18"/>
      <c r="D35" s="18"/>
      <c r="E35" s="19"/>
      <c r="F35" s="20">
        <f t="shared" si="0"/>
        <v>0</v>
      </c>
      <c r="G35" s="16"/>
      <c r="H35" s="220"/>
      <c r="I35" s="19"/>
      <c r="J35" s="18"/>
      <c r="K35" s="24"/>
    </row>
    <row r="36" spans="1:11" ht="15.75" hidden="1" x14ac:dyDescent="0.25">
      <c r="A36" s="25"/>
      <c r="B36" s="16"/>
      <c r="C36" s="18"/>
      <c r="D36" s="18"/>
      <c r="E36" s="19"/>
      <c r="F36" s="20">
        <f t="shared" si="0"/>
        <v>0</v>
      </c>
      <c r="G36" s="16"/>
      <c r="H36" s="220"/>
      <c r="I36" s="19"/>
      <c r="J36" s="18"/>
      <c r="K36" s="24"/>
    </row>
    <row r="37" spans="1:11" ht="15.75" hidden="1" x14ac:dyDescent="0.25">
      <c r="A37" s="15"/>
      <c r="B37" s="16"/>
      <c r="C37" s="18"/>
      <c r="D37" s="18"/>
      <c r="E37" s="19"/>
      <c r="F37" s="20">
        <f t="shared" si="0"/>
        <v>0</v>
      </c>
      <c r="G37" s="16"/>
      <c r="H37" s="220"/>
      <c r="I37" s="19"/>
      <c r="J37" s="18"/>
      <c r="K37" s="24"/>
    </row>
    <row r="38" spans="1:11" ht="15.75" hidden="1" x14ac:dyDescent="0.25">
      <c r="A38" s="15"/>
      <c r="B38" s="16"/>
      <c r="C38" s="18"/>
      <c r="D38" s="18"/>
      <c r="E38" s="19"/>
      <c r="F38" s="20">
        <f t="shared" si="0"/>
        <v>0</v>
      </c>
      <c r="G38" s="16"/>
      <c r="H38" s="220"/>
      <c r="I38" s="19"/>
      <c r="J38" s="18"/>
      <c r="K38" s="24"/>
    </row>
    <row r="39" spans="1:11" ht="15.75" hidden="1" x14ac:dyDescent="0.25">
      <c r="A39" s="15"/>
      <c r="B39" s="16"/>
      <c r="C39" s="18"/>
      <c r="D39" s="18"/>
      <c r="E39" s="19"/>
      <c r="F39" s="20">
        <f t="shared" si="0"/>
        <v>0</v>
      </c>
      <c r="G39" s="16"/>
      <c r="H39" s="220"/>
      <c r="I39" s="19"/>
      <c r="J39" s="18"/>
      <c r="K39" s="24"/>
    </row>
    <row r="40" spans="1:11" ht="15.75" hidden="1" x14ac:dyDescent="0.25">
      <c r="A40" s="15"/>
      <c r="B40" s="16"/>
      <c r="C40" s="18"/>
      <c r="D40" s="18"/>
      <c r="E40" s="19"/>
      <c r="F40" s="20">
        <f t="shared" si="0"/>
        <v>0</v>
      </c>
      <c r="G40" s="16"/>
      <c r="H40" s="220"/>
      <c r="I40" s="19"/>
      <c r="J40" s="18"/>
      <c r="K40" s="24"/>
    </row>
    <row r="41" spans="1:11" ht="15.75" hidden="1" x14ac:dyDescent="0.25">
      <c r="A41" s="15"/>
      <c r="B41" s="16"/>
      <c r="C41" s="18"/>
      <c r="D41" s="18"/>
      <c r="E41" s="19"/>
      <c r="F41" s="20">
        <f t="shared" si="0"/>
        <v>0</v>
      </c>
      <c r="G41" s="16"/>
      <c r="H41" s="220"/>
      <c r="I41" s="19"/>
      <c r="J41" s="18"/>
      <c r="K41" s="24"/>
    </row>
    <row r="42" spans="1:11" ht="15.75" hidden="1" x14ac:dyDescent="0.25">
      <c r="A42" s="15"/>
      <c r="B42" s="16"/>
      <c r="C42" s="18"/>
      <c r="D42" s="18"/>
      <c r="E42" s="19"/>
      <c r="F42" s="20">
        <f t="shared" si="0"/>
        <v>0</v>
      </c>
      <c r="G42" s="16"/>
      <c r="H42" s="220"/>
      <c r="I42" s="19"/>
      <c r="J42" s="18"/>
      <c r="K42" s="24"/>
    </row>
    <row r="43" spans="1:11" ht="15.75" hidden="1" x14ac:dyDescent="0.25">
      <c r="A43" s="15"/>
      <c r="B43" s="16"/>
      <c r="C43" s="18"/>
      <c r="D43" s="18"/>
      <c r="E43" s="19"/>
      <c r="F43" s="20">
        <f t="shared" si="0"/>
        <v>0</v>
      </c>
      <c r="G43" s="16"/>
      <c r="H43" s="220"/>
      <c r="I43" s="19"/>
      <c r="J43" s="18"/>
      <c r="K43" s="24"/>
    </row>
    <row r="44" spans="1:11" ht="15.75" hidden="1" x14ac:dyDescent="0.25">
      <c r="A44" s="15"/>
      <c r="B44" s="16"/>
      <c r="C44" s="18"/>
      <c r="D44" s="18"/>
      <c r="E44" s="19"/>
      <c r="F44" s="20">
        <f t="shared" si="0"/>
        <v>0</v>
      </c>
      <c r="G44" s="16"/>
      <c r="H44" s="220"/>
      <c r="I44" s="19"/>
      <c r="J44" s="18"/>
      <c r="K44" s="24"/>
    </row>
    <row r="45" spans="1:11" ht="15.75" x14ac:dyDescent="0.25">
      <c r="A45" s="25"/>
      <c r="B45" s="16"/>
      <c r="C45" s="18"/>
      <c r="D45" s="18"/>
      <c r="E45" s="19"/>
      <c r="F45" s="20">
        <f t="shared" si="0"/>
        <v>0</v>
      </c>
      <c r="G45" s="16"/>
      <c r="H45" s="220"/>
      <c r="I45" s="19"/>
      <c r="J45" s="18"/>
      <c r="K45" s="24"/>
    </row>
    <row r="46" spans="1:11" ht="15.75" x14ac:dyDescent="0.25">
      <c r="A46" s="25"/>
      <c r="B46" s="16"/>
      <c r="C46" s="18"/>
      <c r="D46" s="18"/>
      <c r="E46" s="19"/>
      <c r="F46" s="20">
        <f t="shared" si="0"/>
        <v>0</v>
      </c>
      <c r="G46" s="16"/>
      <c r="H46" s="220"/>
      <c r="I46" s="19"/>
      <c r="J46" s="18"/>
      <c r="K46" s="24"/>
    </row>
    <row r="47" spans="1:11" ht="15.75" x14ac:dyDescent="0.25">
      <c r="A47" s="26"/>
      <c r="B47" s="27"/>
      <c r="C47" s="28"/>
      <c r="D47" s="28"/>
      <c r="E47" s="29"/>
      <c r="F47" s="20">
        <f t="shared" si="0"/>
        <v>0</v>
      </c>
      <c r="G47" s="27"/>
      <c r="H47" s="221"/>
      <c r="I47" s="29"/>
      <c r="J47" s="28"/>
      <c r="K47" s="24"/>
    </row>
    <row r="48" spans="1:11" ht="15.75" x14ac:dyDescent="0.25">
      <c r="A48" s="26"/>
      <c r="B48" s="27"/>
      <c r="C48" s="28"/>
      <c r="D48" s="28"/>
      <c r="E48" s="29"/>
      <c r="F48" s="20">
        <f t="shared" si="0"/>
        <v>0</v>
      </c>
      <c r="G48" s="27"/>
      <c r="H48" s="221"/>
      <c r="I48" s="29"/>
      <c r="J48" s="28"/>
      <c r="K48" s="24"/>
    </row>
    <row r="49" spans="1:11" ht="15.75" x14ac:dyDescent="0.25">
      <c r="A49" s="26"/>
      <c r="B49" s="27"/>
      <c r="C49" s="28"/>
      <c r="D49" s="28"/>
      <c r="E49" s="29"/>
      <c r="F49" s="20">
        <f t="shared" si="0"/>
        <v>0</v>
      </c>
      <c r="G49" s="27"/>
      <c r="H49" s="221"/>
      <c r="I49" s="29"/>
      <c r="J49" s="28"/>
      <c r="K49" s="24"/>
    </row>
    <row r="50" spans="1:11" ht="15.75" x14ac:dyDescent="0.25">
      <c r="A50" s="27"/>
      <c r="B50" s="30" t="s">
        <v>16</v>
      </c>
      <c r="C50" s="222">
        <f>SUM(C7:C49)</f>
        <v>177.69299999999998</v>
      </c>
      <c r="D50" s="41">
        <f>SUM(D7:D49)</f>
        <v>0</v>
      </c>
      <c r="E50" s="42"/>
      <c r="F50" s="43">
        <f t="shared" si="0"/>
        <v>177.69299999999998</v>
      </c>
      <c r="G50" s="44"/>
      <c r="H50" s="222">
        <f>SUM(H7:H49)</f>
        <v>169.161</v>
      </c>
      <c r="I50" s="42"/>
      <c r="J50" s="41">
        <f>SUM(J7:J49)</f>
        <v>0</v>
      </c>
      <c r="K50" s="45">
        <f>C50-H50</f>
        <v>8.5319999999999823</v>
      </c>
    </row>
    <row r="53" spans="1:11" ht="19.5" x14ac:dyDescent="0.35">
      <c r="B53" s="87" t="s">
        <v>54</v>
      </c>
      <c r="C53" s="86"/>
      <c r="D53" s="86"/>
      <c r="E53" s="86"/>
      <c r="F53" s="88"/>
      <c r="G53" s="89" t="s">
        <v>199</v>
      </c>
      <c r="H53" s="90"/>
    </row>
    <row r="54" spans="1:11" x14ac:dyDescent="0.25">
      <c r="B54" s="35"/>
      <c r="F54" s="39" t="s">
        <v>19</v>
      </c>
      <c r="G54" s="40"/>
      <c r="H54" s="40"/>
    </row>
    <row r="55" spans="1:11" ht="19.5" x14ac:dyDescent="0.35">
      <c r="B55" s="87" t="s">
        <v>20</v>
      </c>
      <c r="C55" s="86"/>
      <c r="D55" s="86"/>
      <c r="E55" s="86"/>
      <c r="F55" s="88"/>
      <c r="G55" s="89" t="s">
        <v>200</v>
      </c>
      <c r="H55" s="90"/>
    </row>
    <row r="56" spans="1:11" x14ac:dyDescent="0.25">
      <c r="F56" s="39" t="s">
        <v>19</v>
      </c>
      <c r="G56" s="40"/>
      <c r="H56" s="40"/>
    </row>
  </sheetData>
  <mergeCells count="10">
    <mergeCell ref="G53:H53"/>
    <mergeCell ref="G55:H55"/>
    <mergeCell ref="B3:J3"/>
    <mergeCell ref="A4:K4"/>
    <mergeCell ref="A5:A6"/>
    <mergeCell ref="B5:B6"/>
    <mergeCell ref="C5:E5"/>
    <mergeCell ref="F5:F6"/>
    <mergeCell ref="G5:J5"/>
    <mergeCell ref="K5:K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J20" sqref="J20"/>
    </sheetView>
  </sheetViews>
  <sheetFormatPr defaultRowHeight="15" x14ac:dyDescent="0.25"/>
  <cols>
    <col min="1" max="1" width="7.28515625" style="157" customWidth="1"/>
    <col min="2" max="2" width="24.42578125" style="157" customWidth="1"/>
    <col min="3" max="3" width="16.28515625" style="157" customWidth="1"/>
    <col min="4" max="4" width="13.5703125" style="157" customWidth="1"/>
    <col min="5" max="5" width="18.85546875" style="157" customWidth="1"/>
    <col min="6" max="6" width="15.85546875" style="157" customWidth="1"/>
    <col min="7" max="7" width="16.5703125" style="157" customWidth="1"/>
    <col min="8" max="8" width="14.28515625" style="157" customWidth="1"/>
    <col min="9" max="9" width="22.85546875" style="157" customWidth="1"/>
    <col min="10" max="10" width="14" style="157" customWidth="1"/>
    <col min="11" max="11" width="15.5703125" style="157" customWidth="1"/>
    <col min="12" max="256" width="9.140625" style="157"/>
    <col min="257" max="257" width="7.28515625" style="157" customWidth="1"/>
    <col min="258" max="258" width="24.42578125" style="157" customWidth="1"/>
    <col min="259" max="259" width="16.28515625" style="157" customWidth="1"/>
    <col min="260" max="260" width="13.5703125" style="157" customWidth="1"/>
    <col min="261" max="261" width="18.85546875" style="157" customWidth="1"/>
    <col min="262" max="262" width="15.85546875" style="157" customWidth="1"/>
    <col min="263" max="263" width="16.5703125" style="157" customWidth="1"/>
    <col min="264" max="264" width="14.28515625" style="157" customWidth="1"/>
    <col min="265" max="265" width="22.85546875" style="157" customWidth="1"/>
    <col min="266" max="266" width="14" style="157" customWidth="1"/>
    <col min="267" max="267" width="15.5703125" style="157" customWidth="1"/>
    <col min="268" max="512" width="9.140625" style="157"/>
    <col min="513" max="513" width="7.28515625" style="157" customWidth="1"/>
    <col min="514" max="514" width="24.42578125" style="157" customWidth="1"/>
    <col min="515" max="515" width="16.28515625" style="157" customWidth="1"/>
    <col min="516" max="516" width="13.5703125" style="157" customWidth="1"/>
    <col min="517" max="517" width="18.85546875" style="157" customWidth="1"/>
    <col min="518" max="518" width="15.85546875" style="157" customWidth="1"/>
    <col min="519" max="519" width="16.5703125" style="157" customWidth="1"/>
    <col min="520" max="520" width="14.28515625" style="157" customWidth="1"/>
    <col min="521" max="521" width="22.85546875" style="157" customWidth="1"/>
    <col min="522" max="522" width="14" style="157" customWidth="1"/>
    <col min="523" max="523" width="15.5703125" style="157" customWidth="1"/>
    <col min="524" max="768" width="9.140625" style="157"/>
    <col min="769" max="769" width="7.28515625" style="157" customWidth="1"/>
    <col min="770" max="770" width="24.42578125" style="157" customWidth="1"/>
    <col min="771" max="771" width="16.28515625" style="157" customWidth="1"/>
    <col min="772" max="772" width="13.5703125" style="157" customWidth="1"/>
    <col min="773" max="773" width="18.85546875" style="157" customWidth="1"/>
    <col min="774" max="774" width="15.85546875" style="157" customWidth="1"/>
    <col min="775" max="775" width="16.5703125" style="157" customWidth="1"/>
    <col min="776" max="776" width="14.28515625" style="157" customWidth="1"/>
    <col min="777" max="777" width="22.85546875" style="157" customWidth="1"/>
    <col min="778" max="778" width="14" style="157" customWidth="1"/>
    <col min="779" max="779" width="15.5703125" style="157" customWidth="1"/>
    <col min="780" max="1024" width="9.140625" style="157"/>
    <col min="1025" max="1025" width="7.28515625" style="157" customWidth="1"/>
    <col min="1026" max="1026" width="24.42578125" style="157" customWidth="1"/>
    <col min="1027" max="1027" width="16.28515625" style="157" customWidth="1"/>
    <col min="1028" max="1028" width="13.5703125" style="157" customWidth="1"/>
    <col min="1029" max="1029" width="18.85546875" style="157" customWidth="1"/>
    <col min="1030" max="1030" width="15.85546875" style="157" customWidth="1"/>
    <col min="1031" max="1031" width="16.5703125" style="157" customWidth="1"/>
    <col min="1032" max="1032" width="14.28515625" style="157" customWidth="1"/>
    <col min="1033" max="1033" width="22.85546875" style="157" customWidth="1"/>
    <col min="1034" max="1034" width="14" style="157" customWidth="1"/>
    <col min="1035" max="1035" width="15.5703125" style="157" customWidth="1"/>
    <col min="1036" max="1280" width="9.140625" style="157"/>
    <col min="1281" max="1281" width="7.28515625" style="157" customWidth="1"/>
    <col min="1282" max="1282" width="24.42578125" style="157" customWidth="1"/>
    <col min="1283" max="1283" width="16.28515625" style="157" customWidth="1"/>
    <col min="1284" max="1284" width="13.5703125" style="157" customWidth="1"/>
    <col min="1285" max="1285" width="18.85546875" style="157" customWidth="1"/>
    <col min="1286" max="1286" width="15.85546875" style="157" customWidth="1"/>
    <col min="1287" max="1287" width="16.5703125" style="157" customWidth="1"/>
    <col min="1288" max="1288" width="14.28515625" style="157" customWidth="1"/>
    <col min="1289" max="1289" width="22.85546875" style="157" customWidth="1"/>
    <col min="1290" max="1290" width="14" style="157" customWidth="1"/>
    <col min="1291" max="1291" width="15.5703125" style="157" customWidth="1"/>
    <col min="1292" max="1536" width="9.140625" style="157"/>
    <col min="1537" max="1537" width="7.28515625" style="157" customWidth="1"/>
    <col min="1538" max="1538" width="24.42578125" style="157" customWidth="1"/>
    <col min="1539" max="1539" width="16.28515625" style="157" customWidth="1"/>
    <col min="1540" max="1540" width="13.5703125" style="157" customWidth="1"/>
    <col min="1541" max="1541" width="18.85546875" style="157" customWidth="1"/>
    <col min="1542" max="1542" width="15.85546875" style="157" customWidth="1"/>
    <col min="1543" max="1543" width="16.5703125" style="157" customWidth="1"/>
    <col min="1544" max="1544" width="14.28515625" style="157" customWidth="1"/>
    <col min="1545" max="1545" width="22.85546875" style="157" customWidth="1"/>
    <col min="1546" max="1546" width="14" style="157" customWidth="1"/>
    <col min="1547" max="1547" width="15.5703125" style="157" customWidth="1"/>
    <col min="1548" max="1792" width="9.140625" style="157"/>
    <col min="1793" max="1793" width="7.28515625" style="157" customWidth="1"/>
    <col min="1794" max="1794" width="24.42578125" style="157" customWidth="1"/>
    <col min="1795" max="1795" width="16.28515625" style="157" customWidth="1"/>
    <col min="1796" max="1796" width="13.5703125" style="157" customWidth="1"/>
    <col min="1797" max="1797" width="18.85546875" style="157" customWidth="1"/>
    <col min="1798" max="1798" width="15.85546875" style="157" customWidth="1"/>
    <col min="1799" max="1799" width="16.5703125" style="157" customWidth="1"/>
    <col min="1800" max="1800" width="14.28515625" style="157" customWidth="1"/>
    <col min="1801" max="1801" width="22.85546875" style="157" customWidth="1"/>
    <col min="1802" max="1802" width="14" style="157" customWidth="1"/>
    <col min="1803" max="1803" width="15.5703125" style="157" customWidth="1"/>
    <col min="1804" max="2048" width="9.140625" style="157"/>
    <col min="2049" max="2049" width="7.28515625" style="157" customWidth="1"/>
    <col min="2050" max="2050" width="24.42578125" style="157" customWidth="1"/>
    <col min="2051" max="2051" width="16.28515625" style="157" customWidth="1"/>
    <col min="2052" max="2052" width="13.5703125" style="157" customWidth="1"/>
    <col min="2053" max="2053" width="18.85546875" style="157" customWidth="1"/>
    <col min="2054" max="2054" width="15.85546875" style="157" customWidth="1"/>
    <col min="2055" max="2055" width="16.5703125" style="157" customWidth="1"/>
    <col min="2056" max="2056" width="14.28515625" style="157" customWidth="1"/>
    <col min="2057" max="2057" width="22.85546875" style="157" customWidth="1"/>
    <col min="2058" max="2058" width="14" style="157" customWidth="1"/>
    <col min="2059" max="2059" width="15.5703125" style="157" customWidth="1"/>
    <col min="2060" max="2304" width="9.140625" style="157"/>
    <col min="2305" max="2305" width="7.28515625" style="157" customWidth="1"/>
    <col min="2306" max="2306" width="24.42578125" style="157" customWidth="1"/>
    <col min="2307" max="2307" width="16.28515625" style="157" customWidth="1"/>
    <col min="2308" max="2308" width="13.5703125" style="157" customWidth="1"/>
    <col min="2309" max="2309" width="18.85546875" style="157" customWidth="1"/>
    <col min="2310" max="2310" width="15.85546875" style="157" customWidth="1"/>
    <col min="2311" max="2311" width="16.5703125" style="157" customWidth="1"/>
    <col min="2312" max="2312" width="14.28515625" style="157" customWidth="1"/>
    <col min="2313" max="2313" width="22.85546875" style="157" customWidth="1"/>
    <col min="2314" max="2314" width="14" style="157" customWidth="1"/>
    <col min="2315" max="2315" width="15.5703125" style="157" customWidth="1"/>
    <col min="2316" max="2560" width="9.140625" style="157"/>
    <col min="2561" max="2561" width="7.28515625" style="157" customWidth="1"/>
    <col min="2562" max="2562" width="24.42578125" style="157" customWidth="1"/>
    <col min="2563" max="2563" width="16.28515625" style="157" customWidth="1"/>
    <col min="2564" max="2564" width="13.5703125" style="157" customWidth="1"/>
    <col min="2565" max="2565" width="18.85546875" style="157" customWidth="1"/>
    <col min="2566" max="2566" width="15.85546875" style="157" customWidth="1"/>
    <col min="2567" max="2567" width="16.5703125" style="157" customWidth="1"/>
    <col min="2568" max="2568" width="14.28515625" style="157" customWidth="1"/>
    <col min="2569" max="2569" width="22.85546875" style="157" customWidth="1"/>
    <col min="2570" max="2570" width="14" style="157" customWidth="1"/>
    <col min="2571" max="2571" width="15.5703125" style="157" customWidth="1"/>
    <col min="2572" max="2816" width="9.140625" style="157"/>
    <col min="2817" max="2817" width="7.28515625" style="157" customWidth="1"/>
    <col min="2818" max="2818" width="24.42578125" style="157" customWidth="1"/>
    <col min="2819" max="2819" width="16.28515625" style="157" customWidth="1"/>
    <col min="2820" max="2820" width="13.5703125" style="157" customWidth="1"/>
    <col min="2821" max="2821" width="18.85546875" style="157" customWidth="1"/>
    <col min="2822" max="2822" width="15.85546875" style="157" customWidth="1"/>
    <col min="2823" max="2823" width="16.5703125" style="157" customWidth="1"/>
    <col min="2824" max="2824" width="14.28515625" style="157" customWidth="1"/>
    <col min="2825" max="2825" width="22.85546875" style="157" customWidth="1"/>
    <col min="2826" max="2826" width="14" style="157" customWidth="1"/>
    <col min="2827" max="2827" width="15.5703125" style="157" customWidth="1"/>
    <col min="2828" max="3072" width="9.140625" style="157"/>
    <col min="3073" max="3073" width="7.28515625" style="157" customWidth="1"/>
    <col min="3074" max="3074" width="24.42578125" style="157" customWidth="1"/>
    <col min="3075" max="3075" width="16.28515625" style="157" customWidth="1"/>
    <col min="3076" max="3076" width="13.5703125" style="157" customWidth="1"/>
    <col min="3077" max="3077" width="18.85546875" style="157" customWidth="1"/>
    <col min="3078" max="3078" width="15.85546875" style="157" customWidth="1"/>
    <col min="3079" max="3079" width="16.5703125" style="157" customWidth="1"/>
    <col min="3080" max="3080" width="14.28515625" style="157" customWidth="1"/>
    <col min="3081" max="3081" width="22.85546875" style="157" customWidth="1"/>
    <col min="3082" max="3082" width="14" style="157" customWidth="1"/>
    <col min="3083" max="3083" width="15.5703125" style="157" customWidth="1"/>
    <col min="3084" max="3328" width="9.140625" style="157"/>
    <col min="3329" max="3329" width="7.28515625" style="157" customWidth="1"/>
    <col min="3330" max="3330" width="24.42578125" style="157" customWidth="1"/>
    <col min="3331" max="3331" width="16.28515625" style="157" customWidth="1"/>
    <col min="3332" max="3332" width="13.5703125" style="157" customWidth="1"/>
    <col min="3333" max="3333" width="18.85546875" style="157" customWidth="1"/>
    <col min="3334" max="3334" width="15.85546875" style="157" customWidth="1"/>
    <col min="3335" max="3335" width="16.5703125" style="157" customWidth="1"/>
    <col min="3336" max="3336" width="14.28515625" style="157" customWidth="1"/>
    <col min="3337" max="3337" width="22.85546875" style="157" customWidth="1"/>
    <col min="3338" max="3338" width="14" style="157" customWidth="1"/>
    <col min="3339" max="3339" width="15.5703125" style="157" customWidth="1"/>
    <col min="3340" max="3584" width="9.140625" style="157"/>
    <col min="3585" max="3585" width="7.28515625" style="157" customWidth="1"/>
    <col min="3586" max="3586" width="24.42578125" style="157" customWidth="1"/>
    <col min="3587" max="3587" width="16.28515625" style="157" customWidth="1"/>
    <col min="3588" max="3588" width="13.5703125" style="157" customWidth="1"/>
    <col min="3589" max="3589" width="18.85546875" style="157" customWidth="1"/>
    <col min="3590" max="3590" width="15.85546875" style="157" customWidth="1"/>
    <col min="3591" max="3591" width="16.5703125" style="157" customWidth="1"/>
    <col min="3592" max="3592" width="14.28515625" style="157" customWidth="1"/>
    <col min="3593" max="3593" width="22.85546875" style="157" customWidth="1"/>
    <col min="3594" max="3594" width="14" style="157" customWidth="1"/>
    <col min="3595" max="3595" width="15.5703125" style="157" customWidth="1"/>
    <col min="3596" max="3840" width="9.140625" style="157"/>
    <col min="3841" max="3841" width="7.28515625" style="157" customWidth="1"/>
    <col min="3842" max="3842" width="24.42578125" style="157" customWidth="1"/>
    <col min="3843" max="3843" width="16.28515625" style="157" customWidth="1"/>
    <col min="3844" max="3844" width="13.5703125" style="157" customWidth="1"/>
    <col min="3845" max="3845" width="18.85546875" style="157" customWidth="1"/>
    <col min="3846" max="3846" width="15.85546875" style="157" customWidth="1"/>
    <col min="3847" max="3847" width="16.5703125" style="157" customWidth="1"/>
    <col min="3848" max="3848" width="14.28515625" style="157" customWidth="1"/>
    <col min="3849" max="3849" width="22.85546875" style="157" customWidth="1"/>
    <col min="3850" max="3850" width="14" style="157" customWidth="1"/>
    <col min="3851" max="3851" width="15.5703125" style="157" customWidth="1"/>
    <col min="3852" max="4096" width="9.140625" style="157"/>
    <col min="4097" max="4097" width="7.28515625" style="157" customWidth="1"/>
    <col min="4098" max="4098" width="24.42578125" style="157" customWidth="1"/>
    <col min="4099" max="4099" width="16.28515625" style="157" customWidth="1"/>
    <col min="4100" max="4100" width="13.5703125" style="157" customWidth="1"/>
    <col min="4101" max="4101" width="18.85546875" style="157" customWidth="1"/>
    <col min="4102" max="4102" width="15.85546875" style="157" customWidth="1"/>
    <col min="4103" max="4103" width="16.5703125" style="157" customWidth="1"/>
    <col min="4104" max="4104" width="14.28515625" style="157" customWidth="1"/>
    <col min="4105" max="4105" width="22.85546875" style="157" customWidth="1"/>
    <col min="4106" max="4106" width="14" style="157" customWidth="1"/>
    <col min="4107" max="4107" width="15.5703125" style="157" customWidth="1"/>
    <col min="4108" max="4352" width="9.140625" style="157"/>
    <col min="4353" max="4353" width="7.28515625" style="157" customWidth="1"/>
    <col min="4354" max="4354" width="24.42578125" style="157" customWidth="1"/>
    <col min="4355" max="4355" width="16.28515625" style="157" customWidth="1"/>
    <col min="4356" max="4356" width="13.5703125" style="157" customWidth="1"/>
    <col min="4357" max="4357" width="18.85546875" style="157" customWidth="1"/>
    <col min="4358" max="4358" width="15.85546875" style="157" customWidth="1"/>
    <col min="4359" max="4359" width="16.5703125" style="157" customWidth="1"/>
    <col min="4360" max="4360" width="14.28515625" style="157" customWidth="1"/>
    <col min="4361" max="4361" width="22.85546875" style="157" customWidth="1"/>
    <col min="4362" max="4362" width="14" style="157" customWidth="1"/>
    <col min="4363" max="4363" width="15.5703125" style="157" customWidth="1"/>
    <col min="4364" max="4608" width="9.140625" style="157"/>
    <col min="4609" max="4609" width="7.28515625" style="157" customWidth="1"/>
    <col min="4610" max="4610" width="24.42578125" style="157" customWidth="1"/>
    <col min="4611" max="4611" width="16.28515625" style="157" customWidth="1"/>
    <col min="4612" max="4612" width="13.5703125" style="157" customWidth="1"/>
    <col min="4613" max="4613" width="18.85546875" style="157" customWidth="1"/>
    <col min="4614" max="4614" width="15.85546875" style="157" customWidth="1"/>
    <col min="4615" max="4615" width="16.5703125" style="157" customWidth="1"/>
    <col min="4616" max="4616" width="14.28515625" style="157" customWidth="1"/>
    <col min="4617" max="4617" width="22.85546875" style="157" customWidth="1"/>
    <col min="4618" max="4618" width="14" style="157" customWidth="1"/>
    <col min="4619" max="4619" width="15.5703125" style="157" customWidth="1"/>
    <col min="4620" max="4864" width="9.140625" style="157"/>
    <col min="4865" max="4865" width="7.28515625" style="157" customWidth="1"/>
    <col min="4866" max="4866" width="24.42578125" style="157" customWidth="1"/>
    <col min="4867" max="4867" width="16.28515625" style="157" customWidth="1"/>
    <col min="4868" max="4868" width="13.5703125" style="157" customWidth="1"/>
    <col min="4869" max="4869" width="18.85546875" style="157" customWidth="1"/>
    <col min="4870" max="4870" width="15.85546875" style="157" customWidth="1"/>
    <col min="4871" max="4871" width="16.5703125" style="157" customWidth="1"/>
    <col min="4872" max="4872" width="14.28515625" style="157" customWidth="1"/>
    <col min="4873" max="4873" width="22.85546875" style="157" customWidth="1"/>
    <col min="4874" max="4874" width="14" style="157" customWidth="1"/>
    <col min="4875" max="4875" width="15.5703125" style="157" customWidth="1"/>
    <col min="4876" max="5120" width="9.140625" style="157"/>
    <col min="5121" max="5121" width="7.28515625" style="157" customWidth="1"/>
    <col min="5122" max="5122" width="24.42578125" style="157" customWidth="1"/>
    <col min="5123" max="5123" width="16.28515625" style="157" customWidth="1"/>
    <col min="5124" max="5124" width="13.5703125" style="157" customWidth="1"/>
    <col min="5125" max="5125" width="18.85546875" style="157" customWidth="1"/>
    <col min="5126" max="5126" width="15.85546875" style="157" customWidth="1"/>
    <col min="5127" max="5127" width="16.5703125" style="157" customWidth="1"/>
    <col min="5128" max="5128" width="14.28515625" style="157" customWidth="1"/>
    <col min="5129" max="5129" width="22.85546875" style="157" customWidth="1"/>
    <col min="5130" max="5130" width="14" style="157" customWidth="1"/>
    <col min="5131" max="5131" width="15.5703125" style="157" customWidth="1"/>
    <col min="5132" max="5376" width="9.140625" style="157"/>
    <col min="5377" max="5377" width="7.28515625" style="157" customWidth="1"/>
    <col min="5378" max="5378" width="24.42578125" style="157" customWidth="1"/>
    <col min="5379" max="5379" width="16.28515625" style="157" customWidth="1"/>
    <col min="5380" max="5380" width="13.5703125" style="157" customWidth="1"/>
    <col min="5381" max="5381" width="18.85546875" style="157" customWidth="1"/>
    <col min="5382" max="5382" width="15.85546875" style="157" customWidth="1"/>
    <col min="5383" max="5383" width="16.5703125" style="157" customWidth="1"/>
    <col min="5384" max="5384" width="14.28515625" style="157" customWidth="1"/>
    <col min="5385" max="5385" width="22.85546875" style="157" customWidth="1"/>
    <col min="5386" max="5386" width="14" style="157" customWidth="1"/>
    <col min="5387" max="5387" width="15.5703125" style="157" customWidth="1"/>
    <col min="5388" max="5632" width="9.140625" style="157"/>
    <col min="5633" max="5633" width="7.28515625" style="157" customWidth="1"/>
    <col min="5634" max="5634" width="24.42578125" style="157" customWidth="1"/>
    <col min="5635" max="5635" width="16.28515625" style="157" customWidth="1"/>
    <col min="5636" max="5636" width="13.5703125" style="157" customWidth="1"/>
    <col min="5637" max="5637" width="18.85546875" style="157" customWidth="1"/>
    <col min="5638" max="5638" width="15.85546875" style="157" customWidth="1"/>
    <col min="5639" max="5639" width="16.5703125" style="157" customWidth="1"/>
    <col min="5640" max="5640" width="14.28515625" style="157" customWidth="1"/>
    <col min="5641" max="5641" width="22.85546875" style="157" customWidth="1"/>
    <col min="5642" max="5642" width="14" style="157" customWidth="1"/>
    <col min="5643" max="5643" width="15.5703125" style="157" customWidth="1"/>
    <col min="5644" max="5888" width="9.140625" style="157"/>
    <col min="5889" max="5889" width="7.28515625" style="157" customWidth="1"/>
    <col min="5890" max="5890" width="24.42578125" style="157" customWidth="1"/>
    <col min="5891" max="5891" width="16.28515625" style="157" customWidth="1"/>
    <col min="5892" max="5892" width="13.5703125" style="157" customWidth="1"/>
    <col min="5893" max="5893" width="18.85546875" style="157" customWidth="1"/>
    <col min="5894" max="5894" width="15.85546875" style="157" customWidth="1"/>
    <col min="5895" max="5895" width="16.5703125" style="157" customWidth="1"/>
    <col min="5896" max="5896" width="14.28515625" style="157" customWidth="1"/>
    <col min="5897" max="5897" width="22.85546875" style="157" customWidth="1"/>
    <col min="5898" max="5898" width="14" style="157" customWidth="1"/>
    <col min="5899" max="5899" width="15.5703125" style="157" customWidth="1"/>
    <col min="5900" max="6144" width="9.140625" style="157"/>
    <col min="6145" max="6145" width="7.28515625" style="157" customWidth="1"/>
    <col min="6146" max="6146" width="24.42578125" style="157" customWidth="1"/>
    <col min="6147" max="6147" width="16.28515625" style="157" customWidth="1"/>
    <col min="6148" max="6148" width="13.5703125" style="157" customWidth="1"/>
    <col min="6149" max="6149" width="18.85546875" style="157" customWidth="1"/>
    <col min="6150" max="6150" width="15.85546875" style="157" customWidth="1"/>
    <col min="6151" max="6151" width="16.5703125" style="157" customWidth="1"/>
    <col min="6152" max="6152" width="14.28515625" style="157" customWidth="1"/>
    <col min="6153" max="6153" width="22.85546875" style="157" customWidth="1"/>
    <col min="6154" max="6154" width="14" style="157" customWidth="1"/>
    <col min="6155" max="6155" width="15.5703125" style="157" customWidth="1"/>
    <col min="6156" max="6400" width="9.140625" style="157"/>
    <col min="6401" max="6401" width="7.28515625" style="157" customWidth="1"/>
    <col min="6402" max="6402" width="24.42578125" style="157" customWidth="1"/>
    <col min="6403" max="6403" width="16.28515625" style="157" customWidth="1"/>
    <col min="6404" max="6404" width="13.5703125" style="157" customWidth="1"/>
    <col min="6405" max="6405" width="18.85546875" style="157" customWidth="1"/>
    <col min="6406" max="6406" width="15.85546875" style="157" customWidth="1"/>
    <col min="6407" max="6407" width="16.5703125" style="157" customWidth="1"/>
    <col min="6408" max="6408" width="14.28515625" style="157" customWidth="1"/>
    <col min="6409" max="6409" width="22.85546875" style="157" customWidth="1"/>
    <col min="6410" max="6410" width="14" style="157" customWidth="1"/>
    <col min="6411" max="6411" width="15.5703125" style="157" customWidth="1"/>
    <col min="6412" max="6656" width="9.140625" style="157"/>
    <col min="6657" max="6657" width="7.28515625" style="157" customWidth="1"/>
    <col min="6658" max="6658" width="24.42578125" style="157" customWidth="1"/>
    <col min="6659" max="6659" width="16.28515625" style="157" customWidth="1"/>
    <col min="6660" max="6660" width="13.5703125" style="157" customWidth="1"/>
    <col min="6661" max="6661" width="18.85546875" style="157" customWidth="1"/>
    <col min="6662" max="6662" width="15.85546875" style="157" customWidth="1"/>
    <col min="6663" max="6663" width="16.5703125" style="157" customWidth="1"/>
    <col min="6664" max="6664" width="14.28515625" style="157" customWidth="1"/>
    <col min="6665" max="6665" width="22.85546875" style="157" customWidth="1"/>
    <col min="6666" max="6666" width="14" style="157" customWidth="1"/>
    <col min="6667" max="6667" width="15.5703125" style="157" customWidth="1"/>
    <col min="6668" max="6912" width="9.140625" style="157"/>
    <col min="6913" max="6913" width="7.28515625" style="157" customWidth="1"/>
    <col min="6914" max="6914" width="24.42578125" style="157" customWidth="1"/>
    <col min="6915" max="6915" width="16.28515625" style="157" customWidth="1"/>
    <col min="6916" max="6916" width="13.5703125" style="157" customWidth="1"/>
    <col min="6917" max="6917" width="18.85546875" style="157" customWidth="1"/>
    <col min="6918" max="6918" width="15.85546875" style="157" customWidth="1"/>
    <col min="6919" max="6919" width="16.5703125" style="157" customWidth="1"/>
    <col min="6920" max="6920" width="14.28515625" style="157" customWidth="1"/>
    <col min="6921" max="6921" width="22.85546875" style="157" customWidth="1"/>
    <col min="6922" max="6922" width="14" style="157" customWidth="1"/>
    <col min="6923" max="6923" width="15.5703125" style="157" customWidth="1"/>
    <col min="6924" max="7168" width="9.140625" style="157"/>
    <col min="7169" max="7169" width="7.28515625" style="157" customWidth="1"/>
    <col min="7170" max="7170" width="24.42578125" style="157" customWidth="1"/>
    <col min="7171" max="7171" width="16.28515625" style="157" customWidth="1"/>
    <col min="7172" max="7172" width="13.5703125" style="157" customWidth="1"/>
    <col min="7173" max="7173" width="18.85546875" style="157" customWidth="1"/>
    <col min="7174" max="7174" width="15.85546875" style="157" customWidth="1"/>
    <col min="7175" max="7175" width="16.5703125" style="157" customWidth="1"/>
    <col min="7176" max="7176" width="14.28515625" style="157" customWidth="1"/>
    <col min="7177" max="7177" width="22.85546875" style="157" customWidth="1"/>
    <col min="7178" max="7178" width="14" style="157" customWidth="1"/>
    <col min="7179" max="7179" width="15.5703125" style="157" customWidth="1"/>
    <col min="7180" max="7424" width="9.140625" style="157"/>
    <col min="7425" max="7425" width="7.28515625" style="157" customWidth="1"/>
    <col min="7426" max="7426" width="24.42578125" style="157" customWidth="1"/>
    <col min="7427" max="7427" width="16.28515625" style="157" customWidth="1"/>
    <col min="7428" max="7428" width="13.5703125" style="157" customWidth="1"/>
    <col min="7429" max="7429" width="18.85546875" style="157" customWidth="1"/>
    <col min="7430" max="7430" width="15.85546875" style="157" customWidth="1"/>
    <col min="7431" max="7431" width="16.5703125" style="157" customWidth="1"/>
    <col min="7432" max="7432" width="14.28515625" style="157" customWidth="1"/>
    <col min="7433" max="7433" width="22.85546875" style="157" customWidth="1"/>
    <col min="7434" max="7434" width="14" style="157" customWidth="1"/>
    <col min="7435" max="7435" width="15.5703125" style="157" customWidth="1"/>
    <col min="7436" max="7680" width="9.140625" style="157"/>
    <col min="7681" max="7681" width="7.28515625" style="157" customWidth="1"/>
    <col min="7682" max="7682" width="24.42578125" style="157" customWidth="1"/>
    <col min="7683" max="7683" width="16.28515625" style="157" customWidth="1"/>
    <col min="7684" max="7684" width="13.5703125" style="157" customWidth="1"/>
    <col min="7685" max="7685" width="18.85546875" style="157" customWidth="1"/>
    <col min="7686" max="7686" width="15.85546875" style="157" customWidth="1"/>
    <col min="7687" max="7687" width="16.5703125" style="157" customWidth="1"/>
    <col min="7688" max="7688" width="14.28515625" style="157" customWidth="1"/>
    <col min="7689" max="7689" width="22.85546875" style="157" customWidth="1"/>
    <col min="7690" max="7690" width="14" style="157" customWidth="1"/>
    <col min="7691" max="7691" width="15.5703125" style="157" customWidth="1"/>
    <col min="7692" max="7936" width="9.140625" style="157"/>
    <col min="7937" max="7937" width="7.28515625" style="157" customWidth="1"/>
    <col min="7938" max="7938" width="24.42578125" style="157" customWidth="1"/>
    <col min="7939" max="7939" width="16.28515625" style="157" customWidth="1"/>
    <col min="7940" max="7940" width="13.5703125" style="157" customWidth="1"/>
    <col min="7941" max="7941" width="18.85546875" style="157" customWidth="1"/>
    <col min="7942" max="7942" width="15.85546875" style="157" customWidth="1"/>
    <col min="7943" max="7943" width="16.5703125" style="157" customWidth="1"/>
    <col min="7944" max="7944" width="14.28515625" style="157" customWidth="1"/>
    <col min="7945" max="7945" width="22.85546875" style="157" customWidth="1"/>
    <col min="7946" max="7946" width="14" style="157" customWidth="1"/>
    <col min="7947" max="7947" width="15.5703125" style="157" customWidth="1"/>
    <col min="7948" max="8192" width="9.140625" style="157"/>
    <col min="8193" max="8193" width="7.28515625" style="157" customWidth="1"/>
    <col min="8194" max="8194" width="24.42578125" style="157" customWidth="1"/>
    <col min="8195" max="8195" width="16.28515625" style="157" customWidth="1"/>
    <col min="8196" max="8196" width="13.5703125" style="157" customWidth="1"/>
    <col min="8197" max="8197" width="18.85546875" style="157" customWidth="1"/>
    <col min="8198" max="8198" width="15.85546875" style="157" customWidth="1"/>
    <col min="8199" max="8199" width="16.5703125" style="157" customWidth="1"/>
    <col min="8200" max="8200" width="14.28515625" style="157" customWidth="1"/>
    <col min="8201" max="8201" width="22.85546875" style="157" customWidth="1"/>
    <col min="8202" max="8202" width="14" style="157" customWidth="1"/>
    <col min="8203" max="8203" width="15.5703125" style="157" customWidth="1"/>
    <col min="8204" max="8448" width="9.140625" style="157"/>
    <col min="8449" max="8449" width="7.28515625" style="157" customWidth="1"/>
    <col min="8450" max="8450" width="24.42578125" style="157" customWidth="1"/>
    <col min="8451" max="8451" width="16.28515625" style="157" customWidth="1"/>
    <col min="8452" max="8452" width="13.5703125" style="157" customWidth="1"/>
    <col min="8453" max="8453" width="18.85546875" style="157" customWidth="1"/>
    <col min="8454" max="8454" width="15.85546875" style="157" customWidth="1"/>
    <col min="8455" max="8455" width="16.5703125" style="157" customWidth="1"/>
    <col min="8456" max="8456" width="14.28515625" style="157" customWidth="1"/>
    <col min="8457" max="8457" width="22.85546875" style="157" customWidth="1"/>
    <col min="8458" max="8458" width="14" style="157" customWidth="1"/>
    <col min="8459" max="8459" width="15.5703125" style="157" customWidth="1"/>
    <col min="8460" max="8704" width="9.140625" style="157"/>
    <col min="8705" max="8705" width="7.28515625" style="157" customWidth="1"/>
    <col min="8706" max="8706" width="24.42578125" style="157" customWidth="1"/>
    <col min="8707" max="8707" width="16.28515625" style="157" customWidth="1"/>
    <col min="8708" max="8708" width="13.5703125" style="157" customWidth="1"/>
    <col min="8709" max="8709" width="18.85546875" style="157" customWidth="1"/>
    <col min="8710" max="8710" width="15.85546875" style="157" customWidth="1"/>
    <col min="8711" max="8711" width="16.5703125" style="157" customWidth="1"/>
    <col min="8712" max="8712" width="14.28515625" style="157" customWidth="1"/>
    <col min="8713" max="8713" width="22.85546875" style="157" customWidth="1"/>
    <col min="8714" max="8714" width="14" style="157" customWidth="1"/>
    <col min="8715" max="8715" width="15.5703125" style="157" customWidth="1"/>
    <col min="8716" max="8960" width="9.140625" style="157"/>
    <col min="8961" max="8961" width="7.28515625" style="157" customWidth="1"/>
    <col min="8962" max="8962" width="24.42578125" style="157" customWidth="1"/>
    <col min="8963" max="8963" width="16.28515625" style="157" customWidth="1"/>
    <col min="8964" max="8964" width="13.5703125" style="157" customWidth="1"/>
    <col min="8965" max="8965" width="18.85546875" style="157" customWidth="1"/>
    <col min="8966" max="8966" width="15.85546875" style="157" customWidth="1"/>
    <col min="8967" max="8967" width="16.5703125" style="157" customWidth="1"/>
    <col min="8968" max="8968" width="14.28515625" style="157" customWidth="1"/>
    <col min="8969" max="8969" width="22.85546875" style="157" customWidth="1"/>
    <col min="8970" max="8970" width="14" style="157" customWidth="1"/>
    <col min="8971" max="8971" width="15.5703125" style="157" customWidth="1"/>
    <col min="8972" max="9216" width="9.140625" style="157"/>
    <col min="9217" max="9217" width="7.28515625" style="157" customWidth="1"/>
    <col min="9218" max="9218" width="24.42578125" style="157" customWidth="1"/>
    <col min="9219" max="9219" width="16.28515625" style="157" customWidth="1"/>
    <col min="9220" max="9220" width="13.5703125" style="157" customWidth="1"/>
    <col min="9221" max="9221" width="18.85546875" style="157" customWidth="1"/>
    <col min="9222" max="9222" width="15.85546875" style="157" customWidth="1"/>
    <col min="9223" max="9223" width="16.5703125" style="157" customWidth="1"/>
    <col min="9224" max="9224" width="14.28515625" style="157" customWidth="1"/>
    <col min="9225" max="9225" width="22.85546875" style="157" customWidth="1"/>
    <col min="9226" max="9226" width="14" style="157" customWidth="1"/>
    <col min="9227" max="9227" width="15.5703125" style="157" customWidth="1"/>
    <col min="9228" max="9472" width="9.140625" style="157"/>
    <col min="9473" max="9473" width="7.28515625" style="157" customWidth="1"/>
    <col min="9474" max="9474" width="24.42578125" style="157" customWidth="1"/>
    <col min="9475" max="9475" width="16.28515625" style="157" customWidth="1"/>
    <col min="9476" max="9476" width="13.5703125" style="157" customWidth="1"/>
    <col min="9477" max="9477" width="18.85546875" style="157" customWidth="1"/>
    <col min="9478" max="9478" width="15.85546875" style="157" customWidth="1"/>
    <col min="9479" max="9479" width="16.5703125" style="157" customWidth="1"/>
    <col min="9480" max="9480" width="14.28515625" style="157" customWidth="1"/>
    <col min="9481" max="9481" width="22.85546875" style="157" customWidth="1"/>
    <col min="9482" max="9482" width="14" style="157" customWidth="1"/>
    <col min="9483" max="9483" width="15.5703125" style="157" customWidth="1"/>
    <col min="9484" max="9728" width="9.140625" style="157"/>
    <col min="9729" max="9729" width="7.28515625" style="157" customWidth="1"/>
    <col min="9730" max="9730" width="24.42578125" style="157" customWidth="1"/>
    <col min="9731" max="9731" width="16.28515625" style="157" customWidth="1"/>
    <col min="9732" max="9732" width="13.5703125" style="157" customWidth="1"/>
    <col min="9733" max="9733" width="18.85546875" style="157" customWidth="1"/>
    <col min="9734" max="9734" width="15.85546875" style="157" customWidth="1"/>
    <col min="9735" max="9735" width="16.5703125" style="157" customWidth="1"/>
    <col min="9736" max="9736" width="14.28515625" style="157" customWidth="1"/>
    <col min="9737" max="9737" width="22.85546875" style="157" customWidth="1"/>
    <col min="9738" max="9738" width="14" style="157" customWidth="1"/>
    <col min="9739" max="9739" width="15.5703125" style="157" customWidth="1"/>
    <col min="9740" max="9984" width="9.140625" style="157"/>
    <col min="9985" max="9985" width="7.28515625" style="157" customWidth="1"/>
    <col min="9986" max="9986" width="24.42578125" style="157" customWidth="1"/>
    <col min="9987" max="9987" width="16.28515625" style="157" customWidth="1"/>
    <col min="9988" max="9988" width="13.5703125" style="157" customWidth="1"/>
    <col min="9989" max="9989" width="18.85546875" style="157" customWidth="1"/>
    <col min="9990" max="9990" width="15.85546875" style="157" customWidth="1"/>
    <col min="9991" max="9991" width="16.5703125" style="157" customWidth="1"/>
    <col min="9992" max="9992" width="14.28515625" style="157" customWidth="1"/>
    <col min="9993" max="9993" width="22.85546875" style="157" customWidth="1"/>
    <col min="9994" max="9994" width="14" style="157" customWidth="1"/>
    <col min="9995" max="9995" width="15.5703125" style="157" customWidth="1"/>
    <col min="9996" max="10240" width="9.140625" style="157"/>
    <col min="10241" max="10241" width="7.28515625" style="157" customWidth="1"/>
    <col min="10242" max="10242" width="24.42578125" style="157" customWidth="1"/>
    <col min="10243" max="10243" width="16.28515625" style="157" customWidth="1"/>
    <col min="10244" max="10244" width="13.5703125" style="157" customWidth="1"/>
    <col min="10245" max="10245" width="18.85546875" style="157" customWidth="1"/>
    <col min="10246" max="10246" width="15.85546875" style="157" customWidth="1"/>
    <col min="10247" max="10247" width="16.5703125" style="157" customWidth="1"/>
    <col min="10248" max="10248" width="14.28515625" style="157" customWidth="1"/>
    <col min="10249" max="10249" width="22.85546875" style="157" customWidth="1"/>
    <col min="10250" max="10250" width="14" style="157" customWidth="1"/>
    <col min="10251" max="10251" width="15.5703125" style="157" customWidth="1"/>
    <col min="10252" max="10496" width="9.140625" style="157"/>
    <col min="10497" max="10497" width="7.28515625" style="157" customWidth="1"/>
    <col min="10498" max="10498" width="24.42578125" style="157" customWidth="1"/>
    <col min="10499" max="10499" width="16.28515625" style="157" customWidth="1"/>
    <col min="10500" max="10500" width="13.5703125" style="157" customWidth="1"/>
    <col min="10501" max="10501" width="18.85546875" style="157" customWidth="1"/>
    <col min="10502" max="10502" width="15.85546875" style="157" customWidth="1"/>
    <col min="10503" max="10503" width="16.5703125" style="157" customWidth="1"/>
    <col min="10504" max="10504" width="14.28515625" style="157" customWidth="1"/>
    <col min="10505" max="10505" width="22.85546875" style="157" customWidth="1"/>
    <col min="10506" max="10506" width="14" style="157" customWidth="1"/>
    <col min="10507" max="10507" width="15.5703125" style="157" customWidth="1"/>
    <col min="10508" max="10752" width="9.140625" style="157"/>
    <col min="10753" max="10753" width="7.28515625" style="157" customWidth="1"/>
    <col min="10754" max="10754" width="24.42578125" style="157" customWidth="1"/>
    <col min="10755" max="10755" width="16.28515625" style="157" customWidth="1"/>
    <col min="10756" max="10756" width="13.5703125" style="157" customWidth="1"/>
    <col min="10757" max="10757" width="18.85546875" style="157" customWidth="1"/>
    <col min="10758" max="10758" width="15.85546875" style="157" customWidth="1"/>
    <col min="10759" max="10759" width="16.5703125" style="157" customWidth="1"/>
    <col min="10760" max="10760" width="14.28515625" style="157" customWidth="1"/>
    <col min="10761" max="10761" width="22.85546875" style="157" customWidth="1"/>
    <col min="10762" max="10762" width="14" style="157" customWidth="1"/>
    <col min="10763" max="10763" width="15.5703125" style="157" customWidth="1"/>
    <col min="10764" max="11008" width="9.140625" style="157"/>
    <col min="11009" max="11009" width="7.28515625" style="157" customWidth="1"/>
    <col min="11010" max="11010" width="24.42578125" style="157" customWidth="1"/>
    <col min="11011" max="11011" width="16.28515625" style="157" customWidth="1"/>
    <col min="11012" max="11012" width="13.5703125" style="157" customWidth="1"/>
    <col min="11013" max="11013" width="18.85546875" style="157" customWidth="1"/>
    <col min="11014" max="11014" width="15.85546875" style="157" customWidth="1"/>
    <col min="11015" max="11015" width="16.5703125" style="157" customWidth="1"/>
    <col min="11016" max="11016" width="14.28515625" style="157" customWidth="1"/>
    <col min="11017" max="11017" width="22.85546875" style="157" customWidth="1"/>
    <col min="11018" max="11018" width="14" style="157" customWidth="1"/>
    <col min="11019" max="11019" width="15.5703125" style="157" customWidth="1"/>
    <col min="11020" max="11264" width="9.140625" style="157"/>
    <col min="11265" max="11265" width="7.28515625" style="157" customWidth="1"/>
    <col min="11266" max="11266" width="24.42578125" style="157" customWidth="1"/>
    <col min="11267" max="11267" width="16.28515625" style="157" customWidth="1"/>
    <col min="11268" max="11268" width="13.5703125" style="157" customWidth="1"/>
    <col min="11269" max="11269" width="18.85546875" style="157" customWidth="1"/>
    <col min="11270" max="11270" width="15.85546875" style="157" customWidth="1"/>
    <col min="11271" max="11271" width="16.5703125" style="157" customWidth="1"/>
    <col min="11272" max="11272" width="14.28515625" style="157" customWidth="1"/>
    <col min="11273" max="11273" width="22.85546875" style="157" customWidth="1"/>
    <col min="11274" max="11274" width="14" style="157" customWidth="1"/>
    <col min="11275" max="11275" width="15.5703125" style="157" customWidth="1"/>
    <col min="11276" max="11520" width="9.140625" style="157"/>
    <col min="11521" max="11521" width="7.28515625" style="157" customWidth="1"/>
    <col min="11522" max="11522" width="24.42578125" style="157" customWidth="1"/>
    <col min="11523" max="11523" width="16.28515625" style="157" customWidth="1"/>
    <col min="11524" max="11524" width="13.5703125" style="157" customWidth="1"/>
    <col min="11525" max="11525" width="18.85546875" style="157" customWidth="1"/>
    <col min="11526" max="11526" width="15.85546875" style="157" customWidth="1"/>
    <col min="11527" max="11527" width="16.5703125" style="157" customWidth="1"/>
    <col min="11528" max="11528" width="14.28515625" style="157" customWidth="1"/>
    <col min="11529" max="11529" width="22.85546875" style="157" customWidth="1"/>
    <col min="11530" max="11530" width="14" style="157" customWidth="1"/>
    <col min="11531" max="11531" width="15.5703125" style="157" customWidth="1"/>
    <col min="11532" max="11776" width="9.140625" style="157"/>
    <col min="11777" max="11777" width="7.28515625" style="157" customWidth="1"/>
    <col min="11778" max="11778" width="24.42578125" style="157" customWidth="1"/>
    <col min="11779" max="11779" width="16.28515625" style="157" customWidth="1"/>
    <col min="11780" max="11780" width="13.5703125" style="157" customWidth="1"/>
    <col min="11781" max="11781" width="18.85546875" style="157" customWidth="1"/>
    <col min="11782" max="11782" width="15.85546875" style="157" customWidth="1"/>
    <col min="11783" max="11783" width="16.5703125" style="157" customWidth="1"/>
    <col min="11784" max="11784" width="14.28515625" style="157" customWidth="1"/>
    <col min="11785" max="11785" width="22.85546875" style="157" customWidth="1"/>
    <col min="11786" max="11786" width="14" style="157" customWidth="1"/>
    <col min="11787" max="11787" width="15.5703125" style="157" customWidth="1"/>
    <col min="11788" max="12032" width="9.140625" style="157"/>
    <col min="12033" max="12033" width="7.28515625" style="157" customWidth="1"/>
    <col min="12034" max="12034" width="24.42578125" style="157" customWidth="1"/>
    <col min="12035" max="12035" width="16.28515625" style="157" customWidth="1"/>
    <col min="12036" max="12036" width="13.5703125" style="157" customWidth="1"/>
    <col min="12037" max="12037" width="18.85546875" style="157" customWidth="1"/>
    <col min="12038" max="12038" width="15.85546875" style="157" customWidth="1"/>
    <col min="12039" max="12039" width="16.5703125" style="157" customWidth="1"/>
    <col min="12040" max="12040" width="14.28515625" style="157" customWidth="1"/>
    <col min="12041" max="12041" width="22.85546875" style="157" customWidth="1"/>
    <col min="12042" max="12042" width="14" style="157" customWidth="1"/>
    <col min="12043" max="12043" width="15.5703125" style="157" customWidth="1"/>
    <col min="12044" max="12288" width="9.140625" style="157"/>
    <col min="12289" max="12289" width="7.28515625" style="157" customWidth="1"/>
    <col min="12290" max="12290" width="24.42578125" style="157" customWidth="1"/>
    <col min="12291" max="12291" width="16.28515625" style="157" customWidth="1"/>
    <col min="12292" max="12292" width="13.5703125" style="157" customWidth="1"/>
    <col min="12293" max="12293" width="18.85546875" style="157" customWidth="1"/>
    <col min="12294" max="12294" width="15.85546875" style="157" customWidth="1"/>
    <col min="12295" max="12295" width="16.5703125" style="157" customWidth="1"/>
    <col min="12296" max="12296" width="14.28515625" style="157" customWidth="1"/>
    <col min="12297" max="12297" width="22.85546875" style="157" customWidth="1"/>
    <col min="12298" max="12298" width="14" style="157" customWidth="1"/>
    <col min="12299" max="12299" width="15.5703125" style="157" customWidth="1"/>
    <col min="12300" max="12544" width="9.140625" style="157"/>
    <col min="12545" max="12545" width="7.28515625" style="157" customWidth="1"/>
    <col min="12546" max="12546" width="24.42578125" style="157" customWidth="1"/>
    <col min="12547" max="12547" width="16.28515625" style="157" customWidth="1"/>
    <col min="12548" max="12548" width="13.5703125" style="157" customWidth="1"/>
    <col min="12549" max="12549" width="18.85546875" style="157" customWidth="1"/>
    <col min="12550" max="12550" width="15.85546875" style="157" customWidth="1"/>
    <col min="12551" max="12551" width="16.5703125" style="157" customWidth="1"/>
    <col min="12552" max="12552" width="14.28515625" style="157" customWidth="1"/>
    <col min="12553" max="12553" width="22.85546875" style="157" customWidth="1"/>
    <col min="12554" max="12554" width="14" style="157" customWidth="1"/>
    <col min="12555" max="12555" width="15.5703125" style="157" customWidth="1"/>
    <col min="12556" max="12800" width="9.140625" style="157"/>
    <col min="12801" max="12801" width="7.28515625" style="157" customWidth="1"/>
    <col min="12802" max="12802" width="24.42578125" style="157" customWidth="1"/>
    <col min="12803" max="12803" width="16.28515625" style="157" customWidth="1"/>
    <col min="12804" max="12804" width="13.5703125" style="157" customWidth="1"/>
    <col min="12805" max="12805" width="18.85546875" style="157" customWidth="1"/>
    <col min="12806" max="12806" width="15.85546875" style="157" customWidth="1"/>
    <col min="12807" max="12807" width="16.5703125" style="157" customWidth="1"/>
    <col min="12808" max="12808" width="14.28515625" style="157" customWidth="1"/>
    <col min="12809" max="12809" width="22.85546875" style="157" customWidth="1"/>
    <col min="12810" max="12810" width="14" style="157" customWidth="1"/>
    <col min="12811" max="12811" width="15.5703125" style="157" customWidth="1"/>
    <col min="12812" max="13056" width="9.140625" style="157"/>
    <col min="13057" max="13057" width="7.28515625" style="157" customWidth="1"/>
    <col min="13058" max="13058" width="24.42578125" style="157" customWidth="1"/>
    <col min="13059" max="13059" width="16.28515625" style="157" customWidth="1"/>
    <col min="13060" max="13060" width="13.5703125" style="157" customWidth="1"/>
    <col min="13061" max="13061" width="18.85546875" style="157" customWidth="1"/>
    <col min="13062" max="13062" width="15.85546875" style="157" customWidth="1"/>
    <col min="13063" max="13063" width="16.5703125" style="157" customWidth="1"/>
    <col min="13064" max="13064" width="14.28515625" style="157" customWidth="1"/>
    <col min="13065" max="13065" width="22.85546875" style="157" customWidth="1"/>
    <col min="13066" max="13066" width="14" style="157" customWidth="1"/>
    <col min="13067" max="13067" width="15.5703125" style="157" customWidth="1"/>
    <col min="13068" max="13312" width="9.140625" style="157"/>
    <col min="13313" max="13313" width="7.28515625" style="157" customWidth="1"/>
    <col min="13314" max="13314" width="24.42578125" style="157" customWidth="1"/>
    <col min="13315" max="13315" width="16.28515625" style="157" customWidth="1"/>
    <col min="13316" max="13316" width="13.5703125" style="157" customWidth="1"/>
    <col min="13317" max="13317" width="18.85546875" style="157" customWidth="1"/>
    <col min="13318" max="13318" width="15.85546875" style="157" customWidth="1"/>
    <col min="13319" max="13319" width="16.5703125" style="157" customWidth="1"/>
    <col min="13320" max="13320" width="14.28515625" style="157" customWidth="1"/>
    <col min="13321" max="13321" width="22.85546875" style="157" customWidth="1"/>
    <col min="13322" max="13322" width="14" style="157" customWidth="1"/>
    <col min="13323" max="13323" width="15.5703125" style="157" customWidth="1"/>
    <col min="13324" max="13568" width="9.140625" style="157"/>
    <col min="13569" max="13569" width="7.28515625" style="157" customWidth="1"/>
    <col min="13570" max="13570" width="24.42578125" style="157" customWidth="1"/>
    <col min="13571" max="13571" width="16.28515625" style="157" customWidth="1"/>
    <col min="13572" max="13572" width="13.5703125" style="157" customWidth="1"/>
    <col min="13573" max="13573" width="18.85546875" style="157" customWidth="1"/>
    <col min="13574" max="13574" width="15.85546875" style="157" customWidth="1"/>
    <col min="13575" max="13575" width="16.5703125" style="157" customWidth="1"/>
    <col min="13576" max="13576" width="14.28515625" style="157" customWidth="1"/>
    <col min="13577" max="13577" width="22.85546875" style="157" customWidth="1"/>
    <col min="13578" max="13578" width="14" style="157" customWidth="1"/>
    <col min="13579" max="13579" width="15.5703125" style="157" customWidth="1"/>
    <col min="13580" max="13824" width="9.140625" style="157"/>
    <col min="13825" max="13825" width="7.28515625" style="157" customWidth="1"/>
    <col min="13826" max="13826" width="24.42578125" style="157" customWidth="1"/>
    <col min="13827" max="13827" width="16.28515625" style="157" customWidth="1"/>
    <col min="13828" max="13828" width="13.5703125" style="157" customWidth="1"/>
    <col min="13829" max="13829" width="18.85546875" style="157" customWidth="1"/>
    <col min="13830" max="13830" width="15.85546875" style="157" customWidth="1"/>
    <col min="13831" max="13831" width="16.5703125" style="157" customWidth="1"/>
    <col min="13832" max="13832" width="14.28515625" style="157" customWidth="1"/>
    <col min="13833" max="13833" width="22.85546875" style="157" customWidth="1"/>
    <col min="13834" max="13834" width="14" style="157" customWidth="1"/>
    <col min="13835" max="13835" width="15.5703125" style="157" customWidth="1"/>
    <col min="13836" max="14080" width="9.140625" style="157"/>
    <col min="14081" max="14081" width="7.28515625" style="157" customWidth="1"/>
    <col min="14082" max="14082" width="24.42578125" style="157" customWidth="1"/>
    <col min="14083" max="14083" width="16.28515625" style="157" customWidth="1"/>
    <col min="14084" max="14084" width="13.5703125" style="157" customWidth="1"/>
    <col min="14085" max="14085" width="18.85546875" style="157" customWidth="1"/>
    <col min="14086" max="14086" width="15.85546875" style="157" customWidth="1"/>
    <col min="14087" max="14087" width="16.5703125" style="157" customWidth="1"/>
    <col min="14088" max="14088" width="14.28515625" style="157" customWidth="1"/>
    <col min="14089" max="14089" width="22.85546875" style="157" customWidth="1"/>
    <col min="14090" max="14090" width="14" style="157" customWidth="1"/>
    <col min="14091" max="14091" width="15.5703125" style="157" customWidth="1"/>
    <col min="14092" max="14336" width="9.140625" style="157"/>
    <col min="14337" max="14337" width="7.28515625" style="157" customWidth="1"/>
    <col min="14338" max="14338" width="24.42578125" style="157" customWidth="1"/>
    <col min="14339" max="14339" width="16.28515625" style="157" customWidth="1"/>
    <col min="14340" max="14340" width="13.5703125" style="157" customWidth="1"/>
    <col min="14341" max="14341" width="18.85546875" style="157" customWidth="1"/>
    <col min="14342" max="14342" width="15.85546875" style="157" customWidth="1"/>
    <col min="14343" max="14343" width="16.5703125" style="157" customWidth="1"/>
    <col min="14344" max="14344" width="14.28515625" style="157" customWidth="1"/>
    <col min="14345" max="14345" width="22.85546875" style="157" customWidth="1"/>
    <col min="14346" max="14346" width="14" style="157" customWidth="1"/>
    <col min="14347" max="14347" width="15.5703125" style="157" customWidth="1"/>
    <col min="14348" max="14592" width="9.140625" style="157"/>
    <col min="14593" max="14593" width="7.28515625" style="157" customWidth="1"/>
    <col min="14594" max="14594" width="24.42578125" style="157" customWidth="1"/>
    <col min="14595" max="14595" width="16.28515625" style="157" customWidth="1"/>
    <col min="14596" max="14596" width="13.5703125" style="157" customWidth="1"/>
    <col min="14597" max="14597" width="18.85546875" style="157" customWidth="1"/>
    <col min="14598" max="14598" width="15.85546875" style="157" customWidth="1"/>
    <col min="14599" max="14599" width="16.5703125" style="157" customWidth="1"/>
    <col min="14600" max="14600" width="14.28515625" style="157" customWidth="1"/>
    <col min="14601" max="14601" width="22.85546875" style="157" customWidth="1"/>
    <col min="14602" max="14602" width="14" style="157" customWidth="1"/>
    <col min="14603" max="14603" width="15.5703125" style="157" customWidth="1"/>
    <col min="14604" max="14848" width="9.140625" style="157"/>
    <col min="14849" max="14849" width="7.28515625" style="157" customWidth="1"/>
    <col min="14850" max="14850" width="24.42578125" style="157" customWidth="1"/>
    <col min="14851" max="14851" width="16.28515625" style="157" customWidth="1"/>
    <col min="14852" max="14852" width="13.5703125" style="157" customWidth="1"/>
    <col min="14853" max="14853" width="18.85546875" style="157" customWidth="1"/>
    <col min="14854" max="14854" width="15.85546875" style="157" customWidth="1"/>
    <col min="14855" max="14855" width="16.5703125" style="157" customWidth="1"/>
    <col min="14856" max="14856" width="14.28515625" style="157" customWidth="1"/>
    <col min="14857" max="14857" width="22.85546875" style="157" customWidth="1"/>
    <col min="14858" max="14858" width="14" style="157" customWidth="1"/>
    <col min="14859" max="14859" width="15.5703125" style="157" customWidth="1"/>
    <col min="14860" max="15104" width="9.140625" style="157"/>
    <col min="15105" max="15105" width="7.28515625" style="157" customWidth="1"/>
    <col min="15106" max="15106" width="24.42578125" style="157" customWidth="1"/>
    <col min="15107" max="15107" width="16.28515625" style="157" customWidth="1"/>
    <col min="15108" max="15108" width="13.5703125" style="157" customWidth="1"/>
    <col min="15109" max="15109" width="18.85546875" style="157" customWidth="1"/>
    <col min="15110" max="15110" width="15.85546875" style="157" customWidth="1"/>
    <col min="15111" max="15111" width="16.5703125" style="157" customWidth="1"/>
    <col min="15112" max="15112" width="14.28515625" style="157" customWidth="1"/>
    <col min="15113" max="15113" width="22.85546875" style="157" customWidth="1"/>
    <col min="15114" max="15114" width="14" style="157" customWidth="1"/>
    <col min="15115" max="15115" width="15.5703125" style="157" customWidth="1"/>
    <col min="15116" max="15360" width="9.140625" style="157"/>
    <col min="15361" max="15361" width="7.28515625" style="157" customWidth="1"/>
    <col min="15362" max="15362" width="24.42578125" style="157" customWidth="1"/>
    <col min="15363" max="15363" width="16.28515625" style="157" customWidth="1"/>
    <col min="15364" max="15364" width="13.5703125" style="157" customWidth="1"/>
    <col min="15365" max="15365" width="18.85546875" style="157" customWidth="1"/>
    <col min="15366" max="15366" width="15.85546875" style="157" customWidth="1"/>
    <col min="15367" max="15367" width="16.5703125" style="157" customWidth="1"/>
    <col min="15368" max="15368" width="14.28515625" style="157" customWidth="1"/>
    <col min="15369" max="15369" width="22.85546875" style="157" customWidth="1"/>
    <col min="15370" max="15370" width="14" style="157" customWidth="1"/>
    <col min="15371" max="15371" width="15.5703125" style="157" customWidth="1"/>
    <col min="15372" max="15616" width="9.140625" style="157"/>
    <col min="15617" max="15617" width="7.28515625" style="157" customWidth="1"/>
    <col min="15618" max="15618" width="24.42578125" style="157" customWidth="1"/>
    <col min="15619" max="15619" width="16.28515625" style="157" customWidth="1"/>
    <col min="15620" max="15620" width="13.5703125" style="157" customWidth="1"/>
    <col min="15621" max="15621" width="18.85546875" style="157" customWidth="1"/>
    <col min="15622" max="15622" width="15.85546875" style="157" customWidth="1"/>
    <col min="15623" max="15623" width="16.5703125" style="157" customWidth="1"/>
    <col min="15624" max="15624" width="14.28515625" style="157" customWidth="1"/>
    <col min="15625" max="15625" width="22.85546875" style="157" customWidth="1"/>
    <col min="15626" max="15626" width="14" style="157" customWidth="1"/>
    <col min="15627" max="15627" width="15.5703125" style="157" customWidth="1"/>
    <col min="15628" max="15872" width="9.140625" style="157"/>
    <col min="15873" max="15873" width="7.28515625" style="157" customWidth="1"/>
    <col min="15874" max="15874" width="24.42578125" style="157" customWidth="1"/>
    <col min="15875" max="15875" width="16.28515625" style="157" customWidth="1"/>
    <col min="15876" max="15876" width="13.5703125" style="157" customWidth="1"/>
    <col min="15877" max="15877" width="18.85546875" style="157" customWidth="1"/>
    <col min="15878" max="15878" width="15.85546875" style="157" customWidth="1"/>
    <col min="15879" max="15879" width="16.5703125" style="157" customWidth="1"/>
    <col min="15880" max="15880" width="14.28515625" style="157" customWidth="1"/>
    <col min="15881" max="15881" width="22.85546875" style="157" customWidth="1"/>
    <col min="15882" max="15882" width="14" style="157" customWidth="1"/>
    <col min="15883" max="15883" width="15.5703125" style="157" customWidth="1"/>
    <col min="15884" max="16128" width="9.140625" style="157"/>
    <col min="16129" max="16129" width="7.28515625" style="157" customWidth="1"/>
    <col min="16130" max="16130" width="24.42578125" style="157" customWidth="1"/>
    <col min="16131" max="16131" width="16.28515625" style="157" customWidth="1"/>
    <col min="16132" max="16132" width="13.5703125" style="157" customWidth="1"/>
    <col min="16133" max="16133" width="18.85546875" style="157" customWidth="1"/>
    <col min="16134" max="16134" width="15.85546875" style="157" customWidth="1"/>
    <col min="16135" max="16135" width="16.5703125" style="157" customWidth="1"/>
    <col min="16136" max="16136" width="14.28515625" style="157" customWidth="1"/>
    <col min="16137" max="16137" width="22.85546875" style="157" customWidth="1"/>
    <col min="16138" max="16138" width="14" style="157" customWidth="1"/>
    <col min="16139" max="16139" width="15.5703125" style="157" customWidth="1"/>
    <col min="16140" max="16384" width="9.140625" style="157"/>
  </cols>
  <sheetData>
    <row r="1" spans="1:16" ht="18.75" customHeight="1" x14ac:dyDescent="0.25">
      <c r="K1" s="158"/>
      <c r="L1" s="158"/>
      <c r="M1" s="159" t="s">
        <v>22</v>
      </c>
      <c r="N1" s="159"/>
      <c r="O1" s="159"/>
    </row>
    <row r="2" spans="1:16" ht="20.25" customHeight="1" x14ac:dyDescent="0.25">
      <c r="A2" s="160"/>
      <c r="B2" s="160"/>
      <c r="C2" s="160"/>
      <c r="D2" s="160"/>
      <c r="E2" s="160"/>
      <c r="F2" s="160"/>
      <c r="G2" s="160"/>
      <c r="H2" s="161"/>
      <c r="I2" s="161"/>
      <c r="K2" s="162"/>
      <c r="L2" s="162"/>
      <c r="M2" s="163" t="s">
        <v>27</v>
      </c>
      <c r="N2" s="163"/>
      <c r="O2" s="163"/>
      <c r="P2" s="163"/>
    </row>
    <row r="3" spans="1:16" ht="61.5" customHeight="1" x14ac:dyDescent="0.25">
      <c r="A3" s="160"/>
      <c r="B3" s="164" t="s">
        <v>201</v>
      </c>
      <c r="C3" s="165"/>
      <c r="D3" s="165"/>
      <c r="E3" s="165"/>
      <c r="F3" s="165"/>
      <c r="G3" s="165"/>
      <c r="H3" s="165"/>
      <c r="I3" s="165"/>
      <c r="J3" s="165"/>
      <c r="K3" s="160"/>
    </row>
    <row r="4" spans="1:16" ht="31.5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6" ht="33" customHeight="1" x14ac:dyDescent="0.25">
      <c r="A5" s="167" t="s">
        <v>2</v>
      </c>
      <c r="B5" s="167" t="s">
        <v>3</v>
      </c>
      <c r="C5" s="168" t="s">
        <v>4</v>
      </c>
      <c r="D5" s="168"/>
      <c r="E5" s="168"/>
      <c r="F5" s="168" t="s">
        <v>5</v>
      </c>
      <c r="G5" s="168" t="s">
        <v>6</v>
      </c>
      <c r="H5" s="168"/>
      <c r="I5" s="168"/>
      <c r="J5" s="168"/>
      <c r="K5" s="169" t="s">
        <v>7</v>
      </c>
    </row>
    <row r="6" spans="1:16" ht="158.25" customHeight="1" x14ac:dyDescent="0.25">
      <c r="A6" s="167"/>
      <c r="B6" s="167"/>
      <c r="C6" s="170" t="s">
        <v>8</v>
      </c>
      <c r="D6" s="170" t="s">
        <v>9</v>
      </c>
      <c r="E6" s="170" t="s">
        <v>10</v>
      </c>
      <c r="F6" s="168"/>
      <c r="G6" s="171" t="s">
        <v>11</v>
      </c>
      <c r="H6" s="170" t="s">
        <v>12</v>
      </c>
      <c r="I6" s="170" t="s">
        <v>13</v>
      </c>
      <c r="J6" s="170" t="s">
        <v>12</v>
      </c>
      <c r="K6" s="169"/>
    </row>
    <row r="7" spans="1:16" ht="47.25" x14ac:dyDescent="0.25">
      <c r="A7" s="172">
        <v>1</v>
      </c>
      <c r="B7" s="175" t="s">
        <v>202</v>
      </c>
      <c r="C7" s="174"/>
      <c r="D7" s="174">
        <v>2.04</v>
      </c>
      <c r="E7" s="175" t="s">
        <v>203</v>
      </c>
      <c r="F7" s="176">
        <f>SUM(C7,D7)</f>
        <v>2.04</v>
      </c>
      <c r="G7" s="177"/>
      <c r="H7" s="174"/>
      <c r="I7" s="175" t="s">
        <v>203</v>
      </c>
      <c r="J7" s="174">
        <v>2.04</v>
      </c>
      <c r="K7" s="179"/>
    </row>
    <row r="8" spans="1:16" ht="31.5" x14ac:dyDescent="0.25">
      <c r="A8" s="172">
        <v>2</v>
      </c>
      <c r="B8" s="177" t="s">
        <v>36</v>
      </c>
      <c r="C8" s="174"/>
      <c r="D8" s="174">
        <v>34.67</v>
      </c>
      <c r="E8" s="175" t="s">
        <v>25</v>
      </c>
      <c r="F8" s="176">
        <f t="shared" ref="F8:F50" si="0">SUM(C8,D8)</f>
        <v>34.67</v>
      </c>
      <c r="G8" s="177"/>
      <c r="H8" s="174"/>
      <c r="I8" s="175" t="s">
        <v>25</v>
      </c>
      <c r="J8" s="174">
        <v>34.67</v>
      </c>
      <c r="K8" s="179"/>
    </row>
    <row r="9" spans="1:16" ht="15.75" x14ac:dyDescent="0.25">
      <c r="A9" s="172"/>
      <c r="B9" s="175"/>
      <c r="C9" s="174"/>
      <c r="D9" s="174"/>
      <c r="E9" s="175"/>
      <c r="F9" s="176">
        <f t="shared" si="0"/>
        <v>0</v>
      </c>
      <c r="G9" s="177"/>
      <c r="H9" s="174"/>
      <c r="I9" s="175"/>
      <c r="J9" s="174"/>
      <c r="K9" s="179"/>
    </row>
    <row r="10" spans="1:16" ht="15.75" x14ac:dyDescent="0.25">
      <c r="A10" s="172"/>
      <c r="B10" s="177"/>
      <c r="C10" s="174"/>
      <c r="D10" s="174"/>
      <c r="E10" s="175"/>
      <c r="F10" s="176">
        <f t="shared" si="0"/>
        <v>0</v>
      </c>
      <c r="G10" s="177"/>
      <c r="H10" s="174"/>
      <c r="I10" s="175"/>
      <c r="J10" s="174"/>
      <c r="K10" s="179"/>
    </row>
    <row r="11" spans="1:16" ht="15.75" x14ac:dyDescent="0.25">
      <c r="A11" s="172"/>
      <c r="B11" s="175"/>
      <c r="C11" s="174"/>
      <c r="D11" s="174"/>
      <c r="E11" s="175"/>
      <c r="F11" s="176">
        <f t="shared" si="0"/>
        <v>0</v>
      </c>
      <c r="G11" s="177"/>
      <c r="H11" s="174"/>
      <c r="I11" s="175"/>
      <c r="J11" s="174"/>
      <c r="K11" s="179"/>
    </row>
    <row r="12" spans="1:16" ht="15.75" x14ac:dyDescent="0.25">
      <c r="A12" s="172"/>
      <c r="B12" s="175"/>
      <c r="C12" s="174"/>
      <c r="D12" s="174"/>
      <c r="E12" s="175"/>
      <c r="F12" s="176">
        <f t="shared" si="0"/>
        <v>0</v>
      </c>
      <c r="G12" s="180"/>
      <c r="H12" s="174"/>
      <c r="I12" s="175"/>
      <c r="J12" s="174"/>
      <c r="K12" s="179"/>
    </row>
    <row r="13" spans="1:16" ht="15.75" x14ac:dyDescent="0.25">
      <c r="A13" s="172"/>
      <c r="B13" s="175"/>
      <c r="C13" s="174"/>
      <c r="D13" s="174"/>
      <c r="E13" s="175"/>
      <c r="F13" s="176">
        <f t="shared" si="0"/>
        <v>0</v>
      </c>
      <c r="G13" s="180"/>
      <c r="H13" s="174"/>
      <c r="I13" s="175"/>
      <c r="J13" s="174"/>
      <c r="K13" s="179"/>
    </row>
    <row r="14" spans="1:16" ht="15.75" x14ac:dyDescent="0.25">
      <c r="A14" s="172"/>
      <c r="B14" s="175"/>
      <c r="C14" s="174"/>
      <c r="D14" s="174"/>
      <c r="E14" s="175"/>
      <c r="F14" s="176">
        <f t="shared" si="0"/>
        <v>0</v>
      </c>
      <c r="G14" s="177"/>
      <c r="H14" s="174"/>
      <c r="I14" s="175"/>
      <c r="J14" s="174"/>
      <c r="K14" s="179"/>
    </row>
    <row r="15" spans="1:16" ht="15.75" x14ac:dyDescent="0.25">
      <c r="A15" s="180"/>
      <c r="B15" s="175"/>
      <c r="C15" s="174"/>
      <c r="D15" s="174"/>
      <c r="E15" s="175"/>
      <c r="F15" s="176">
        <f t="shared" si="0"/>
        <v>0</v>
      </c>
      <c r="G15" s="177"/>
      <c r="H15" s="174"/>
      <c r="I15" s="175"/>
      <c r="J15" s="174"/>
      <c r="K15" s="179"/>
    </row>
    <row r="16" spans="1:16" ht="15" customHeight="1" x14ac:dyDescent="0.25">
      <c r="A16" s="180"/>
      <c r="B16" s="175"/>
      <c r="C16" s="174"/>
      <c r="D16" s="174"/>
      <c r="E16" s="175"/>
      <c r="F16" s="176">
        <f t="shared" si="0"/>
        <v>0</v>
      </c>
      <c r="G16" s="177"/>
      <c r="H16" s="174"/>
      <c r="I16" s="175"/>
      <c r="J16" s="174"/>
      <c r="K16" s="179"/>
    </row>
    <row r="17" spans="1:11" ht="15.75" x14ac:dyDescent="0.25">
      <c r="A17" s="172"/>
      <c r="B17" s="175"/>
      <c r="C17" s="174"/>
      <c r="D17" s="174"/>
      <c r="E17" s="175"/>
      <c r="F17" s="176">
        <f t="shared" si="0"/>
        <v>0</v>
      </c>
      <c r="G17" s="177"/>
      <c r="H17" s="174"/>
      <c r="I17" s="175"/>
      <c r="J17" s="174"/>
      <c r="K17" s="179"/>
    </row>
    <row r="18" spans="1:11" ht="15.75" x14ac:dyDescent="0.25">
      <c r="A18" s="172"/>
      <c r="B18" s="175"/>
      <c r="C18" s="174"/>
      <c r="D18" s="174"/>
      <c r="E18" s="175"/>
      <c r="F18" s="176">
        <f t="shared" si="0"/>
        <v>0</v>
      </c>
      <c r="G18" s="177"/>
      <c r="H18" s="174"/>
      <c r="I18" s="175"/>
      <c r="J18" s="174"/>
      <c r="K18" s="179"/>
    </row>
    <row r="19" spans="1:11" ht="15.75" x14ac:dyDescent="0.25">
      <c r="A19" s="172"/>
      <c r="B19" s="175"/>
      <c r="C19" s="174"/>
      <c r="D19" s="174"/>
      <c r="E19" s="175"/>
      <c r="F19" s="176">
        <f t="shared" si="0"/>
        <v>0</v>
      </c>
      <c r="G19" s="177"/>
      <c r="H19" s="174"/>
      <c r="I19" s="175"/>
      <c r="J19" s="174"/>
      <c r="K19" s="179"/>
    </row>
    <row r="20" spans="1:11" ht="15.75" x14ac:dyDescent="0.25">
      <c r="A20" s="172"/>
      <c r="B20" s="175"/>
      <c r="C20" s="174"/>
      <c r="D20" s="174"/>
      <c r="E20" s="175"/>
      <c r="F20" s="176">
        <f t="shared" si="0"/>
        <v>0</v>
      </c>
      <c r="G20" s="177"/>
      <c r="H20" s="174"/>
      <c r="I20" s="175"/>
      <c r="J20" s="174"/>
      <c r="K20" s="179"/>
    </row>
    <row r="21" spans="1:11" ht="15.75" x14ac:dyDescent="0.25">
      <c r="A21" s="172"/>
      <c r="B21" s="175"/>
      <c r="C21" s="174"/>
      <c r="D21" s="174"/>
      <c r="E21" s="175"/>
      <c r="F21" s="176">
        <f t="shared" si="0"/>
        <v>0</v>
      </c>
      <c r="G21" s="177"/>
      <c r="H21" s="174"/>
      <c r="I21" s="175"/>
      <c r="J21" s="174"/>
      <c r="K21" s="179"/>
    </row>
    <row r="22" spans="1:11" ht="15.75" x14ac:dyDescent="0.25">
      <c r="A22" s="172"/>
      <c r="B22" s="175"/>
      <c r="C22" s="174"/>
      <c r="D22" s="174"/>
      <c r="E22" s="175"/>
      <c r="F22" s="176">
        <f t="shared" si="0"/>
        <v>0</v>
      </c>
      <c r="G22" s="177"/>
      <c r="H22" s="174"/>
      <c r="I22" s="175"/>
      <c r="J22" s="174"/>
      <c r="K22" s="179"/>
    </row>
    <row r="23" spans="1:11" ht="15.75" x14ac:dyDescent="0.25">
      <c r="A23" s="172"/>
      <c r="B23" s="175"/>
      <c r="C23" s="174"/>
      <c r="D23" s="174"/>
      <c r="E23" s="175"/>
      <c r="F23" s="176">
        <f t="shared" si="0"/>
        <v>0</v>
      </c>
      <c r="G23" s="177"/>
      <c r="H23" s="174"/>
      <c r="I23" s="175"/>
      <c r="J23" s="174"/>
      <c r="K23" s="179"/>
    </row>
    <row r="24" spans="1:11" ht="15.75" x14ac:dyDescent="0.25">
      <c r="A24" s="172"/>
      <c r="B24" s="175"/>
      <c r="C24" s="174"/>
      <c r="D24" s="174"/>
      <c r="E24" s="175"/>
      <c r="F24" s="176">
        <f t="shared" si="0"/>
        <v>0</v>
      </c>
      <c r="G24" s="177"/>
      <c r="H24" s="174"/>
      <c r="I24" s="175"/>
      <c r="J24" s="174"/>
      <c r="K24" s="179"/>
    </row>
    <row r="25" spans="1:11" ht="15.75" x14ac:dyDescent="0.25">
      <c r="A25" s="180"/>
      <c r="B25" s="175"/>
      <c r="C25" s="174"/>
      <c r="D25" s="174"/>
      <c r="E25" s="175"/>
      <c r="F25" s="176">
        <f t="shared" si="0"/>
        <v>0</v>
      </c>
      <c r="G25" s="177"/>
      <c r="H25" s="174"/>
      <c r="I25" s="175"/>
      <c r="J25" s="174"/>
      <c r="K25" s="179"/>
    </row>
    <row r="26" spans="1:11" ht="15.75" x14ac:dyDescent="0.25">
      <c r="A26" s="180"/>
      <c r="B26" s="175"/>
      <c r="C26" s="174"/>
      <c r="D26" s="174"/>
      <c r="E26" s="175"/>
      <c r="F26" s="176">
        <f t="shared" si="0"/>
        <v>0</v>
      </c>
      <c r="G26" s="177"/>
      <c r="H26" s="174"/>
      <c r="I26" s="175"/>
      <c r="J26" s="174"/>
      <c r="K26" s="179"/>
    </row>
    <row r="27" spans="1:11" ht="15.75" x14ac:dyDescent="0.25">
      <c r="A27" s="172"/>
      <c r="B27" s="175"/>
      <c r="C27" s="174"/>
      <c r="D27" s="174"/>
      <c r="E27" s="175"/>
      <c r="F27" s="176">
        <f t="shared" si="0"/>
        <v>0</v>
      </c>
      <c r="G27" s="177"/>
      <c r="H27" s="174"/>
      <c r="I27" s="175"/>
      <c r="J27" s="174"/>
      <c r="K27" s="179"/>
    </row>
    <row r="28" spans="1:11" ht="15.75" x14ac:dyDescent="0.25">
      <c r="A28" s="172"/>
      <c r="B28" s="175"/>
      <c r="C28" s="174"/>
      <c r="D28" s="174"/>
      <c r="E28" s="175"/>
      <c r="F28" s="176">
        <f t="shared" si="0"/>
        <v>0</v>
      </c>
      <c r="G28" s="177"/>
      <c r="H28" s="174"/>
      <c r="I28" s="175"/>
      <c r="J28" s="174"/>
      <c r="K28" s="179"/>
    </row>
    <row r="29" spans="1:11" ht="15.75" x14ac:dyDescent="0.25">
      <c r="A29" s="172"/>
      <c r="B29" s="175"/>
      <c r="C29" s="174"/>
      <c r="D29" s="174"/>
      <c r="E29" s="175"/>
      <c r="F29" s="176">
        <f t="shared" si="0"/>
        <v>0</v>
      </c>
      <c r="G29" s="177"/>
      <c r="H29" s="174"/>
      <c r="I29" s="175"/>
      <c r="J29" s="174"/>
      <c r="K29" s="179"/>
    </row>
    <row r="30" spans="1:11" ht="15.75" x14ac:dyDescent="0.25">
      <c r="A30" s="172"/>
      <c r="B30" s="177"/>
      <c r="C30" s="174"/>
      <c r="D30" s="174"/>
      <c r="E30" s="175"/>
      <c r="F30" s="176">
        <f t="shared" si="0"/>
        <v>0</v>
      </c>
      <c r="G30" s="177"/>
      <c r="H30" s="174"/>
      <c r="I30" s="175"/>
      <c r="J30" s="174"/>
      <c r="K30" s="179"/>
    </row>
    <row r="31" spans="1:11" ht="15.75" x14ac:dyDescent="0.25">
      <c r="A31" s="172"/>
      <c r="B31" s="177"/>
      <c r="C31" s="174"/>
      <c r="D31" s="174"/>
      <c r="E31" s="175"/>
      <c r="F31" s="176">
        <f t="shared" si="0"/>
        <v>0</v>
      </c>
      <c r="G31" s="177"/>
      <c r="H31" s="174"/>
      <c r="I31" s="175"/>
      <c r="J31" s="174"/>
      <c r="K31" s="179"/>
    </row>
    <row r="32" spans="1:11" ht="15.75" x14ac:dyDescent="0.25">
      <c r="A32" s="172"/>
      <c r="B32" s="177"/>
      <c r="C32" s="174"/>
      <c r="D32" s="174"/>
      <c r="E32" s="175"/>
      <c r="F32" s="176">
        <f t="shared" si="0"/>
        <v>0</v>
      </c>
      <c r="G32" s="177"/>
      <c r="H32" s="174"/>
      <c r="I32" s="175"/>
      <c r="J32" s="174"/>
      <c r="K32" s="179"/>
    </row>
    <row r="33" spans="1:11" ht="15.75" x14ac:dyDescent="0.25">
      <c r="A33" s="172"/>
      <c r="B33" s="177"/>
      <c r="C33" s="174"/>
      <c r="D33" s="174"/>
      <c r="E33" s="175"/>
      <c r="F33" s="176">
        <f t="shared" si="0"/>
        <v>0</v>
      </c>
      <c r="G33" s="177"/>
      <c r="H33" s="174"/>
      <c r="I33" s="175"/>
      <c r="J33" s="174"/>
      <c r="K33" s="179"/>
    </row>
    <row r="34" spans="1:11" ht="15.75" x14ac:dyDescent="0.25">
      <c r="A34" s="172"/>
      <c r="B34" s="177"/>
      <c r="C34" s="174"/>
      <c r="D34" s="174"/>
      <c r="E34" s="175"/>
      <c r="F34" s="176">
        <f t="shared" si="0"/>
        <v>0</v>
      </c>
      <c r="G34" s="177"/>
      <c r="H34" s="174"/>
      <c r="I34" s="175"/>
      <c r="J34" s="174"/>
      <c r="K34" s="179"/>
    </row>
    <row r="35" spans="1:11" ht="15.75" x14ac:dyDescent="0.25">
      <c r="A35" s="180"/>
      <c r="B35" s="177"/>
      <c r="C35" s="174"/>
      <c r="D35" s="174"/>
      <c r="E35" s="175"/>
      <c r="F35" s="176">
        <f t="shared" si="0"/>
        <v>0</v>
      </c>
      <c r="G35" s="177"/>
      <c r="H35" s="174"/>
      <c r="I35" s="175"/>
      <c r="J35" s="174"/>
      <c r="K35" s="179"/>
    </row>
    <row r="36" spans="1:11" ht="15.75" x14ac:dyDescent="0.25">
      <c r="A36" s="180"/>
      <c r="B36" s="177"/>
      <c r="C36" s="174"/>
      <c r="D36" s="174"/>
      <c r="E36" s="175"/>
      <c r="F36" s="176">
        <f t="shared" si="0"/>
        <v>0</v>
      </c>
      <c r="G36" s="177"/>
      <c r="H36" s="174"/>
      <c r="I36" s="175"/>
      <c r="J36" s="174"/>
      <c r="K36" s="179"/>
    </row>
    <row r="37" spans="1:11" ht="15.75" x14ac:dyDescent="0.25">
      <c r="A37" s="172"/>
      <c r="B37" s="177"/>
      <c r="C37" s="174"/>
      <c r="D37" s="174"/>
      <c r="E37" s="175"/>
      <c r="F37" s="176">
        <f t="shared" si="0"/>
        <v>0</v>
      </c>
      <c r="G37" s="177"/>
      <c r="H37" s="174"/>
      <c r="I37" s="175"/>
      <c r="J37" s="174"/>
      <c r="K37" s="179"/>
    </row>
    <row r="38" spans="1:11" ht="15.75" x14ac:dyDescent="0.25">
      <c r="A38" s="172"/>
      <c r="B38" s="177"/>
      <c r="C38" s="174"/>
      <c r="D38" s="174"/>
      <c r="E38" s="175"/>
      <c r="F38" s="176">
        <f t="shared" si="0"/>
        <v>0</v>
      </c>
      <c r="G38" s="177"/>
      <c r="H38" s="174"/>
      <c r="I38" s="175"/>
      <c r="J38" s="174"/>
      <c r="K38" s="179"/>
    </row>
    <row r="39" spans="1:11" ht="15.75" x14ac:dyDescent="0.25">
      <c r="A39" s="172"/>
      <c r="B39" s="177"/>
      <c r="C39" s="174"/>
      <c r="D39" s="174"/>
      <c r="E39" s="175"/>
      <c r="F39" s="176">
        <f t="shared" si="0"/>
        <v>0</v>
      </c>
      <c r="G39" s="177"/>
      <c r="H39" s="174"/>
      <c r="I39" s="175"/>
      <c r="J39" s="174"/>
      <c r="K39" s="179"/>
    </row>
    <row r="40" spans="1:11" ht="15.75" x14ac:dyDescent="0.25">
      <c r="A40" s="172"/>
      <c r="B40" s="177"/>
      <c r="C40" s="174"/>
      <c r="D40" s="174"/>
      <c r="E40" s="175"/>
      <c r="F40" s="176">
        <f t="shared" si="0"/>
        <v>0</v>
      </c>
      <c r="G40" s="177"/>
      <c r="H40" s="174"/>
      <c r="I40" s="175"/>
      <c r="J40" s="174"/>
      <c r="K40" s="179"/>
    </row>
    <row r="41" spans="1:11" ht="15.75" x14ac:dyDescent="0.25">
      <c r="A41" s="172"/>
      <c r="B41" s="177"/>
      <c r="C41" s="174"/>
      <c r="D41" s="174"/>
      <c r="E41" s="175"/>
      <c r="F41" s="176">
        <f t="shared" si="0"/>
        <v>0</v>
      </c>
      <c r="G41" s="177"/>
      <c r="H41" s="174"/>
      <c r="I41" s="175"/>
      <c r="J41" s="174"/>
      <c r="K41" s="179"/>
    </row>
    <row r="42" spans="1:11" ht="15.75" x14ac:dyDescent="0.25">
      <c r="A42" s="172"/>
      <c r="B42" s="177"/>
      <c r="C42" s="174"/>
      <c r="D42" s="174"/>
      <c r="E42" s="175"/>
      <c r="F42" s="176">
        <f t="shared" si="0"/>
        <v>0</v>
      </c>
      <c r="G42" s="177"/>
      <c r="H42" s="174"/>
      <c r="I42" s="175"/>
      <c r="J42" s="174"/>
      <c r="K42" s="179"/>
    </row>
    <row r="43" spans="1:11" ht="15.75" x14ac:dyDescent="0.25">
      <c r="A43" s="172"/>
      <c r="B43" s="177"/>
      <c r="C43" s="174"/>
      <c r="D43" s="174"/>
      <c r="E43" s="175"/>
      <c r="F43" s="176">
        <f t="shared" si="0"/>
        <v>0</v>
      </c>
      <c r="G43" s="177"/>
      <c r="H43" s="174"/>
      <c r="I43" s="175"/>
      <c r="J43" s="174"/>
      <c r="K43" s="179"/>
    </row>
    <row r="44" spans="1:11" ht="15.75" x14ac:dyDescent="0.25">
      <c r="A44" s="172"/>
      <c r="B44" s="177"/>
      <c r="C44" s="174"/>
      <c r="D44" s="174"/>
      <c r="E44" s="175"/>
      <c r="F44" s="176">
        <f t="shared" si="0"/>
        <v>0</v>
      </c>
      <c r="G44" s="177"/>
      <c r="H44" s="174"/>
      <c r="I44" s="175"/>
      <c r="J44" s="174"/>
      <c r="K44" s="179"/>
    </row>
    <row r="45" spans="1:11" ht="15.75" x14ac:dyDescent="0.25">
      <c r="A45" s="180"/>
      <c r="B45" s="177"/>
      <c r="C45" s="174"/>
      <c r="D45" s="174"/>
      <c r="E45" s="175"/>
      <c r="F45" s="176">
        <f t="shared" si="0"/>
        <v>0</v>
      </c>
      <c r="G45" s="177"/>
      <c r="H45" s="174"/>
      <c r="I45" s="175"/>
      <c r="J45" s="174"/>
      <c r="K45" s="179"/>
    </row>
    <row r="46" spans="1:11" ht="15.75" x14ac:dyDescent="0.25">
      <c r="A46" s="180"/>
      <c r="B46" s="177"/>
      <c r="C46" s="174"/>
      <c r="D46" s="174"/>
      <c r="E46" s="175"/>
      <c r="F46" s="176">
        <f t="shared" si="0"/>
        <v>0</v>
      </c>
      <c r="G46" s="177"/>
      <c r="H46" s="174"/>
      <c r="I46" s="175"/>
      <c r="J46" s="174"/>
      <c r="K46" s="179"/>
    </row>
    <row r="47" spans="1:11" ht="15.75" x14ac:dyDescent="0.25">
      <c r="A47" s="181"/>
      <c r="B47" s="182"/>
      <c r="C47" s="183"/>
      <c r="D47" s="183"/>
      <c r="E47" s="184"/>
      <c r="F47" s="176">
        <f t="shared" si="0"/>
        <v>0</v>
      </c>
      <c r="G47" s="182"/>
      <c r="H47" s="183"/>
      <c r="I47" s="184"/>
      <c r="J47" s="183"/>
      <c r="K47" s="179"/>
    </row>
    <row r="48" spans="1:11" ht="15.75" x14ac:dyDescent="0.25">
      <c r="A48" s="181"/>
      <c r="B48" s="182"/>
      <c r="C48" s="183"/>
      <c r="D48" s="183"/>
      <c r="E48" s="184"/>
      <c r="F48" s="176">
        <f t="shared" si="0"/>
        <v>0</v>
      </c>
      <c r="G48" s="182"/>
      <c r="H48" s="183"/>
      <c r="I48" s="184"/>
      <c r="J48" s="183"/>
      <c r="K48" s="179"/>
    </row>
    <row r="49" spans="1:11" ht="15.75" x14ac:dyDescent="0.25">
      <c r="A49" s="181"/>
      <c r="B49" s="182"/>
      <c r="C49" s="183"/>
      <c r="D49" s="183"/>
      <c r="E49" s="184"/>
      <c r="F49" s="176">
        <f t="shared" si="0"/>
        <v>0</v>
      </c>
      <c r="G49" s="182"/>
      <c r="H49" s="183"/>
      <c r="I49" s="184"/>
      <c r="J49" s="183"/>
      <c r="K49" s="179"/>
    </row>
    <row r="50" spans="1:11" ht="15.75" x14ac:dyDescent="0.25">
      <c r="A50" s="182"/>
      <c r="B50" s="185" t="s">
        <v>16</v>
      </c>
      <c r="C50" s="186">
        <f>SUM(C7:C49)</f>
        <v>0</v>
      </c>
      <c r="D50" s="186">
        <f>SUM(D7:D49)</f>
        <v>36.71</v>
      </c>
      <c r="E50" s="187"/>
      <c r="F50" s="188">
        <f t="shared" si="0"/>
        <v>36.71</v>
      </c>
      <c r="G50" s="189"/>
      <c r="H50" s="186">
        <f>SUM(H7:H49)</f>
        <v>0</v>
      </c>
      <c r="I50" s="187"/>
      <c r="J50" s="186">
        <f>SUM(J7:J49)</f>
        <v>36.71</v>
      </c>
      <c r="K50" s="190">
        <f>C50-H50</f>
        <v>0</v>
      </c>
    </row>
    <row r="53" spans="1:11" ht="15.75" x14ac:dyDescent="0.25">
      <c r="B53" s="191" t="s">
        <v>17</v>
      </c>
      <c r="F53" s="36"/>
      <c r="G53" s="37" t="s">
        <v>204</v>
      </c>
      <c r="H53" s="194"/>
    </row>
    <row r="54" spans="1:11" x14ac:dyDescent="0.25">
      <c r="B54" s="191"/>
      <c r="F54" s="39" t="s">
        <v>19</v>
      </c>
      <c r="G54" s="40"/>
      <c r="H54" s="40"/>
    </row>
    <row r="55" spans="1:11" ht="15.75" x14ac:dyDescent="0.25">
      <c r="B55" s="191" t="s">
        <v>20</v>
      </c>
      <c r="F55" s="36"/>
      <c r="G55" s="37" t="s">
        <v>205</v>
      </c>
      <c r="H55" s="194"/>
    </row>
    <row r="56" spans="1:11" x14ac:dyDescent="0.25">
      <c r="F56" s="39" t="s">
        <v>19</v>
      </c>
      <c r="G56" s="40"/>
      <c r="H56" s="40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75" workbookViewId="0">
      <selection activeCell="I9" sqref="I9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140625" customWidth="1"/>
    <col min="9" max="9" width="49.85546875" customWidth="1"/>
    <col min="10" max="10" width="14" customWidth="1"/>
    <col min="11" max="11" width="22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140625" customWidth="1"/>
    <col min="265" max="265" width="49.85546875" customWidth="1"/>
    <col min="266" max="266" width="14" customWidth="1"/>
    <col min="267" max="267" width="22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140625" customWidth="1"/>
    <col min="521" max="521" width="49.85546875" customWidth="1"/>
    <col min="522" max="522" width="14" customWidth="1"/>
    <col min="523" max="523" width="22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140625" customWidth="1"/>
    <col min="777" max="777" width="49.85546875" customWidth="1"/>
    <col min="778" max="778" width="14" customWidth="1"/>
    <col min="779" max="779" width="22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140625" customWidth="1"/>
    <col min="1033" max="1033" width="49.85546875" customWidth="1"/>
    <col min="1034" max="1034" width="14" customWidth="1"/>
    <col min="1035" max="1035" width="22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140625" customWidth="1"/>
    <col min="1289" max="1289" width="49.85546875" customWidth="1"/>
    <col min="1290" max="1290" width="14" customWidth="1"/>
    <col min="1291" max="1291" width="22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140625" customWidth="1"/>
    <col min="1545" max="1545" width="49.85546875" customWidth="1"/>
    <col min="1546" max="1546" width="14" customWidth="1"/>
    <col min="1547" max="1547" width="22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140625" customWidth="1"/>
    <col min="1801" max="1801" width="49.85546875" customWidth="1"/>
    <col min="1802" max="1802" width="14" customWidth="1"/>
    <col min="1803" max="1803" width="22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140625" customWidth="1"/>
    <col min="2057" max="2057" width="49.85546875" customWidth="1"/>
    <col min="2058" max="2058" width="14" customWidth="1"/>
    <col min="2059" max="2059" width="22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140625" customWidth="1"/>
    <col min="2313" max="2313" width="49.85546875" customWidth="1"/>
    <col min="2314" max="2314" width="14" customWidth="1"/>
    <col min="2315" max="2315" width="22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140625" customWidth="1"/>
    <col min="2569" max="2569" width="49.85546875" customWidth="1"/>
    <col min="2570" max="2570" width="14" customWidth="1"/>
    <col min="2571" max="2571" width="22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140625" customWidth="1"/>
    <col min="2825" max="2825" width="49.85546875" customWidth="1"/>
    <col min="2826" max="2826" width="14" customWidth="1"/>
    <col min="2827" max="2827" width="22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140625" customWidth="1"/>
    <col min="3081" max="3081" width="49.85546875" customWidth="1"/>
    <col min="3082" max="3082" width="14" customWidth="1"/>
    <col min="3083" max="3083" width="22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140625" customWidth="1"/>
    <col min="3337" max="3337" width="49.85546875" customWidth="1"/>
    <col min="3338" max="3338" width="14" customWidth="1"/>
    <col min="3339" max="3339" width="22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140625" customWidth="1"/>
    <col min="3593" max="3593" width="49.85546875" customWidth="1"/>
    <col min="3594" max="3594" width="14" customWidth="1"/>
    <col min="3595" max="3595" width="22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140625" customWidth="1"/>
    <col min="3849" max="3849" width="49.85546875" customWidth="1"/>
    <col min="3850" max="3850" width="14" customWidth="1"/>
    <col min="3851" max="3851" width="22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140625" customWidth="1"/>
    <col min="4105" max="4105" width="49.85546875" customWidth="1"/>
    <col min="4106" max="4106" width="14" customWidth="1"/>
    <col min="4107" max="4107" width="22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140625" customWidth="1"/>
    <col min="4361" max="4361" width="49.85546875" customWidth="1"/>
    <col min="4362" max="4362" width="14" customWidth="1"/>
    <col min="4363" max="4363" width="22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140625" customWidth="1"/>
    <col min="4617" max="4617" width="49.85546875" customWidth="1"/>
    <col min="4618" max="4618" width="14" customWidth="1"/>
    <col min="4619" max="4619" width="22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140625" customWidth="1"/>
    <col min="4873" max="4873" width="49.85546875" customWidth="1"/>
    <col min="4874" max="4874" width="14" customWidth="1"/>
    <col min="4875" max="4875" width="22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140625" customWidth="1"/>
    <col min="5129" max="5129" width="49.85546875" customWidth="1"/>
    <col min="5130" max="5130" width="14" customWidth="1"/>
    <col min="5131" max="5131" width="22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140625" customWidth="1"/>
    <col min="5385" max="5385" width="49.85546875" customWidth="1"/>
    <col min="5386" max="5386" width="14" customWidth="1"/>
    <col min="5387" max="5387" width="22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140625" customWidth="1"/>
    <col min="5641" max="5641" width="49.85546875" customWidth="1"/>
    <col min="5642" max="5642" width="14" customWidth="1"/>
    <col min="5643" max="5643" width="22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140625" customWidth="1"/>
    <col min="5897" max="5897" width="49.85546875" customWidth="1"/>
    <col min="5898" max="5898" width="14" customWidth="1"/>
    <col min="5899" max="5899" width="22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140625" customWidth="1"/>
    <col min="6153" max="6153" width="49.85546875" customWidth="1"/>
    <col min="6154" max="6154" width="14" customWidth="1"/>
    <col min="6155" max="6155" width="22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140625" customWidth="1"/>
    <col min="6409" max="6409" width="49.85546875" customWidth="1"/>
    <col min="6410" max="6410" width="14" customWidth="1"/>
    <col min="6411" max="6411" width="22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140625" customWidth="1"/>
    <col min="6665" max="6665" width="49.85546875" customWidth="1"/>
    <col min="6666" max="6666" width="14" customWidth="1"/>
    <col min="6667" max="6667" width="22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140625" customWidth="1"/>
    <col min="6921" max="6921" width="49.85546875" customWidth="1"/>
    <col min="6922" max="6922" width="14" customWidth="1"/>
    <col min="6923" max="6923" width="22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140625" customWidth="1"/>
    <col min="7177" max="7177" width="49.85546875" customWidth="1"/>
    <col min="7178" max="7178" width="14" customWidth="1"/>
    <col min="7179" max="7179" width="22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140625" customWidth="1"/>
    <col min="7433" max="7433" width="49.85546875" customWidth="1"/>
    <col min="7434" max="7434" width="14" customWidth="1"/>
    <col min="7435" max="7435" width="22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140625" customWidth="1"/>
    <col min="7689" max="7689" width="49.85546875" customWidth="1"/>
    <col min="7690" max="7690" width="14" customWidth="1"/>
    <col min="7691" max="7691" width="22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140625" customWidth="1"/>
    <col min="7945" max="7945" width="49.85546875" customWidth="1"/>
    <col min="7946" max="7946" width="14" customWidth="1"/>
    <col min="7947" max="7947" width="22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140625" customWidth="1"/>
    <col min="8201" max="8201" width="49.85546875" customWidth="1"/>
    <col min="8202" max="8202" width="14" customWidth="1"/>
    <col min="8203" max="8203" width="22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140625" customWidth="1"/>
    <col min="8457" max="8457" width="49.85546875" customWidth="1"/>
    <col min="8458" max="8458" width="14" customWidth="1"/>
    <col min="8459" max="8459" width="22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140625" customWidth="1"/>
    <col min="8713" max="8713" width="49.85546875" customWidth="1"/>
    <col min="8714" max="8714" width="14" customWidth="1"/>
    <col min="8715" max="8715" width="22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140625" customWidth="1"/>
    <col min="8969" max="8969" width="49.85546875" customWidth="1"/>
    <col min="8970" max="8970" width="14" customWidth="1"/>
    <col min="8971" max="8971" width="22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140625" customWidth="1"/>
    <col min="9225" max="9225" width="49.85546875" customWidth="1"/>
    <col min="9226" max="9226" width="14" customWidth="1"/>
    <col min="9227" max="9227" width="22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140625" customWidth="1"/>
    <col min="9481" max="9481" width="49.85546875" customWidth="1"/>
    <col min="9482" max="9482" width="14" customWidth="1"/>
    <col min="9483" max="9483" width="22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140625" customWidth="1"/>
    <col min="9737" max="9737" width="49.85546875" customWidth="1"/>
    <col min="9738" max="9738" width="14" customWidth="1"/>
    <col min="9739" max="9739" width="22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140625" customWidth="1"/>
    <col min="9993" max="9993" width="49.85546875" customWidth="1"/>
    <col min="9994" max="9994" width="14" customWidth="1"/>
    <col min="9995" max="9995" width="22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140625" customWidth="1"/>
    <col min="10249" max="10249" width="49.85546875" customWidth="1"/>
    <col min="10250" max="10250" width="14" customWidth="1"/>
    <col min="10251" max="10251" width="22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140625" customWidth="1"/>
    <col min="10505" max="10505" width="49.85546875" customWidth="1"/>
    <col min="10506" max="10506" width="14" customWidth="1"/>
    <col min="10507" max="10507" width="22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140625" customWidth="1"/>
    <col min="10761" max="10761" width="49.85546875" customWidth="1"/>
    <col min="10762" max="10762" width="14" customWidth="1"/>
    <col min="10763" max="10763" width="22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140625" customWidth="1"/>
    <col min="11017" max="11017" width="49.85546875" customWidth="1"/>
    <col min="11018" max="11018" width="14" customWidth="1"/>
    <col min="11019" max="11019" width="22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140625" customWidth="1"/>
    <col min="11273" max="11273" width="49.85546875" customWidth="1"/>
    <col min="11274" max="11274" width="14" customWidth="1"/>
    <col min="11275" max="11275" width="22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140625" customWidth="1"/>
    <col min="11529" max="11529" width="49.85546875" customWidth="1"/>
    <col min="11530" max="11530" width="14" customWidth="1"/>
    <col min="11531" max="11531" width="22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140625" customWidth="1"/>
    <col min="11785" max="11785" width="49.85546875" customWidth="1"/>
    <col min="11786" max="11786" width="14" customWidth="1"/>
    <col min="11787" max="11787" width="22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140625" customWidth="1"/>
    <col min="12041" max="12041" width="49.85546875" customWidth="1"/>
    <col min="12042" max="12042" width="14" customWidth="1"/>
    <col min="12043" max="12043" width="22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140625" customWidth="1"/>
    <col min="12297" max="12297" width="49.85546875" customWidth="1"/>
    <col min="12298" max="12298" width="14" customWidth="1"/>
    <col min="12299" max="12299" width="22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140625" customWidth="1"/>
    <col min="12553" max="12553" width="49.85546875" customWidth="1"/>
    <col min="12554" max="12554" width="14" customWidth="1"/>
    <col min="12555" max="12555" width="22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140625" customWidth="1"/>
    <col min="12809" max="12809" width="49.85546875" customWidth="1"/>
    <col min="12810" max="12810" width="14" customWidth="1"/>
    <col min="12811" max="12811" width="22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140625" customWidth="1"/>
    <col min="13065" max="13065" width="49.85546875" customWidth="1"/>
    <col min="13066" max="13066" width="14" customWidth="1"/>
    <col min="13067" max="13067" width="22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140625" customWidth="1"/>
    <col min="13321" max="13321" width="49.85546875" customWidth="1"/>
    <col min="13322" max="13322" width="14" customWidth="1"/>
    <col min="13323" max="13323" width="22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140625" customWidth="1"/>
    <col min="13577" max="13577" width="49.85546875" customWidth="1"/>
    <col min="13578" max="13578" width="14" customWidth="1"/>
    <col min="13579" max="13579" width="22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140625" customWidth="1"/>
    <col min="13833" max="13833" width="49.85546875" customWidth="1"/>
    <col min="13834" max="13834" width="14" customWidth="1"/>
    <col min="13835" max="13835" width="22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140625" customWidth="1"/>
    <col min="14089" max="14089" width="49.85546875" customWidth="1"/>
    <col min="14090" max="14090" width="14" customWidth="1"/>
    <col min="14091" max="14091" width="22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140625" customWidth="1"/>
    <col min="14345" max="14345" width="49.85546875" customWidth="1"/>
    <col min="14346" max="14346" width="14" customWidth="1"/>
    <col min="14347" max="14347" width="22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140625" customWidth="1"/>
    <col min="14601" max="14601" width="49.85546875" customWidth="1"/>
    <col min="14602" max="14602" width="14" customWidth="1"/>
    <col min="14603" max="14603" width="22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140625" customWidth="1"/>
    <col min="14857" max="14857" width="49.85546875" customWidth="1"/>
    <col min="14858" max="14858" width="14" customWidth="1"/>
    <col min="14859" max="14859" width="22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140625" customWidth="1"/>
    <col min="15113" max="15113" width="49.85546875" customWidth="1"/>
    <col min="15114" max="15114" width="14" customWidth="1"/>
    <col min="15115" max="15115" width="22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140625" customWidth="1"/>
    <col min="15369" max="15369" width="49.85546875" customWidth="1"/>
    <col min="15370" max="15370" width="14" customWidth="1"/>
    <col min="15371" max="15371" width="22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140625" customWidth="1"/>
    <col min="15625" max="15625" width="49.85546875" customWidth="1"/>
    <col min="15626" max="15626" width="14" customWidth="1"/>
    <col min="15627" max="15627" width="22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140625" customWidth="1"/>
    <col min="15881" max="15881" width="49.85546875" customWidth="1"/>
    <col min="15882" max="15882" width="14" customWidth="1"/>
    <col min="15883" max="15883" width="22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140625" customWidth="1"/>
    <col min="16137" max="16137" width="49.85546875" customWidth="1"/>
    <col min="16138" max="16138" width="14" customWidth="1"/>
    <col min="16139" max="16139" width="22.5703125" customWidth="1"/>
  </cols>
  <sheetData>
    <row r="1" spans="1:16" ht="18.75" customHeight="1" x14ac:dyDescent="0.25">
      <c r="J1" t="s">
        <v>206</v>
      </c>
      <c r="K1" s="1"/>
      <c r="L1" s="1"/>
      <c r="M1" s="1"/>
      <c r="N1" s="1"/>
      <c r="O1" s="1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J2" t="s">
        <v>207</v>
      </c>
      <c r="K2" s="5"/>
      <c r="L2" s="5"/>
      <c r="M2" s="5"/>
      <c r="N2" s="5"/>
      <c r="O2" s="5"/>
      <c r="P2" s="5"/>
    </row>
    <row r="3" spans="1:16" ht="102.75" customHeight="1" x14ac:dyDescent="0.25">
      <c r="A3" s="7" t="s">
        <v>208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6" ht="31.5" customHeight="1" x14ac:dyDescent="0.25">
      <c r="A4" s="9" t="s">
        <v>209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210</v>
      </c>
    </row>
    <row r="6" spans="1:16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211</v>
      </c>
      <c r="I6" s="13" t="s">
        <v>13</v>
      </c>
      <c r="J6" s="13" t="s">
        <v>24</v>
      </c>
      <c r="K6" s="12"/>
    </row>
    <row r="7" spans="1:16" ht="15.75" x14ac:dyDescent="0.25">
      <c r="A7" s="15">
        <v>1</v>
      </c>
      <c r="B7" s="16" t="s">
        <v>36</v>
      </c>
      <c r="C7" s="223">
        <v>49.534799999999997</v>
      </c>
      <c r="D7" s="18">
        <v>0</v>
      </c>
      <c r="E7" s="19"/>
      <c r="F7" s="20">
        <f>SUM(C7,D7)</f>
        <v>49.534799999999997</v>
      </c>
      <c r="G7" s="16">
        <v>2210</v>
      </c>
      <c r="H7" s="18">
        <f>J7</f>
        <v>1.5</v>
      </c>
      <c r="I7" s="23" t="s">
        <v>212</v>
      </c>
      <c r="J7" s="224">
        <v>1.5</v>
      </c>
      <c r="K7" s="24">
        <v>5.1043599999999998</v>
      </c>
    </row>
    <row r="8" spans="1:16" ht="15.75" x14ac:dyDescent="0.25">
      <c r="A8" s="15"/>
      <c r="B8" s="16"/>
      <c r="C8" s="18"/>
      <c r="D8" s="18"/>
      <c r="E8" s="19"/>
      <c r="F8" s="20"/>
      <c r="G8" s="48">
        <v>2210</v>
      </c>
      <c r="H8" s="18">
        <f t="shared" ref="H8:H23" si="0">J8</f>
        <v>0.66</v>
      </c>
      <c r="I8" s="19" t="s">
        <v>213</v>
      </c>
      <c r="J8" s="224">
        <v>0.66</v>
      </c>
      <c r="K8" s="24"/>
    </row>
    <row r="9" spans="1:16" ht="15.75" x14ac:dyDescent="0.25">
      <c r="A9" s="15"/>
      <c r="B9" s="16"/>
      <c r="C9" s="18"/>
      <c r="D9" s="18"/>
      <c r="E9" s="19"/>
      <c r="F9" s="20"/>
      <c r="G9" s="48">
        <v>2210</v>
      </c>
      <c r="H9" s="18">
        <f t="shared" si="0"/>
        <v>0.56000000000000005</v>
      </c>
      <c r="I9" s="19" t="s">
        <v>214</v>
      </c>
      <c r="J9" s="224">
        <v>0.56000000000000005</v>
      </c>
      <c r="K9" s="24"/>
    </row>
    <row r="10" spans="1:16" ht="15.75" customHeight="1" x14ac:dyDescent="0.25">
      <c r="A10" s="15"/>
      <c r="B10" s="16"/>
      <c r="C10" s="18"/>
      <c r="D10" s="18"/>
      <c r="E10" s="19"/>
      <c r="F10" s="20"/>
      <c r="G10" s="16">
        <v>2220</v>
      </c>
      <c r="H10" s="18">
        <f t="shared" si="0"/>
        <v>5.0199999999999996</v>
      </c>
      <c r="I10" s="19" t="s">
        <v>80</v>
      </c>
      <c r="J10" s="224">
        <v>5.0199999999999996</v>
      </c>
      <c r="K10" s="24"/>
    </row>
    <row r="11" spans="1:16" ht="18" customHeight="1" x14ac:dyDescent="0.25">
      <c r="A11" s="15"/>
      <c r="B11" s="16"/>
      <c r="C11" s="18"/>
      <c r="D11" s="18"/>
      <c r="E11" s="19"/>
      <c r="F11" s="20"/>
      <c r="G11" s="16">
        <v>2220</v>
      </c>
      <c r="H11" s="18">
        <f t="shared" si="0"/>
        <v>23.86</v>
      </c>
      <c r="I11" s="19" t="s">
        <v>215</v>
      </c>
      <c r="J11" s="224">
        <v>23.86</v>
      </c>
      <c r="K11" s="24"/>
    </row>
    <row r="12" spans="1:16" ht="15.75" x14ac:dyDescent="0.25">
      <c r="A12" s="15"/>
      <c r="B12" s="16"/>
      <c r="C12" s="18"/>
      <c r="D12" s="18"/>
      <c r="E12" s="19"/>
      <c r="F12" s="20"/>
      <c r="G12" s="16">
        <v>2220</v>
      </c>
      <c r="H12" s="18">
        <f t="shared" si="0"/>
        <v>11.27</v>
      </c>
      <c r="I12" s="19" t="s">
        <v>216</v>
      </c>
      <c r="J12" s="224">
        <v>11.27</v>
      </c>
      <c r="K12" s="24"/>
    </row>
    <row r="13" spans="1:16" ht="15.75" x14ac:dyDescent="0.25">
      <c r="A13" s="15"/>
      <c r="B13" s="16"/>
      <c r="C13" s="18"/>
      <c r="D13" s="18"/>
      <c r="E13" s="19"/>
      <c r="F13" s="20"/>
      <c r="G13" s="16">
        <v>2220</v>
      </c>
      <c r="H13" s="18">
        <f t="shared" si="0"/>
        <v>7.2</v>
      </c>
      <c r="I13" s="19" t="s">
        <v>217</v>
      </c>
      <c r="J13" s="224">
        <v>7.2</v>
      </c>
      <c r="K13" s="24"/>
    </row>
    <row r="14" spans="1:16" ht="15.75" x14ac:dyDescent="0.25">
      <c r="A14" s="25"/>
      <c r="B14" s="16"/>
      <c r="C14" s="18"/>
      <c r="D14" s="18"/>
      <c r="E14" s="19"/>
      <c r="F14" s="20"/>
      <c r="G14" s="16">
        <v>2220</v>
      </c>
      <c r="H14" s="18">
        <f t="shared" si="0"/>
        <v>1.3</v>
      </c>
      <c r="I14" s="19" t="s">
        <v>218</v>
      </c>
      <c r="J14" s="224">
        <v>1.3</v>
      </c>
      <c r="K14" s="24"/>
    </row>
    <row r="15" spans="1:16" ht="15.75" x14ac:dyDescent="0.25">
      <c r="A15" s="25"/>
      <c r="B15" s="16"/>
      <c r="C15" s="18"/>
      <c r="D15" s="18"/>
      <c r="E15" s="19"/>
      <c r="F15" s="20"/>
      <c r="G15" s="16">
        <v>2240</v>
      </c>
      <c r="H15" s="18">
        <f t="shared" si="0"/>
        <v>3</v>
      </c>
      <c r="I15" s="19" t="s">
        <v>219</v>
      </c>
      <c r="J15" s="224">
        <v>3</v>
      </c>
      <c r="K15" s="24"/>
    </row>
    <row r="16" spans="1:16" ht="15.75" x14ac:dyDescent="0.25">
      <c r="A16" s="25"/>
      <c r="B16" s="16"/>
      <c r="C16" s="18"/>
      <c r="D16" s="18"/>
      <c r="E16" s="19"/>
      <c r="F16" s="20"/>
      <c r="G16" s="16">
        <v>2240</v>
      </c>
      <c r="H16" s="18">
        <f t="shared" si="0"/>
        <v>1</v>
      </c>
      <c r="I16" s="19" t="s">
        <v>220</v>
      </c>
      <c r="J16" s="224">
        <v>1</v>
      </c>
      <c r="K16" s="24"/>
    </row>
    <row r="17" spans="1:11" ht="15.75" x14ac:dyDescent="0.25">
      <c r="A17" s="25"/>
      <c r="B17" s="16"/>
      <c r="C17" s="18"/>
      <c r="D17" s="18"/>
      <c r="E17" s="19"/>
      <c r="F17" s="20"/>
      <c r="G17" s="16">
        <v>2240</v>
      </c>
      <c r="H17" s="18">
        <f t="shared" si="0"/>
        <v>6.76</v>
      </c>
      <c r="I17" s="19" t="s">
        <v>221</v>
      </c>
      <c r="J17" s="224">
        <v>6.76</v>
      </c>
      <c r="K17" s="24"/>
    </row>
    <row r="18" spans="1:11" ht="15.75" x14ac:dyDescent="0.25">
      <c r="A18" s="25"/>
      <c r="B18" s="16"/>
      <c r="C18" s="18"/>
      <c r="D18" s="18"/>
      <c r="E18" s="19"/>
      <c r="F18" s="20"/>
      <c r="G18" s="16">
        <v>2240</v>
      </c>
      <c r="H18" s="18">
        <f t="shared" si="0"/>
        <v>3.6</v>
      </c>
      <c r="I18" s="19" t="s">
        <v>222</v>
      </c>
      <c r="J18" s="224">
        <v>3.6</v>
      </c>
      <c r="K18" s="24"/>
    </row>
    <row r="19" spans="1:11" ht="15.75" x14ac:dyDescent="0.25">
      <c r="A19" s="25"/>
      <c r="B19" s="16"/>
      <c r="C19" s="18"/>
      <c r="D19" s="18"/>
      <c r="E19" s="19"/>
      <c r="F19" s="20"/>
      <c r="G19" s="16">
        <v>2240</v>
      </c>
      <c r="H19" s="18">
        <f t="shared" si="0"/>
        <v>1.29</v>
      </c>
      <c r="I19" s="19" t="s">
        <v>223</v>
      </c>
      <c r="J19" s="224">
        <v>1.29</v>
      </c>
      <c r="K19" s="24"/>
    </row>
    <row r="20" spans="1:11" ht="15.75" x14ac:dyDescent="0.25">
      <c r="A20" s="25"/>
      <c r="B20" s="16"/>
      <c r="C20" s="18"/>
      <c r="D20" s="18"/>
      <c r="E20" s="19"/>
      <c r="F20" s="20"/>
      <c r="G20" s="16">
        <v>2240</v>
      </c>
      <c r="H20" s="18">
        <f t="shared" si="0"/>
        <v>0.44</v>
      </c>
      <c r="I20" s="19" t="s">
        <v>224</v>
      </c>
      <c r="J20" s="224">
        <v>0.44</v>
      </c>
      <c r="K20" s="24"/>
    </row>
    <row r="21" spans="1:11" ht="15.75" x14ac:dyDescent="0.25">
      <c r="A21" s="25"/>
      <c r="B21" s="16"/>
      <c r="C21" s="18"/>
      <c r="D21" s="18"/>
      <c r="E21" s="19"/>
      <c r="F21" s="20"/>
      <c r="G21" s="16">
        <v>2240</v>
      </c>
      <c r="H21" s="18">
        <f t="shared" si="0"/>
        <v>1.07</v>
      </c>
      <c r="I21" s="19" t="s">
        <v>225</v>
      </c>
      <c r="J21" s="224">
        <v>1.07</v>
      </c>
      <c r="K21" s="24"/>
    </row>
    <row r="22" spans="1:11" ht="15.75" x14ac:dyDescent="0.25">
      <c r="A22" s="25"/>
      <c r="B22" s="16"/>
      <c r="C22" s="18"/>
      <c r="D22" s="18"/>
      <c r="E22" s="19"/>
      <c r="F22" s="20"/>
      <c r="G22" s="16">
        <v>2240</v>
      </c>
      <c r="H22" s="18">
        <f t="shared" si="0"/>
        <v>0.26</v>
      </c>
      <c r="I22" s="19" t="s">
        <v>226</v>
      </c>
      <c r="J22" s="224">
        <v>0.26</v>
      </c>
      <c r="K22" s="24"/>
    </row>
    <row r="23" spans="1:11" ht="15.75" x14ac:dyDescent="0.25">
      <c r="A23" s="25"/>
      <c r="B23" s="16"/>
      <c r="C23" s="18"/>
      <c r="D23" s="18"/>
      <c r="E23" s="19"/>
      <c r="F23" s="20"/>
      <c r="G23" s="16">
        <v>2240</v>
      </c>
      <c r="H23" s="18">
        <f t="shared" si="0"/>
        <v>2.29</v>
      </c>
      <c r="I23" s="19" t="s">
        <v>227</v>
      </c>
      <c r="J23" s="224">
        <v>2.29</v>
      </c>
      <c r="K23" s="24"/>
    </row>
    <row r="24" spans="1:11" ht="15.75" x14ac:dyDescent="0.25">
      <c r="A24" s="27"/>
      <c r="B24" s="30" t="s">
        <v>16</v>
      </c>
      <c r="C24" s="45">
        <f>SUM(C7:C14)</f>
        <v>49.534799999999997</v>
      </c>
      <c r="D24" s="45">
        <f>SUM(D7:D23)</f>
        <v>0</v>
      </c>
      <c r="E24" s="225"/>
      <c r="F24" s="43">
        <f>SUM(F7:F23)</f>
        <v>49.534799999999997</v>
      </c>
      <c r="G24" s="226"/>
      <c r="H24" s="45">
        <f>SUM(H7:H23)</f>
        <v>71.080000000000013</v>
      </c>
      <c r="I24" s="42"/>
      <c r="J24" s="45">
        <f>SUM(J7:J23)</f>
        <v>71.080000000000013</v>
      </c>
      <c r="K24" s="45">
        <v>5.0999999999999996</v>
      </c>
    </row>
    <row r="27" spans="1:11" ht="15.75" x14ac:dyDescent="0.25">
      <c r="B27" s="35" t="s">
        <v>17</v>
      </c>
      <c r="F27" s="36"/>
      <c r="G27" s="37" t="s">
        <v>228</v>
      </c>
      <c r="H27" s="38"/>
    </row>
    <row r="28" spans="1:11" x14ac:dyDescent="0.25">
      <c r="B28" s="35"/>
      <c r="F28" s="39" t="s">
        <v>19</v>
      </c>
      <c r="G28" s="40"/>
      <c r="H28" s="40"/>
    </row>
    <row r="29" spans="1:11" ht="15.75" x14ac:dyDescent="0.25">
      <c r="B29" s="35" t="s">
        <v>164</v>
      </c>
      <c r="F29" s="36"/>
      <c r="G29" s="37" t="s">
        <v>229</v>
      </c>
      <c r="H29" s="38"/>
    </row>
    <row r="30" spans="1:11" x14ac:dyDescent="0.25">
      <c r="F30" s="39" t="s">
        <v>19</v>
      </c>
      <c r="G30" s="40"/>
      <c r="H30" s="40"/>
    </row>
    <row r="31" spans="1:11" x14ac:dyDescent="0.25">
      <c r="B31" s="227" t="s">
        <v>230</v>
      </c>
    </row>
    <row r="34" spans="10:10" x14ac:dyDescent="0.25">
      <c r="J34" s="228"/>
    </row>
    <row r="35" spans="10:10" x14ac:dyDescent="0.25">
      <c r="J35" s="228"/>
    </row>
  </sheetData>
  <mergeCells count="10">
    <mergeCell ref="G27:H27"/>
    <mergeCell ref="G29:H29"/>
    <mergeCell ref="A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7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zoomScale="60" zoomScaleNormal="80" workbookViewId="0">
      <selection activeCell="J30" sqref="J30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23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23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23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23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23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23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23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23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23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23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23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23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23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23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23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23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23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23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23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23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23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23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23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23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23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23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23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23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23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23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23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23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23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23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23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23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23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23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23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23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23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23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23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23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23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23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23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23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23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23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23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23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23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23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23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23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23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23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23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23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23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23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23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23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22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231</v>
      </c>
      <c r="N2" s="6"/>
      <c r="O2" s="6"/>
      <c r="P2" s="6"/>
    </row>
    <row r="3" spans="1:16" ht="61.5" customHeight="1" x14ac:dyDescent="0.25">
      <c r="A3" s="3"/>
      <c r="B3" s="7" t="s">
        <v>232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6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6" ht="81.75" customHeight="1" x14ac:dyDescent="0.25">
      <c r="A7" s="13">
        <v>1</v>
      </c>
      <c r="B7" s="54" t="s">
        <v>233</v>
      </c>
      <c r="C7" s="13"/>
      <c r="D7" s="13">
        <v>0.15</v>
      </c>
      <c r="E7" s="54" t="s">
        <v>234</v>
      </c>
      <c r="F7" s="20">
        <f>SUM(C7,D7)</f>
        <v>0.15</v>
      </c>
      <c r="G7" s="14"/>
      <c r="H7" s="13"/>
      <c r="I7" s="54" t="s">
        <v>234</v>
      </c>
      <c r="J7" s="15">
        <v>0.15</v>
      </c>
      <c r="K7" s="14"/>
    </row>
    <row r="8" spans="1:16" ht="33" customHeight="1" x14ac:dyDescent="0.25">
      <c r="A8" s="13"/>
      <c r="B8" s="13"/>
      <c r="C8" s="13"/>
      <c r="D8" s="13">
        <v>0.28999999999999998</v>
      </c>
      <c r="E8" s="54" t="s">
        <v>235</v>
      </c>
      <c r="F8" s="20">
        <f>SUM(C8,D8)</f>
        <v>0.28999999999999998</v>
      </c>
      <c r="G8" s="14"/>
      <c r="H8" s="13"/>
      <c r="I8" s="54" t="s">
        <v>235</v>
      </c>
      <c r="J8" s="15">
        <v>0.28999999999999998</v>
      </c>
      <c r="K8" s="14"/>
    </row>
    <row r="9" spans="1:16" ht="47.25" x14ac:dyDescent="0.25">
      <c r="A9" s="15">
        <v>2</v>
      </c>
      <c r="B9" s="54" t="s">
        <v>236</v>
      </c>
      <c r="C9" s="18"/>
      <c r="D9" s="18">
        <v>4.7</v>
      </c>
      <c r="E9" s="19" t="s">
        <v>237</v>
      </c>
      <c r="F9" s="20">
        <f>SUM(C9,D9)</f>
        <v>4.7</v>
      </c>
      <c r="G9" s="16"/>
      <c r="H9" s="18"/>
      <c r="I9" s="19" t="s">
        <v>237</v>
      </c>
      <c r="J9" s="18">
        <v>4.7</v>
      </c>
      <c r="K9" s="24"/>
    </row>
    <row r="10" spans="1:16" ht="15.75" x14ac:dyDescent="0.25">
      <c r="A10" s="15"/>
      <c r="B10" s="16"/>
      <c r="C10" s="18"/>
      <c r="D10" s="18">
        <v>7.1829999999999998</v>
      </c>
      <c r="E10" s="19" t="s">
        <v>238</v>
      </c>
      <c r="F10" s="20">
        <f t="shared" ref="F10:F30" si="0">SUM(C10,D10)</f>
        <v>7.1829999999999998</v>
      </c>
      <c r="G10" s="16"/>
      <c r="H10" s="18"/>
      <c r="I10" s="19" t="s">
        <v>238</v>
      </c>
      <c r="J10" s="18">
        <v>7.1829999999999998</v>
      </c>
      <c r="K10" s="24"/>
    </row>
    <row r="11" spans="1:16" ht="15.75" x14ac:dyDescent="0.25">
      <c r="A11" s="15"/>
      <c r="B11" s="16"/>
      <c r="C11" s="18"/>
      <c r="D11" s="18">
        <v>2</v>
      </c>
      <c r="E11" s="19" t="s">
        <v>215</v>
      </c>
      <c r="F11" s="20">
        <f t="shared" si="0"/>
        <v>2</v>
      </c>
      <c r="G11" s="16"/>
      <c r="H11" s="18"/>
      <c r="I11" s="19" t="s">
        <v>215</v>
      </c>
      <c r="J11" s="18">
        <v>2</v>
      </c>
      <c r="K11" s="24"/>
    </row>
    <row r="12" spans="1:16" ht="15.75" x14ac:dyDescent="0.25">
      <c r="A12" s="15"/>
      <c r="B12" s="16"/>
      <c r="C12" s="18"/>
      <c r="D12" s="18">
        <v>0.03</v>
      </c>
      <c r="E12" s="19" t="s">
        <v>239</v>
      </c>
      <c r="F12" s="20">
        <f t="shared" si="0"/>
        <v>0.03</v>
      </c>
      <c r="G12" s="16"/>
      <c r="H12" s="18"/>
      <c r="I12" s="19" t="s">
        <v>239</v>
      </c>
      <c r="J12" s="18">
        <v>0.03</v>
      </c>
      <c r="K12" s="24"/>
    </row>
    <row r="13" spans="1:16" ht="15.75" x14ac:dyDescent="0.25">
      <c r="A13" s="15"/>
      <c r="B13" s="16"/>
      <c r="C13" s="18"/>
      <c r="D13" s="18">
        <v>2.82</v>
      </c>
      <c r="E13" s="19" t="s">
        <v>240</v>
      </c>
      <c r="F13" s="20">
        <f t="shared" si="0"/>
        <v>2.82</v>
      </c>
      <c r="G13" s="16"/>
      <c r="H13" s="18"/>
      <c r="I13" s="19" t="s">
        <v>240</v>
      </c>
      <c r="J13" s="18">
        <v>2.82</v>
      </c>
      <c r="K13" s="24"/>
    </row>
    <row r="14" spans="1:16" ht="15.75" x14ac:dyDescent="0.25">
      <c r="A14" s="15"/>
      <c r="B14" s="16"/>
      <c r="C14" s="18"/>
      <c r="D14" s="18">
        <v>0.4</v>
      </c>
      <c r="E14" s="19" t="s">
        <v>241</v>
      </c>
      <c r="F14" s="20">
        <f t="shared" si="0"/>
        <v>0.4</v>
      </c>
      <c r="G14" s="25"/>
      <c r="H14" s="18"/>
      <c r="I14" s="19" t="s">
        <v>241</v>
      </c>
      <c r="J14" s="18">
        <v>0.4</v>
      </c>
      <c r="K14" s="24"/>
    </row>
    <row r="15" spans="1:16" ht="52.5" customHeight="1" x14ac:dyDescent="0.25">
      <c r="A15" s="15">
        <v>3</v>
      </c>
      <c r="B15" s="54" t="s">
        <v>242</v>
      </c>
      <c r="C15" s="18"/>
      <c r="D15" s="18">
        <v>65</v>
      </c>
      <c r="E15" s="19" t="s">
        <v>240</v>
      </c>
      <c r="F15" s="20">
        <f t="shared" si="0"/>
        <v>65</v>
      </c>
      <c r="G15" s="25"/>
      <c r="H15" s="18"/>
      <c r="I15" s="19" t="s">
        <v>240</v>
      </c>
      <c r="J15" s="18">
        <v>65</v>
      </c>
      <c r="K15" s="24"/>
    </row>
    <row r="16" spans="1:16" ht="31.5" x14ac:dyDescent="0.25">
      <c r="A16" s="15"/>
      <c r="B16" s="16"/>
      <c r="C16" s="18"/>
      <c r="D16" s="18">
        <v>6.7</v>
      </c>
      <c r="E16" s="19" t="s">
        <v>243</v>
      </c>
      <c r="F16" s="20">
        <f t="shared" si="0"/>
        <v>6.7</v>
      </c>
      <c r="G16" s="16"/>
      <c r="H16" s="18"/>
      <c r="I16" s="19" t="s">
        <v>243</v>
      </c>
      <c r="J16" s="18">
        <v>6.7</v>
      </c>
      <c r="K16" s="24"/>
    </row>
    <row r="17" spans="1:11" ht="68.25" customHeight="1" x14ac:dyDescent="0.25">
      <c r="A17" s="25">
        <v>4</v>
      </c>
      <c r="B17" s="54" t="s">
        <v>244</v>
      </c>
      <c r="C17" s="18"/>
      <c r="D17" s="18">
        <v>4.59</v>
      </c>
      <c r="E17" s="19" t="s">
        <v>241</v>
      </c>
      <c r="F17" s="20">
        <f t="shared" si="0"/>
        <v>4.59</v>
      </c>
      <c r="G17" s="16"/>
      <c r="H17" s="18"/>
      <c r="I17" s="19" t="s">
        <v>241</v>
      </c>
      <c r="J17" s="18">
        <v>4.59</v>
      </c>
      <c r="K17" s="24"/>
    </row>
    <row r="18" spans="1:11" ht="34.5" customHeight="1" x14ac:dyDescent="0.25">
      <c r="A18" s="25"/>
      <c r="B18" s="54"/>
      <c r="C18" s="18"/>
      <c r="D18" s="18">
        <v>3.5</v>
      </c>
      <c r="E18" s="19" t="s">
        <v>238</v>
      </c>
      <c r="F18" s="20">
        <f t="shared" si="0"/>
        <v>3.5</v>
      </c>
      <c r="G18" s="16"/>
      <c r="H18" s="18"/>
      <c r="I18" s="19" t="s">
        <v>238</v>
      </c>
      <c r="J18" s="18">
        <v>3.5</v>
      </c>
      <c r="K18" s="24"/>
    </row>
    <row r="19" spans="1:11" ht="41.25" customHeight="1" x14ac:dyDescent="0.25">
      <c r="A19" s="25"/>
      <c r="B19" s="54"/>
      <c r="C19" s="18"/>
      <c r="D19" s="18">
        <v>1.25</v>
      </c>
      <c r="E19" s="19" t="s">
        <v>215</v>
      </c>
      <c r="F19" s="20">
        <f t="shared" si="0"/>
        <v>1.25</v>
      </c>
      <c r="G19" s="16"/>
      <c r="H19" s="18"/>
      <c r="I19" s="19" t="s">
        <v>215</v>
      </c>
      <c r="J19" s="18">
        <v>1.25</v>
      </c>
      <c r="K19" s="24"/>
    </row>
    <row r="20" spans="1:11" ht="44.25" customHeight="1" x14ac:dyDescent="0.25">
      <c r="A20" s="25"/>
      <c r="B20" s="54"/>
      <c r="C20" s="18"/>
      <c r="D20" s="18">
        <v>5.3109999999999999</v>
      </c>
      <c r="E20" s="19" t="s">
        <v>245</v>
      </c>
      <c r="F20" s="20">
        <f t="shared" si="0"/>
        <v>5.3109999999999999</v>
      </c>
      <c r="G20" s="16"/>
      <c r="H20" s="18"/>
      <c r="I20" s="19" t="s">
        <v>245</v>
      </c>
      <c r="J20" s="18">
        <v>5.3109999999999999</v>
      </c>
      <c r="K20" s="24"/>
    </row>
    <row r="21" spans="1:11" ht="72.75" customHeight="1" x14ac:dyDescent="0.25">
      <c r="A21" s="25">
        <v>5</v>
      </c>
      <c r="B21" s="54" t="s">
        <v>246</v>
      </c>
      <c r="C21" s="18"/>
      <c r="D21" s="18">
        <v>0.97</v>
      </c>
      <c r="E21" s="19" t="s">
        <v>240</v>
      </c>
      <c r="F21" s="20">
        <f t="shared" si="0"/>
        <v>0.97</v>
      </c>
      <c r="G21" s="16"/>
      <c r="H21" s="18"/>
      <c r="I21" s="19" t="s">
        <v>240</v>
      </c>
      <c r="J21" s="18">
        <v>0.97</v>
      </c>
      <c r="K21" s="24"/>
    </row>
    <row r="22" spans="1:11" ht="15.75" x14ac:dyDescent="0.25">
      <c r="A22" s="15"/>
      <c r="B22" s="16"/>
      <c r="C22" s="18"/>
      <c r="D22" s="18">
        <v>0.18</v>
      </c>
      <c r="E22" s="19" t="s">
        <v>241</v>
      </c>
      <c r="F22" s="20">
        <f t="shared" si="0"/>
        <v>0.18</v>
      </c>
      <c r="G22" s="16"/>
      <c r="H22" s="18"/>
      <c r="I22" s="19" t="s">
        <v>241</v>
      </c>
      <c r="J22" s="18">
        <v>0.18</v>
      </c>
      <c r="K22" s="24"/>
    </row>
    <row r="23" spans="1:11" ht="31.5" x14ac:dyDescent="0.25">
      <c r="A23" s="15"/>
      <c r="B23" s="16"/>
      <c r="C23" s="18"/>
      <c r="D23" s="18">
        <v>6.79</v>
      </c>
      <c r="E23" s="19" t="s">
        <v>247</v>
      </c>
      <c r="F23" s="20">
        <f t="shared" si="0"/>
        <v>6.79</v>
      </c>
      <c r="G23" s="16"/>
      <c r="H23" s="18"/>
      <c r="I23" s="19" t="s">
        <v>247</v>
      </c>
      <c r="J23" s="18">
        <v>6.79</v>
      </c>
      <c r="K23" s="24"/>
    </row>
    <row r="24" spans="1:11" ht="15.75" x14ac:dyDescent="0.25">
      <c r="A24" s="15"/>
      <c r="B24" s="16"/>
      <c r="C24" s="18"/>
      <c r="D24" s="18"/>
      <c r="E24" s="19"/>
      <c r="F24" s="20">
        <f t="shared" si="0"/>
        <v>0</v>
      </c>
      <c r="G24" s="16"/>
      <c r="H24" s="18"/>
      <c r="I24" s="19"/>
      <c r="J24" s="18"/>
      <c r="K24" s="24"/>
    </row>
    <row r="25" spans="1:11" ht="15.75" x14ac:dyDescent="0.25">
      <c r="A25" s="15"/>
      <c r="B25" s="16"/>
      <c r="C25" s="18"/>
      <c r="D25" s="18"/>
      <c r="E25" s="19"/>
      <c r="F25" s="20">
        <f t="shared" si="0"/>
        <v>0</v>
      </c>
      <c r="G25" s="16"/>
      <c r="H25" s="18"/>
      <c r="I25" s="19"/>
      <c r="J25" s="18"/>
      <c r="K25" s="24"/>
    </row>
    <row r="26" spans="1:11" ht="15.75" x14ac:dyDescent="0.25">
      <c r="A26" s="25"/>
      <c r="B26" s="16"/>
      <c r="C26" s="18"/>
      <c r="D26" s="18"/>
      <c r="E26" s="19"/>
      <c r="F26" s="20">
        <f t="shared" si="0"/>
        <v>0</v>
      </c>
      <c r="G26" s="16"/>
      <c r="H26" s="18"/>
      <c r="I26" s="19"/>
      <c r="J26" s="18"/>
      <c r="K26" s="24"/>
    </row>
    <row r="27" spans="1:11" ht="15.75" x14ac:dyDescent="0.25">
      <c r="A27" s="26"/>
      <c r="B27" s="27"/>
      <c r="C27" s="28"/>
      <c r="D27" s="28"/>
      <c r="E27" s="29"/>
      <c r="F27" s="20">
        <f t="shared" si="0"/>
        <v>0</v>
      </c>
      <c r="G27" s="27"/>
      <c r="H27" s="28"/>
      <c r="I27" s="29"/>
      <c r="J27" s="28"/>
      <c r="K27" s="24"/>
    </row>
    <row r="28" spans="1:11" ht="15.75" x14ac:dyDescent="0.25">
      <c r="A28" s="26"/>
      <c r="B28" s="27"/>
      <c r="C28" s="28"/>
      <c r="D28" s="28"/>
      <c r="E28" s="29"/>
      <c r="F28" s="20">
        <f t="shared" si="0"/>
        <v>0</v>
      </c>
      <c r="G28" s="27"/>
      <c r="H28" s="28"/>
      <c r="I28" s="29"/>
      <c r="J28" s="28"/>
      <c r="K28" s="24"/>
    </row>
    <row r="29" spans="1:11" ht="15.75" x14ac:dyDescent="0.25">
      <c r="A29" s="26"/>
      <c r="B29" s="27"/>
      <c r="C29" s="28"/>
      <c r="D29" s="28"/>
      <c r="E29" s="29"/>
      <c r="F29" s="20">
        <f t="shared" si="0"/>
        <v>0</v>
      </c>
      <c r="G29" s="27"/>
      <c r="H29" s="28"/>
      <c r="I29" s="29"/>
      <c r="J29" s="28"/>
      <c r="K29" s="24"/>
    </row>
    <row r="30" spans="1:11" ht="15.75" x14ac:dyDescent="0.25">
      <c r="A30" s="27"/>
      <c r="B30" s="30" t="s">
        <v>16</v>
      </c>
      <c r="C30" s="41">
        <f>SUM(C9:C29)</f>
        <v>0</v>
      </c>
      <c r="D30" s="41">
        <f>SUM(D7:D29)</f>
        <v>111.86400000000002</v>
      </c>
      <c r="E30" s="42"/>
      <c r="F30" s="43">
        <f t="shared" si="0"/>
        <v>111.86400000000002</v>
      </c>
      <c r="G30" s="44"/>
      <c r="H30" s="41">
        <f>SUM(H9:H29)</f>
        <v>0</v>
      </c>
      <c r="I30" s="42"/>
      <c r="J30" s="41">
        <f>SUM(J7:J29)</f>
        <v>111.86400000000002</v>
      </c>
      <c r="K30" s="45">
        <f>C30-H30</f>
        <v>0</v>
      </c>
    </row>
    <row r="33" spans="2:8" ht="15.75" x14ac:dyDescent="0.25">
      <c r="B33" s="35" t="s">
        <v>54</v>
      </c>
      <c r="F33" s="36"/>
      <c r="G33" s="37" t="s">
        <v>248</v>
      </c>
      <c r="H33" s="38"/>
    </row>
    <row r="34" spans="2:8" x14ac:dyDescent="0.25">
      <c r="B34" s="35"/>
      <c r="F34" s="39" t="s">
        <v>19</v>
      </c>
      <c r="G34" s="40"/>
      <c r="H34" s="40"/>
    </row>
    <row r="35" spans="2:8" ht="15.75" x14ac:dyDescent="0.25">
      <c r="B35" s="35" t="s">
        <v>20</v>
      </c>
      <c r="F35" s="36"/>
      <c r="G35" s="37" t="s">
        <v>249</v>
      </c>
      <c r="H35" s="38"/>
    </row>
    <row r="36" spans="2:8" x14ac:dyDescent="0.25">
      <c r="F36" s="39" t="s">
        <v>19</v>
      </c>
      <c r="G36" s="40"/>
      <c r="H36" s="40"/>
    </row>
  </sheetData>
  <mergeCells count="12">
    <mergeCell ref="G33:H33"/>
    <mergeCell ref="G35:H3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75" zoomScaleSheetLayoutView="100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12" max="13" width="4.28515625" customWidth="1"/>
  </cols>
  <sheetData>
    <row r="1" spans="1:13" ht="17.25" customHeight="1" x14ac:dyDescent="0.25">
      <c r="J1" s="229" t="s">
        <v>250</v>
      </c>
      <c r="K1" s="229"/>
      <c r="L1" s="1"/>
    </row>
    <row r="2" spans="1:13" ht="15.75" customHeight="1" x14ac:dyDescent="0.25">
      <c r="A2" s="3"/>
      <c r="B2" s="3"/>
      <c r="C2" s="3"/>
      <c r="D2" s="3"/>
      <c r="E2" s="3"/>
      <c r="F2" s="3"/>
      <c r="G2" s="3"/>
      <c r="H2" s="4"/>
      <c r="I2" s="4"/>
      <c r="J2" s="229" t="s">
        <v>251</v>
      </c>
      <c r="K2" s="229"/>
      <c r="L2" s="5"/>
    </row>
    <row r="3" spans="1:13" ht="26.25" customHeight="1" x14ac:dyDescent="0.3">
      <c r="A3" s="230" t="s">
        <v>252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5"/>
      <c r="M3" s="5"/>
    </row>
    <row r="4" spans="1:13" ht="20.25" customHeight="1" x14ac:dyDescent="0.3">
      <c r="A4" s="230" t="s">
        <v>253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5"/>
      <c r="M4" s="5"/>
    </row>
    <row r="5" spans="1:13" ht="20.25" customHeight="1" x14ac:dyDescent="0.35">
      <c r="A5" s="231" t="s">
        <v>254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5"/>
      <c r="M5" s="5"/>
    </row>
    <row r="6" spans="1:13" ht="17.25" customHeight="1" x14ac:dyDescent="0.3">
      <c r="A6" s="232" t="s">
        <v>255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spans="1:13" ht="14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3" ht="33" customHeight="1" x14ac:dyDescent="0.25">
      <c r="A8" s="10" t="s">
        <v>2</v>
      </c>
      <c r="B8" s="10" t="s">
        <v>3</v>
      </c>
      <c r="C8" s="11" t="s">
        <v>4</v>
      </c>
      <c r="D8" s="11"/>
      <c r="E8" s="11"/>
      <c r="F8" s="11" t="s">
        <v>5</v>
      </c>
      <c r="G8" s="11" t="s">
        <v>6</v>
      </c>
      <c r="H8" s="11"/>
      <c r="I8" s="11"/>
      <c r="J8" s="11"/>
      <c r="K8" s="12" t="s">
        <v>7</v>
      </c>
    </row>
    <row r="9" spans="1:13" ht="158.25" customHeight="1" x14ac:dyDescent="0.25">
      <c r="A9" s="10"/>
      <c r="B9" s="10"/>
      <c r="C9" s="13" t="s">
        <v>8</v>
      </c>
      <c r="D9" s="13" t="s">
        <v>9</v>
      </c>
      <c r="E9" s="13" t="s">
        <v>10</v>
      </c>
      <c r="F9" s="11"/>
      <c r="G9" s="14" t="s">
        <v>11</v>
      </c>
      <c r="H9" s="13" t="s">
        <v>256</v>
      </c>
      <c r="I9" s="13" t="s">
        <v>13</v>
      </c>
      <c r="J9" s="13" t="s">
        <v>257</v>
      </c>
      <c r="K9" s="12"/>
    </row>
    <row r="10" spans="1:13" ht="38.25" x14ac:dyDescent="0.25">
      <c r="A10" s="15">
        <v>1</v>
      </c>
      <c r="B10" s="233" t="s">
        <v>258</v>
      </c>
      <c r="C10" s="18"/>
      <c r="D10" s="234">
        <v>158.66</v>
      </c>
      <c r="E10" s="13" t="s">
        <v>26</v>
      </c>
      <c r="F10" s="52">
        <f>SUM(C10,D10)</f>
        <v>158.66</v>
      </c>
      <c r="G10" s="16"/>
      <c r="H10" s="18">
        <v>0</v>
      </c>
      <c r="I10" s="13" t="str">
        <f>E10</f>
        <v>медикаменти</v>
      </c>
      <c r="J10" s="52">
        <f>D10</f>
        <v>158.66</v>
      </c>
      <c r="K10" s="24"/>
    </row>
    <row r="11" spans="1:13" ht="38.25" x14ac:dyDescent="0.25">
      <c r="A11" s="15">
        <v>2</v>
      </c>
      <c r="B11" s="233" t="s">
        <v>259</v>
      </c>
      <c r="C11" s="18"/>
      <c r="D11" s="235">
        <v>0.47399999999999998</v>
      </c>
      <c r="E11" s="13" t="s">
        <v>260</v>
      </c>
      <c r="F11" s="52">
        <f>SUM(C11,D11)</f>
        <v>0.47399999999999998</v>
      </c>
      <c r="G11" s="16"/>
      <c r="H11" s="18">
        <v>0</v>
      </c>
      <c r="I11" s="13" t="str">
        <f>E11</f>
        <v>бланки листків непрацездатності</v>
      </c>
      <c r="J11" s="52">
        <f>D11</f>
        <v>0.47399999999999998</v>
      </c>
      <c r="K11" s="24"/>
    </row>
    <row r="12" spans="1:13" ht="15.75" x14ac:dyDescent="0.25">
      <c r="A12" s="15">
        <v>3</v>
      </c>
      <c r="B12" s="236" t="s">
        <v>14</v>
      </c>
      <c r="C12" s="18"/>
      <c r="D12" s="237">
        <v>0.06</v>
      </c>
      <c r="E12" s="13" t="s">
        <v>26</v>
      </c>
      <c r="F12" s="52">
        <f>SUM(C12,D12)</f>
        <v>0.06</v>
      </c>
      <c r="G12" s="16"/>
      <c r="H12" s="18">
        <v>0</v>
      </c>
      <c r="I12" s="13" t="str">
        <f>E12</f>
        <v>медикаменти</v>
      </c>
      <c r="J12" s="52">
        <f>D12</f>
        <v>0.06</v>
      </c>
      <c r="K12" s="24"/>
    </row>
    <row r="13" spans="1:13" ht="15.75" x14ac:dyDescent="0.25">
      <c r="A13" s="16"/>
      <c r="B13" s="30" t="s">
        <v>16</v>
      </c>
      <c r="C13" s="45">
        <f>SUM(C10:C11)</f>
        <v>0</v>
      </c>
      <c r="D13" s="45">
        <f>SUM(D10:D12)</f>
        <v>159.19399999999999</v>
      </c>
      <c r="E13" s="225"/>
      <c r="F13" s="43">
        <f>SUM(C13,D13)</f>
        <v>159.19399999999999</v>
      </c>
      <c r="G13" s="226"/>
      <c r="H13" s="45">
        <f>SUM(H10:H11)</f>
        <v>0</v>
      </c>
      <c r="I13" s="225"/>
      <c r="J13" s="45">
        <f>SUM(J10:J12)</f>
        <v>159.19399999999999</v>
      </c>
      <c r="K13" s="45">
        <f>F13-H13-J13</f>
        <v>0</v>
      </c>
    </row>
    <row r="16" spans="1:13" s="86" customFormat="1" ht="18.75" x14ac:dyDescent="0.3">
      <c r="B16" s="238" t="s">
        <v>54</v>
      </c>
      <c r="C16" s="239"/>
      <c r="D16" s="239"/>
      <c r="E16" s="88"/>
      <c r="F16" s="239"/>
      <c r="G16" s="89" t="s">
        <v>261</v>
      </c>
      <c r="H16" s="240"/>
    </row>
    <row r="17" spans="2:8" x14ac:dyDescent="0.25">
      <c r="B17" s="241"/>
      <c r="C17" s="242"/>
      <c r="D17" s="242"/>
      <c r="E17" s="243" t="s">
        <v>262</v>
      </c>
      <c r="F17" s="242"/>
      <c r="G17" s="244" t="s">
        <v>263</v>
      </c>
      <c r="H17" s="244"/>
    </row>
    <row r="18" spans="2:8" s="86" customFormat="1" ht="18.75" x14ac:dyDescent="0.3">
      <c r="B18" s="238" t="s">
        <v>20</v>
      </c>
      <c r="C18" s="239"/>
      <c r="D18" s="239"/>
      <c r="E18" s="88"/>
      <c r="F18" s="239"/>
      <c r="G18" s="89" t="s">
        <v>264</v>
      </c>
      <c r="H18" s="240"/>
    </row>
    <row r="19" spans="2:8" x14ac:dyDescent="0.25">
      <c r="B19" s="242"/>
      <c r="C19" s="242"/>
      <c r="D19" s="242"/>
      <c r="E19" s="243" t="s">
        <v>265</v>
      </c>
      <c r="F19" s="242"/>
      <c r="G19" s="244" t="s">
        <v>266</v>
      </c>
      <c r="H19" s="244"/>
    </row>
    <row r="20" spans="2:8" x14ac:dyDescent="0.25">
      <c r="B20" s="245"/>
      <c r="C20" s="155"/>
      <c r="D20" s="155"/>
      <c r="E20" s="155"/>
      <c r="F20" s="155"/>
      <c r="G20" s="155"/>
      <c r="H20" s="155"/>
    </row>
    <row r="21" spans="2:8" x14ac:dyDescent="0.25">
      <c r="B21" s="245" t="s">
        <v>267</v>
      </c>
      <c r="C21" t="s">
        <v>268</v>
      </c>
    </row>
  </sheetData>
  <mergeCells count="17">
    <mergeCell ref="G16:H16"/>
    <mergeCell ref="G17:H17"/>
    <mergeCell ref="G18:H18"/>
    <mergeCell ref="G19:H19"/>
    <mergeCell ref="A7:K7"/>
    <mergeCell ref="A8:A9"/>
    <mergeCell ref="B8:B9"/>
    <mergeCell ref="C8:E8"/>
    <mergeCell ref="F8:F9"/>
    <mergeCell ref="G8:J8"/>
    <mergeCell ref="K8:K9"/>
    <mergeCell ref="J1:K1"/>
    <mergeCell ref="J2:K2"/>
    <mergeCell ref="A3:K3"/>
    <mergeCell ref="A4:K4"/>
    <mergeCell ref="A5:K5"/>
    <mergeCell ref="A6:K6"/>
  </mergeCells>
  <pageMargins left="0.70866141732283472" right="0" top="0.35433070866141736" bottom="0" header="0" footer="0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zoomScale="80" zoomScaleNormal="80" workbookViewId="0">
      <selection activeCell="J1" sqref="J1"/>
    </sheetView>
  </sheetViews>
  <sheetFormatPr defaultRowHeight="15" x14ac:dyDescent="0.25"/>
  <cols>
    <col min="1" max="1" width="7.28515625" style="157" customWidth="1"/>
    <col min="2" max="2" width="24.42578125" style="157" customWidth="1"/>
    <col min="3" max="3" width="16.28515625" style="157" customWidth="1"/>
    <col min="4" max="4" width="13.5703125" style="157" customWidth="1"/>
    <col min="5" max="5" width="18.85546875" style="157" customWidth="1"/>
    <col min="6" max="6" width="15.85546875" style="157" customWidth="1"/>
    <col min="7" max="7" width="16.5703125" style="157" customWidth="1"/>
    <col min="8" max="8" width="14.28515625" style="157" customWidth="1"/>
    <col min="9" max="9" width="22.85546875" style="157" customWidth="1"/>
    <col min="10" max="10" width="14" style="157" customWidth="1"/>
    <col min="11" max="11" width="15.5703125" style="157" customWidth="1"/>
    <col min="12" max="256" width="9.140625" style="157"/>
    <col min="257" max="257" width="7.28515625" style="157" customWidth="1"/>
    <col min="258" max="258" width="24.42578125" style="157" customWidth="1"/>
    <col min="259" max="259" width="16.28515625" style="157" customWidth="1"/>
    <col min="260" max="260" width="13.5703125" style="157" customWidth="1"/>
    <col min="261" max="261" width="18.85546875" style="157" customWidth="1"/>
    <col min="262" max="262" width="15.85546875" style="157" customWidth="1"/>
    <col min="263" max="263" width="16.5703125" style="157" customWidth="1"/>
    <col min="264" max="264" width="14.28515625" style="157" customWidth="1"/>
    <col min="265" max="265" width="22.85546875" style="157" customWidth="1"/>
    <col min="266" max="266" width="14" style="157" customWidth="1"/>
    <col min="267" max="267" width="15.5703125" style="157" customWidth="1"/>
    <col min="268" max="512" width="9.140625" style="157"/>
    <col min="513" max="513" width="7.28515625" style="157" customWidth="1"/>
    <col min="514" max="514" width="24.42578125" style="157" customWidth="1"/>
    <col min="515" max="515" width="16.28515625" style="157" customWidth="1"/>
    <col min="516" max="516" width="13.5703125" style="157" customWidth="1"/>
    <col min="517" max="517" width="18.85546875" style="157" customWidth="1"/>
    <col min="518" max="518" width="15.85546875" style="157" customWidth="1"/>
    <col min="519" max="519" width="16.5703125" style="157" customWidth="1"/>
    <col min="520" max="520" width="14.28515625" style="157" customWidth="1"/>
    <col min="521" max="521" width="22.85546875" style="157" customWidth="1"/>
    <col min="522" max="522" width="14" style="157" customWidth="1"/>
    <col min="523" max="523" width="15.5703125" style="157" customWidth="1"/>
    <col min="524" max="768" width="9.140625" style="157"/>
    <col min="769" max="769" width="7.28515625" style="157" customWidth="1"/>
    <col min="770" max="770" width="24.42578125" style="157" customWidth="1"/>
    <col min="771" max="771" width="16.28515625" style="157" customWidth="1"/>
    <col min="772" max="772" width="13.5703125" style="157" customWidth="1"/>
    <col min="773" max="773" width="18.85546875" style="157" customWidth="1"/>
    <col min="774" max="774" width="15.85546875" style="157" customWidth="1"/>
    <col min="775" max="775" width="16.5703125" style="157" customWidth="1"/>
    <col min="776" max="776" width="14.28515625" style="157" customWidth="1"/>
    <col min="777" max="777" width="22.85546875" style="157" customWidth="1"/>
    <col min="778" max="778" width="14" style="157" customWidth="1"/>
    <col min="779" max="779" width="15.5703125" style="157" customWidth="1"/>
    <col min="780" max="1024" width="9.140625" style="157"/>
    <col min="1025" max="1025" width="7.28515625" style="157" customWidth="1"/>
    <col min="1026" max="1026" width="24.42578125" style="157" customWidth="1"/>
    <col min="1027" max="1027" width="16.28515625" style="157" customWidth="1"/>
    <col min="1028" max="1028" width="13.5703125" style="157" customWidth="1"/>
    <col min="1029" max="1029" width="18.85546875" style="157" customWidth="1"/>
    <col min="1030" max="1030" width="15.85546875" style="157" customWidth="1"/>
    <col min="1031" max="1031" width="16.5703125" style="157" customWidth="1"/>
    <col min="1032" max="1032" width="14.28515625" style="157" customWidth="1"/>
    <col min="1033" max="1033" width="22.85546875" style="157" customWidth="1"/>
    <col min="1034" max="1034" width="14" style="157" customWidth="1"/>
    <col min="1035" max="1035" width="15.5703125" style="157" customWidth="1"/>
    <col min="1036" max="1280" width="9.140625" style="157"/>
    <col min="1281" max="1281" width="7.28515625" style="157" customWidth="1"/>
    <col min="1282" max="1282" width="24.42578125" style="157" customWidth="1"/>
    <col min="1283" max="1283" width="16.28515625" style="157" customWidth="1"/>
    <col min="1284" max="1284" width="13.5703125" style="157" customWidth="1"/>
    <col min="1285" max="1285" width="18.85546875" style="157" customWidth="1"/>
    <col min="1286" max="1286" width="15.85546875" style="157" customWidth="1"/>
    <col min="1287" max="1287" width="16.5703125" style="157" customWidth="1"/>
    <col min="1288" max="1288" width="14.28515625" style="157" customWidth="1"/>
    <col min="1289" max="1289" width="22.85546875" style="157" customWidth="1"/>
    <col min="1290" max="1290" width="14" style="157" customWidth="1"/>
    <col min="1291" max="1291" width="15.5703125" style="157" customWidth="1"/>
    <col min="1292" max="1536" width="9.140625" style="157"/>
    <col min="1537" max="1537" width="7.28515625" style="157" customWidth="1"/>
    <col min="1538" max="1538" width="24.42578125" style="157" customWidth="1"/>
    <col min="1539" max="1539" width="16.28515625" style="157" customWidth="1"/>
    <col min="1540" max="1540" width="13.5703125" style="157" customWidth="1"/>
    <col min="1541" max="1541" width="18.85546875" style="157" customWidth="1"/>
    <col min="1542" max="1542" width="15.85546875" style="157" customWidth="1"/>
    <col min="1543" max="1543" width="16.5703125" style="157" customWidth="1"/>
    <col min="1544" max="1544" width="14.28515625" style="157" customWidth="1"/>
    <col min="1545" max="1545" width="22.85546875" style="157" customWidth="1"/>
    <col min="1546" max="1546" width="14" style="157" customWidth="1"/>
    <col min="1547" max="1547" width="15.5703125" style="157" customWidth="1"/>
    <col min="1548" max="1792" width="9.140625" style="157"/>
    <col min="1793" max="1793" width="7.28515625" style="157" customWidth="1"/>
    <col min="1794" max="1794" width="24.42578125" style="157" customWidth="1"/>
    <col min="1795" max="1795" width="16.28515625" style="157" customWidth="1"/>
    <col min="1796" max="1796" width="13.5703125" style="157" customWidth="1"/>
    <col min="1797" max="1797" width="18.85546875" style="157" customWidth="1"/>
    <col min="1798" max="1798" width="15.85546875" style="157" customWidth="1"/>
    <col min="1799" max="1799" width="16.5703125" style="157" customWidth="1"/>
    <col min="1800" max="1800" width="14.28515625" style="157" customWidth="1"/>
    <col min="1801" max="1801" width="22.85546875" style="157" customWidth="1"/>
    <col min="1802" max="1802" width="14" style="157" customWidth="1"/>
    <col min="1803" max="1803" width="15.5703125" style="157" customWidth="1"/>
    <col min="1804" max="2048" width="9.140625" style="157"/>
    <col min="2049" max="2049" width="7.28515625" style="157" customWidth="1"/>
    <col min="2050" max="2050" width="24.42578125" style="157" customWidth="1"/>
    <col min="2051" max="2051" width="16.28515625" style="157" customWidth="1"/>
    <col min="2052" max="2052" width="13.5703125" style="157" customWidth="1"/>
    <col min="2053" max="2053" width="18.85546875" style="157" customWidth="1"/>
    <col min="2054" max="2054" width="15.85546875" style="157" customWidth="1"/>
    <col min="2055" max="2055" width="16.5703125" style="157" customWidth="1"/>
    <col min="2056" max="2056" width="14.28515625" style="157" customWidth="1"/>
    <col min="2057" max="2057" width="22.85546875" style="157" customWidth="1"/>
    <col min="2058" max="2058" width="14" style="157" customWidth="1"/>
    <col min="2059" max="2059" width="15.5703125" style="157" customWidth="1"/>
    <col min="2060" max="2304" width="9.140625" style="157"/>
    <col min="2305" max="2305" width="7.28515625" style="157" customWidth="1"/>
    <col min="2306" max="2306" width="24.42578125" style="157" customWidth="1"/>
    <col min="2307" max="2307" width="16.28515625" style="157" customWidth="1"/>
    <col min="2308" max="2308" width="13.5703125" style="157" customWidth="1"/>
    <col min="2309" max="2309" width="18.85546875" style="157" customWidth="1"/>
    <col min="2310" max="2310" width="15.85546875" style="157" customWidth="1"/>
    <col min="2311" max="2311" width="16.5703125" style="157" customWidth="1"/>
    <col min="2312" max="2312" width="14.28515625" style="157" customWidth="1"/>
    <col min="2313" max="2313" width="22.85546875" style="157" customWidth="1"/>
    <col min="2314" max="2314" width="14" style="157" customWidth="1"/>
    <col min="2315" max="2315" width="15.5703125" style="157" customWidth="1"/>
    <col min="2316" max="2560" width="9.140625" style="157"/>
    <col min="2561" max="2561" width="7.28515625" style="157" customWidth="1"/>
    <col min="2562" max="2562" width="24.42578125" style="157" customWidth="1"/>
    <col min="2563" max="2563" width="16.28515625" style="157" customWidth="1"/>
    <col min="2564" max="2564" width="13.5703125" style="157" customWidth="1"/>
    <col min="2565" max="2565" width="18.85546875" style="157" customWidth="1"/>
    <col min="2566" max="2566" width="15.85546875" style="157" customWidth="1"/>
    <col min="2567" max="2567" width="16.5703125" style="157" customWidth="1"/>
    <col min="2568" max="2568" width="14.28515625" style="157" customWidth="1"/>
    <col min="2569" max="2569" width="22.85546875" style="157" customWidth="1"/>
    <col min="2570" max="2570" width="14" style="157" customWidth="1"/>
    <col min="2571" max="2571" width="15.5703125" style="157" customWidth="1"/>
    <col min="2572" max="2816" width="9.140625" style="157"/>
    <col min="2817" max="2817" width="7.28515625" style="157" customWidth="1"/>
    <col min="2818" max="2818" width="24.42578125" style="157" customWidth="1"/>
    <col min="2819" max="2819" width="16.28515625" style="157" customWidth="1"/>
    <col min="2820" max="2820" width="13.5703125" style="157" customWidth="1"/>
    <col min="2821" max="2821" width="18.85546875" style="157" customWidth="1"/>
    <col min="2822" max="2822" width="15.85546875" style="157" customWidth="1"/>
    <col min="2823" max="2823" width="16.5703125" style="157" customWidth="1"/>
    <col min="2824" max="2824" width="14.28515625" style="157" customWidth="1"/>
    <col min="2825" max="2825" width="22.85546875" style="157" customWidth="1"/>
    <col min="2826" max="2826" width="14" style="157" customWidth="1"/>
    <col min="2827" max="2827" width="15.5703125" style="157" customWidth="1"/>
    <col min="2828" max="3072" width="9.140625" style="157"/>
    <col min="3073" max="3073" width="7.28515625" style="157" customWidth="1"/>
    <col min="3074" max="3074" width="24.42578125" style="157" customWidth="1"/>
    <col min="3075" max="3075" width="16.28515625" style="157" customWidth="1"/>
    <col min="3076" max="3076" width="13.5703125" style="157" customWidth="1"/>
    <col min="3077" max="3077" width="18.85546875" style="157" customWidth="1"/>
    <col min="3078" max="3078" width="15.85546875" style="157" customWidth="1"/>
    <col min="3079" max="3079" width="16.5703125" style="157" customWidth="1"/>
    <col min="3080" max="3080" width="14.28515625" style="157" customWidth="1"/>
    <col min="3081" max="3081" width="22.85546875" style="157" customWidth="1"/>
    <col min="3082" max="3082" width="14" style="157" customWidth="1"/>
    <col min="3083" max="3083" width="15.5703125" style="157" customWidth="1"/>
    <col min="3084" max="3328" width="9.140625" style="157"/>
    <col min="3329" max="3329" width="7.28515625" style="157" customWidth="1"/>
    <col min="3330" max="3330" width="24.42578125" style="157" customWidth="1"/>
    <col min="3331" max="3331" width="16.28515625" style="157" customWidth="1"/>
    <col min="3332" max="3332" width="13.5703125" style="157" customWidth="1"/>
    <col min="3333" max="3333" width="18.85546875" style="157" customWidth="1"/>
    <col min="3334" max="3334" width="15.85546875" style="157" customWidth="1"/>
    <col min="3335" max="3335" width="16.5703125" style="157" customWidth="1"/>
    <col min="3336" max="3336" width="14.28515625" style="157" customWidth="1"/>
    <col min="3337" max="3337" width="22.85546875" style="157" customWidth="1"/>
    <col min="3338" max="3338" width="14" style="157" customWidth="1"/>
    <col min="3339" max="3339" width="15.5703125" style="157" customWidth="1"/>
    <col min="3340" max="3584" width="9.140625" style="157"/>
    <col min="3585" max="3585" width="7.28515625" style="157" customWidth="1"/>
    <col min="3586" max="3586" width="24.42578125" style="157" customWidth="1"/>
    <col min="3587" max="3587" width="16.28515625" style="157" customWidth="1"/>
    <col min="3588" max="3588" width="13.5703125" style="157" customWidth="1"/>
    <col min="3589" max="3589" width="18.85546875" style="157" customWidth="1"/>
    <col min="3590" max="3590" width="15.85546875" style="157" customWidth="1"/>
    <col min="3591" max="3591" width="16.5703125" style="157" customWidth="1"/>
    <col min="3592" max="3592" width="14.28515625" style="157" customWidth="1"/>
    <col min="3593" max="3593" width="22.85546875" style="157" customWidth="1"/>
    <col min="3594" max="3594" width="14" style="157" customWidth="1"/>
    <col min="3595" max="3595" width="15.5703125" style="157" customWidth="1"/>
    <col min="3596" max="3840" width="9.140625" style="157"/>
    <col min="3841" max="3841" width="7.28515625" style="157" customWidth="1"/>
    <col min="3842" max="3842" width="24.42578125" style="157" customWidth="1"/>
    <col min="3843" max="3843" width="16.28515625" style="157" customWidth="1"/>
    <col min="3844" max="3844" width="13.5703125" style="157" customWidth="1"/>
    <col min="3845" max="3845" width="18.85546875" style="157" customWidth="1"/>
    <col min="3846" max="3846" width="15.85546875" style="157" customWidth="1"/>
    <col min="3847" max="3847" width="16.5703125" style="157" customWidth="1"/>
    <col min="3848" max="3848" width="14.28515625" style="157" customWidth="1"/>
    <col min="3849" max="3849" width="22.85546875" style="157" customWidth="1"/>
    <col min="3850" max="3850" width="14" style="157" customWidth="1"/>
    <col min="3851" max="3851" width="15.5703125" style="157" customWidth="1"/>
    <col min="3852" max="4096" width="9.140625" style="157"/>
    <col min="4097" max="4097" width="7.28515625" style="157" customWidth="1"/>
    <col min="4098" max="4098" width="24.42578125" style="157" customWidth="1"/>
    <col min="4099" max="4099" width="16.28515625" style="157" customWidth="1"/>
    <col min="4100" max="4100" width="13.5703125" style="157" customWidth="1"/>
    <col min="4101" max="4101" width="18.85546875" style="157" customWidth="1"/>
    <col min="4102" max="4102" width="15.85546875" style="157" customWidth="1"/>
    <col min="4103" max="4103" width="16.5703125" style="157" customWidth="1"/>
    <col min="4104" max="4104" width="14.28515625" style="157" customWidth="1"/>
    <col min="4105" max="4105" width="22.85546875" style="157" customWidth="1"/>
    <col min="4106" max="4106" width="14" style="157" customWidth="1"/>
    <col min="4107" max="4107" width="15.5703125" style="157" customWidth="1"/>
    <col min="4108" max="4352" width="9.140625" style="157"/>
    <col min="4353" max="4353" width="7.28515625" style="157" customWidth="1"/>
    <col min="4354" max="4354" width="24.42578125" style="157" customWidth="1"/>
    <col min="4355" max="4355" width="16.28515625" style="157" customWidth="1"/>
    <col min="4356" max="4356" width="13.5703125" style="157" customWidth="1"/>
    <col min="4357" max="4357" width="18.85546875" style="157" customWidth="1"/>
    <col min="4358" max="4358" width="15.85546875" style="157" customWidth="1"/>
    <col min="4359" max="4359" width="16.5703125" style="157" customWidth="1"/>
    <col min="4360" max="4360" width="14.28515625" style="157" customWidth="1"/>
    <col min="4361" max="4361" width="22.85546875" style="157" customWidth="1"/>
    <col min="4362" max="4362" width="14" style="157" customWidth="1"/>
    <col min="4363" max="4363" width="15.5703125" style="157" customWidth="1"/>
    <col min="4364" max="4608" width="9.140625" style="157"/>
    <col min="4609" max="4609" width="7.28515625" style="157" customWidth="1"/>
    <col min="4610" max="4610" width="24.42578125" style="157" customWidth="1"/>
    <col min="4611" max="4611" width="16.28515625" style="157" customWidth="1"/>
    <col min="4612" max="4612" width="13.5703125" style="157" customWidth="1"/>
    <col min="4613" max="4613" width="18.85546875" style="157" customWidth="1"/>
    <col min="4614" max="4614" width="15.85546875" style="157" customWidth="1"/>
    <col min="4615" max="4615" width="16.5703125" style="157" customWidth="1"/>
    <col min="4616" max="4616" width="14.28515625" style="157" customWidth="1"/>
    <col min="4617" max="4617" width="22.85546875" style="157" customWidth="1"/>
    <col min="4618" max="4618" width="14" style="157" customWidth="1"/>
    <col min="4619" max="4619" width="15.5703125" style="157" customWidth="1"/>
    <col min="4620" max="4864" width="9.140625" style="157"/>
    <col min="4865" max="4865" width="7.28515625" style="157" customWidth="1"/>
    <col min="4866" max="4866" width="24.42578125" style="157" customWidth="1"/>
    <col min="4867" max="4867" width="16.28515625" style="157" customWidth="1"/>
    <col min="4868" max="4868" width="13.5703125" style="157" customWidth="1"/>
    <col min="4869" max="4869" width="18.85546875" style="157" customWidth="1"/>
    <col min="4870" max="4870" width="15.85546875" style="157" customWidth="1"/>
    <col min="4871" max="4871" width="16.5703125" style="157" customWidth="1"/>
    <col min="4872" max="4872" width="14.28515625" style="157" customWidth="1"/>
    <col min="4873" max="4873" width="22.85546875" style="157" customWidth="1"/>
    <col min="4874" max="4874" width="14" style="157" customWidth="1"/>
    <col min="4875" max="4875" width="15.5703125" style="157" customWidth="1"/>
    <col min="4876" max="5120" width="9.140625" style="157"/>
    <col min="5121" max="5121" width="7.28515625" style="157" customWidth="1"/>
    <col min="5122" max="5122" width="24.42578125" style="157" customWidth="1"/>
    <col min="5123" max="5123" width="16.28515625" style="157" customWidth="1"/>
    <col min="5124" max="5124" width="13.5703125" style="157" customWidth="1"/>
    <col min="5125" max="5125" width="18.85546875" style="157" customWidth="1"/>
    <col min="5126" max="5126" width="15.85546875" style="157" customWidth="1"/>
    <col min="5127" max="5127" width="16.5703125" style="157" customWidth="1"/>
    <col min="5128" max="5128" width="14.28515625" style="157" customWidth="1"/>
    <col min="5129" max="5129" width="22.85546875" style="157" customWidth="1"/>
    <col min="5130" max="5130" width="14" style="157" customWidth="1"/>
    <col min="5131" max="5131" width="15.5703125" style="157" customWidth="1"/>
    <col min="5132" max="5376" width="9.140625" style="157"/>
    <col min="5377" max="5377" width="7.28515625" style="157" customWidth="1"/>
    <col min="5378" max="5378" width="24.42578125" style="157" customWidth="1"/>
    <col min="5379" max="5379" width="16.28515625" style="157" customWidth="1"/>
    <col min="5380" max="5380" width="13.5703125" style="157" customWidth="1"/>
    <col min="5381" max="5381" width="18.85546875" style="157" customWidth="1"/>
    <col min="5382" max="5382" width="15.85546875" style="157" customWidth="1"/>
    <col min="5383" max="5383" width="16.5703125" style="157" customWidth="1"/>
    <col min="5384" max="5384" width="14.28515625" style="157" customWidth="1"/>
    <col min="5385" max="5385" width="22.85546875" style="157" customWidth="1"/>
    <col min="5386" max="5386" width="14" style="157" customWidth="1"/>
    <col min="5387" max="5387" width="15.5703125" style="157" customWidth="1"/>
    <col min="5388" max="5632" width="9.140625" style="157"/>
    <col min="5633" max="5633" width="7.28515625" style="157" customWidth="1"/>
    <col min="5634" max="5634" width="24.42578125" style="157" customWidth="1"/>
    <col min="5635" max="5635" width="16.28515625" style="157" customWidth="1"/>
    <col min="5636" max="5636" width="13.5703125" style="157" customWidth="1"/>
    <col min="5637" max="5637" width="18.85546875" style="157" customWidth="1"/>
    <col min="5638" max="5638" width="15.85546875" style="157" customWidth="1"/>
    <col min="5639" max="5639" width="16.5703125" style="157" customWidth="1"/>
    <col min="5640" max="5640" width="14.28515625" style="157" customWidth="1"/>
    <col min="5641" max="5641" width="22.85546875" style="157" customWidth="1"/>
    <col min="5642" max="5642" width="14" style="157" customWidth="1"/>
    <col min="5643" max="5643" width="15.5703125" style="157" customWidth="1"/>
    <col min="5644" max="5888" width="9.140625" style="157"/>
    <col min="5889" max="5889" width="7.28515625" style="157" customWidth="1"/>
    <col min="5890" max="5890" width="24.42578125" style="157" customWidth="1"/>
    <col min="5891" max="5891" width="16.28515625" style="157" customWidth="1"/>
    <col min="5892" max="5892" width="13.5703125" style="157" customWidth="1"/>
    <col min="5893" max="5893" width="18.85546875" style="157" customWidth="1"/>
    <col min="5894" max="5894" width="15.85546875" style="157" customWidth="1"/>
    <col min="5895" max="5895" width="16.5703125" style="157" customWidth="1"/>
    <col min="5896" max="5896" width="14.28515625" style="157" customWidth="1"/>
    <col min="5897" max="5897" width="22.85546875" style="157" customWidth="1"/>
    <col min="5898" max="5898" width="14" style="157" customWidth="1"/>
    <col min="5899" max="5899" width="15.5703125" style="157" customWidth="1"/>
    <col min="5900" max="6144" width="9.140625" style="157"/>
    <col min="6145" max="6145" width="7.28515625" style="157" customWidth="1"/>
    <col min="6146" max="6146" width="24.42578125" style="157" customWidth="1"/>
    <col min="6147" max="6147" width="16.28515625" style="157" customWidth="1"/>
    <col min="6148" max="6148" width="13.5703125" style="157" customWidth="1"/>
    <col min="6149" max="6149" width="18.85546875" style="157" customWidth="1"/>
    <col min="6150" max="6150" width="15.85546875" style="157" customWidth="1"/>
    <col min="6151" max="6151" width="16.5703125" style="157" customWidth="1"/>
    <col min="6152" max="6152" width="14.28515625" style="157" customWidth="1"/>
    <col min="6153" max="6153" width="22.85546875" style="157" customWidth="1"/>
    <col min="6154" max="6154" width="14" style="157" customWidth="1"/>
    <col min="6155" max="6155" width="15.5703125" style="157" customWidth="1"/>
    <col min="6156" max="6400" width="9.140625" style="157"/>
    <col min="6401" max="6401" width="7.28515625" style="157" customWidth="1"/>
    <col min="6402" max="6402" width="24.42578125" style="157" customWidth="1"/>
    <col min="6403" max="6403" width="16.28515625" style="157" customWidth="1"/>
    <col min="6404" max="6404" width="13.5703125" style="157" customWidth="1"/>
    <col min="6405" max="6405" width="18.85546875" style="157" customWidth="1"/>
    <col min="6406" max="6406" width="15.85546875" style="157" customWidth="1"/>
    <col min="6407" max="6407" width="16.5703125" style="157" customWidth="1"/>
    <col min="6408" max="6408" width="14.28515625" style="157" customWidth="1"/>
    <col min="6409" max="6409" width="22.85546875" style="157" customWidth="1"/>
    <col min="6410" max="6410" width="14" style="157" customWidth="1"/>
    <col min="6411" max="6411" width="15.5703125" style="157" customWidth="1"/>
    <col min="6412" max="6656" width="9.140625" style="157"/>
    <col min="6657" max="6657" width="7.28515625" style="157" customWidth="1"/>
    <col min="6658" max="6658" width="24.42578125" style="157" customWidth="1"/>
    <col min="6659" max="6659" width="16.28515625" style="157" customWidth="1"/>
    <col min="6660" max="6660" width="13.5703125" style="157" customWidth="1"/>
    <col min="6661" max="6661" width="18.85546875" style="157" customWidth="1"/>
    <col min="6662" max="6662" width="15.85546875" style="157" customWidth="1"/>
    <col min="6663" max="6663" width="16.5703125" style="157" customWidth="1"/>
    <col min="6664" max="6664" width="14.28515625" style="157" customWidth="1"/>
    <col min="6665" max="6665" width="22.85546875" style="157" customWidth="1"/>
    <col min="6666" max="6666" width="14" style="157" customWidth="1"/>
    <col min="6667" max="6667" width="15.5703125" style="157" customWidth="1"/>
    <col min="6668" max="6912" width="9.140625" style="157"/>
    <col min="6913" max="6913" width="7.28515625" style="157" customWidth="1"/>
    <col min="6914" max="6914" width="24.42578125" style="157" customWidth="1"/>
    <col min="6915" max="6915" width="16.28515625" style="157" customWidth="1"/>
    <col min="6916" max="6916" width="13.5703125" style="157" customWidth="1"/>
    <col min="6917" max="6917" width="18.85546875" style="157" customWidth="1"/>
    <col min="6918" max="6918" width="15.85546875" style="157" customWidth="1"/>
    <col min="6919" max="6919" width="16.5703125" style="157" customWidth="1"/>
    <col min="6920" max="6920" width="14.28515625" style="157" customWidth="1"/>
    <col min="6921" max="6921" width="22.85546875" style="157" customWidth="1"/>
    <col min="6922" max="6922" width="14" style="157" customWidth="1"/>
    <col min="6923" max="6923" width="15.5703125" style="157" customWidth="1"/>
    <col min="6924" max="7168" width="9.140625" style="157"/>
    <col min="7169" max="7169" width="7.28515625" style="157" customWidth="1"/>
    <col min="7170" max="7170" width="24.42578125" style="157" customWidth="1"/>
    <col min="7171" max="7171" width="16.28515625" style="157" customWidth="1"/>
    <col min="7172" max="7172" width="13.5703125" style="157" customWidth="1"/>
    <col min="7173" max="7173" width="18.85546875" style="157" customWidth="1"/>
    <col min="7174" max="7174" width="15.85546875" style="157" customWidth="1"/>
    <col min="7175" max="7175" width="16.5703125" style="157" customWidth="1"/>
    <col min="7176" max="7176" width="14.28515625" style="157" customWidth="1"/>
    <col min="7177" max="7177" width="22.85546875" style="157" customWidth="1"/>
    <col min="7178" max="7178" width="14" style="157" customWidth="1"/>
    <col min="7179" max="7179" width="15.5703125" style="157" customWidth="1"/>
    <col min="7180" max="7424" width="9.140625" style="157"/>
    <col min="7425" max="7425" width="7.28515625" style="157" customWidth="1"/>
    <col min="7426" max="7426" width="24.42578125" style="157" customWidth="1"/>
    <col min="7427" max="7427" width="16.28515625" style="157" customWidth="1"/>
    <col min="7428" max="7428" width="13.5703125" style="157" customWidth="1"/>
    <col min="7429" max="7429" width="18.85546875" style="157" customWidth="1"/>
    <col min="7430" max="7430" width="15.85546875" style="157" customWidth="1"/>
    <col min="7431" max="7431" width="16.5703125" style="157" customWidth="1"/>
    <col min="7432" max="7432" width="14.28515625" style="157" customWidth="1"/>
    <col min="7433" max="7433" width="22.85546875" style="157" customWidth="1"/>
    <col min="7434" max="7434" width="14" style="157" customWidth="1"/>
    <col min="7435" max="7435" width="15.5703125" style="157" customWidth="1"/>
    <col min="7436" max="7680" width="9.140625" style="157"/>
    <col min="7681" max="7681" width="7.28515625" style="157" customWidth="1"/>
    <col min="7682" max="7682" width="24.42578125" style="157" customWidth="1"/>
    <col min="7683" max="7683" width="16.28515625" style="157" customWidth="1"/>
    <col min="7684" max="7684" width="13.5703125" style="157" customWidth="1"/>
    <col min="7685" max="7685" width="18.85546875" style="157" customWidth="1"/>
    <col min="7686" max="7686" width="15.85546875" style="157" customWidth="1"/>
    <col min="7687" max="7687" width="16.5703125" style="157" customWidth="1"/>
    <col min="7688" max="7688" width="14.28515625" style="157" customWidth="1"/>
    <col min="7689" max="7689" width="22.85546875" style="157" customWidth="1"/>
    <col min="7690" max="7690" width="14" style="157" customWidth="1"/>
    <col min="7691" max="7691" width="15.5703125" style="157" customWidth="1"/>
    <col min="7692" max="7936" width="9.140625" style="157"/>
    <col min="7937" max="7937" width="7.28515625" style="157" customWidth="1"/>
    <col min="7938" max="7938" width="24.42578125" style="157" customWidth="1"/>
    <col min="7939" max="7939" width="16.28515625" style="157" customWidth="1"/>
    <col min="7940" max="7940" width="13.5703125" style="157" customWidth="1"/>
    <col min="7941" max="7941" width="18.85546875" style="157" customWidth="1"/>
    <col min="7942" max="7942" width="15.85546875" style="157" customWidth="1"/>
    <col min="7943" max="7943" width="16.5703125" style="157" customWidth="1"/>
    <col min="7944" max="7944" width="14.28515625" style="157" customWidth="1"/>
    <col min="7945" max="7945" width="22.85546875" style="157" customWidth="1"/>
    <col min="7946" max="7946" width="14" style="157" customWidth="1"/>
    <col min="7947" max="7947" width="15.5703125" style="157" customWidth="1"/>
    <col min="7948" max="8192" width="9.140625" style="157"/>
    <col min="8193" max="8193" width="7.28515625" style="157" customWidth="1"/>
    <col min="8194" max="8194" width="24.42578125" style="157" customWidth="1"/>
    <col min="8195" max="8195" width="16.28515625" style="157" customWidth="1"/>
    <col min="8196" max="8196" width="13.5703125" style="157" customWidth="1"/>
    <col min="8197" max="8197" width="18.85546875" style="157" customWidth="1"/>
    <col min="8198" max="8198" width="15.85546875" style="157" customWidth="1"/>
    <col min="8199" max="8199" width="16.5703125" style="157" customWidth="1"/>
    <col min="8200" max="8200" width="14.28515625" style="157" customWidth="1"/>
    <col min="8201" max="8201" width="22.85546875" style="157" customWidth="1"/>
    <col min="8202" max="8202" width="14" style="157" customWidth="1"/>
    <col min="8203" max="8203" width="15.5703125" style="157" customWidth="1"/>
    <col min="8204" max="8448" width="9.140625" style="157"/>
    <col min="8449" max="8449" width="7.28515625" style="157" customWidth="1"/>
    <col min="8450" max="8450" width="24.42578125" style="157" customWidth="1"/>
    <col min="8451" max="8451" width="16.28515625" style="157" customWidth="1"/>
    <col min="8452" max="8452" width="13.5703125" style="157" customWidth="1"/>
    <col min="8453" max="8453" width="18.85546875" style="157" customWidth="1"/>
    <col min="8454" max="8454" width="15.85546875" style="157" customWidth="1"/>
    <col min="8455" max="8455" width="16.5703125" style="157" customWidth="1"/>
    <col min="8456" max="8456" width="14.28515625" style="157" customWidth="1"/>
    <col min="8457" max="8457" width="22.85546875" style="157" customWidth="1"/>
    <col min="8458" max="8458" width="14" style="157" customWidth="1"/>
    <col min="8459" max="8459" width="15.5703125" style="157" customWidth="1"/>
    <col min="8460" max="8704" width="9.140625" style="157"/>
    <col min="8705" max="8705" width="7.28515625" style="157" customWidth="1"/>
    <col min="8706" max="8706" width="24.42578125" style="157" customWidth="1"/>
    <col min="8707" max="8707" width="16.28515625" style="157" customWidth="1"/>
    <col min="8708" max="8708" width="13.5703125" style="157" customWidth="1"/>
    <col min="8709" max="8709" width="18.85546875" style="157" customWidth="1"/>
    <col min="8710" max="8710" width="15.85546875" style="157" customWidth="1"/>
    <col min="8711" max="8711" width="16.5703125" style="157" customWidth="1"/>
    <col min="8712" max="8712" width="14.28515625" style="157" customWidth="1"/>
    <col min="8713" max="8713" width="22.85546875" style="157" customWidth="1"/>
    <col min="8714" max="8714" width="14" style="157" customWidth="1"/>
    <col min="8715" max="8715" width="15.5703125" style="157" customWidth="1"/>
    <col min="8716" max="8960" width="9.140625" style="157"/>
    <col min="8961" max="8961" width="7.28515625" style="157" customWidth="1"/>
    <col min="8962" max="8962" width="24.42578125" style="157" customWidth="1"/>
    <col min="8963" max="8963" width="16.28515625" style="157" customWidth="1"/>
    <col min="8964" max="8964" width="13.5703125" style="157" customWidth="1"/>
    <col min="8965" max="8965" width="18.85546875" style="157" customWidth="1"/>
    <col min="8966" max="8966" width="15.85546875" style="157" customWidth="1"/>
    <col min="8967" max="8967" width="16.5703125" style="157" customWidth="1"/>
    <col min="8968" max="8968" width="14.28515625" style="157" customWidth="1"/>
    <col min="8969" max="8969" width="22.85546875" style="157" customWidth="1"/>
    <col min="8970" max="8970" width="14" style="157" customWidth="1"/>
    <col min="8971" max="8971" width="15.5703125" style="157" customWidth="1"/>
    <col min="8972" max="9216" width="9.140625" style="157"/>
    <col min="9217" max="9217" width="7.28515625" style="157" customWidth="1"/>
    <col min="9218" max="9218" width="24.42578125" style="157" customWidth="1"/>
    <col min="9219" max="9219" width="16.28515625" style="157" customWidth="1"/>
    <col min="9220" max="9220" width="13.5703125" style="157" customWidth="1"/>
    <col min="9221" max="9221" width="18.85546875" style="157" customWidth="1"/>
    <col min="9222" max="9222" width="15.85546875" style="157" customWidth="1"/>
    <col min="9223" max="9223" width="16.5703125" style="157" customWidth="1"/>
    <col min="9224" max="9224" width="14.28515625" style="157" customWidth="1"/>
    <col min="9225" max="9225" width="22.85546875" style="157" customWidth="1"/>
    <col min="9226" max="9226" width="14" style="157" customWidth="1"/>
    <col min="9227" max="9227" width="15.5703125" style="157" customWidth="1"/>
    <col min="9228" max="9472" width="9.140625" style="157"/>
    <col min="9473" max="9473" width="7.28515625" style="157" customWidth="1"/>
    <col min="9474" max="9474" width="24.42578125" style="157" customWidth="1"/>
    <col min="9475" max="9475" width="16.28515625" style="157" customWidth="1"/>
    <col min="9476" max="9476" width="13.5703125" style="157" customWidth="1"/>
    <col min="9477" max="9477" width="18.85546875" style="157" customWidth="1"/>
    <col min="9478" max="9478" width="15.85546875" style="157" customWidth="1"/>
    <col min="9479" max="9479" width="16.5703125" style="157" customWidth="1"/>
    <col min="9480" max="9480" width="14.28515625" style="157" customWidth="1"/>
    <col min="9481" max="9481" width="22.85546875" style="157" customWidth="1"/>
    <col min="9482" max="9482" width="14" style="157" customWidth="1"/>
    <col min="9483" max="9483" width="15.5703125" style="157" customWidth="1"/>
    <col min="9484" max="9728" width="9.140625" style="157"/>
    <col min="9729" max="9729" width="7.28515625" style="157" customWidth="1"/>
    <col min="9730" max="9730" width="24.42578125" style="157" customWidth="1"/>
    <col min="9731" max="9731" width="16.28515625" style="157" customWidth="1"/>
    <col min="9732" max="9732" width="13.5703125" style="157" customWidth="1"/>
    <col min="9733" max="9733" width="18.85546875" style="157" customWidth="1"/>
    <col min="9734" max="9734" width="15.85546875" style="157" customWidth="1"/>
    <col min="9735" max="9735" width="16.5703125" style="157" customWidth="1"/>
    <col min="9736" max="9736" width="14.28515625" style="157" customWidth="1"/>
    <col min="9737" max="9737" width="22.85546875" style="157" customWidth="1"/>
    <col min="9738" max="9738" width="14" style="157" customWidth="1"/>
    <col min="9739" max="9739" width="15.5703125" style="157" customWidth="1"/>
    <col min="9740" max="9984" width="9.140625" style="157"/>
    <col min="9985" max="9985" width="7.28515625" style="157" customWidth="1"/>
    <col min="9986" max="9986" width="24.42578125" style="157" customWidth="1"/>
    <col min="9987" max="9987" width="16.28515625" style="157" customWidth="1"/>
    <col min="9988" max="9988" width="13.5703125" style="157" customWidth="1"/>
    <col min="9989" max="9989" width="18.85546875" style="157" customWidth="1"/>
    <col min="9990" max="9990" width="15.85546875" style="157" customWidth="1"/>
    <col min="9991" max="9991" width="16.5703125" style="157" customWidth="1"/>
    <col min="9992" max="9992" width="14.28515625" style="157" customWidth="1"/>
    <col min="9993" max="9993" width="22.85546875" style="157" customWidth="1"/>
    <col min="9994" max="9994" width="14" style="157" customWidth="1"/>
    <col min="9995" max="9995" width="15.5703125" style="157" customWidth="1"/>
    <col min="9996" max="10240" width="9.140625" style="157"/>
    <col min="10241" max="10241" width="7.28515625" style="157" customWidth="1"/>
    <col min="10242" max="10242" width="24.42578125" style="157" customWidth="1"/>
    <col min="10243" max="10243" width="16.28515625" style="157" customWidth="1"/>
    <col min="10244" max="10244" width="13.5703125" style="157" customWidth="1"/>
    <col min="10245" max="10245" width="18.85546875" style="157" customWidth="1"/>
    <col min="10246" max="10246" width="15.85546875" style="157" customWidth="1"/>
    <col min="10247" max="10247" width="16.5703125" style="157" customWidth="1"/>
    <col min="10248" max="10248" width="14.28515625" style="157" customWidth="1"/>
    <col min="10249" max="10249" width="22.85546875" style="157" customWidth="1"/>
    <col min="10250" max="10250" width="14" style="157" customWidth="1"/>
    <col min="10251" max="10251" width="15.5703125" style="157" customWidth="1"/>
    <col min="10252" max="10496" width="9.140625" style="157"/>
    <col min="10497" max="10497" width="7.28515625" style="157" customWidth="1"/>
    <col min="10498" max="10498" width="24.42578125" style="157" customWidth="1"/>
    <col min="10499" max="10499" width="16.28515625" style="157" customWidth="1"/>
    <col min="10500" max="10500" width="13.5703125" style="157" customWidth="1"/>
    <col min="10501" max="10501" width="18.85546875" style="157" customWidth="1"/>
    <col min="10502" max="10502" width="15.85546875" style="157" customWidth="1"/>
    <col min="10503" max="10503" width="16.5703125" style="157" customWidth="1"/>
    <col min="10504" max="10504" width="14.28515625" style="157" customWidth="1"/>
    <col min="10505" max="10505" width="22.85546875" style="157" customWidth="1"/>
    <col min="10506" max="10506" width="14" style="157" customWidth="1"/>
    <col min="10507" max="10507" width="15.5703125" style="157" customWidth="1"/>
    <col min="10508" max="10752" width="9.140625" style="157"/>
    <col min="10753" max="10753" width="7.28515625" style="157" customWidth="1"/>
    <col min="10754" max="10754" width="24.42578125" style="157" customWidth="1"/>
    <col min="10755" max="10755" width="16.28515625" style="157" customWidth="1"/>
    <col min="10756" max="10756" width="13.5703125" style="157" customWidth="1"/>
    <col min="10757" max="10757" width="18.85546875" style="157" customWidth="1"/>
    <col min="10758" max="10758" width="15.85546875" style="157" customWidth="1"/>
    <col min="10759" max="10759" width="16.5703125" style="157" customWidth="1"/>
    <col min="10760" max="10760" width="14.28515625" style="157" customWidth="1"/>
    <col min="10761" max="10761" width="22.85546875" style="157" customWidth="1"/>
    <col min="10762" max="10762" width="14" style="157" customWidth="1"/>
    <col min="10763" max="10763" width="15.5703125" style="157" customWidth="1"/>
    <col min="10764" max="11008" width="9.140625" style="157"/>
    <col min="11009" max="11009" width="7.28515625" style="157" customWidth="1"/>
    <col min="11010" max="11010" width="24.42578125" style="157" customWidth="1"/>
    <col min="11011" max="11011" width="16.28515625" style="157" customWidth="1"/>
    <col min="11012" max="11012" width="13.5703125" style="157" customWidth="1"/>
    <col min="11013" max="11013" width="18.85546875" style="157" customWidth="1"/>
    <col min="11014" max="11014" width="15.85546875" style="157" customWidth="1"/>
    <col min="11015" max="11015" width="16.5703125" style="157" customWidth="1"/>
    <col min="11016" max="11016" width="14.28515625" style="157" customWidth="1"/>
    <col min="11017" max="11017" width="22.85546875" style="157" customWidth="1"/>
    <col min="11018" max="11018" width="14" style="157" customWidth="1"/>
    <col min="11019" max="11019" width="15.5703125" style="157" customWidth="1"/>
    <col min="11020" max="11264" width="9.140625" style="157"/>
    <col min="11265" max="11265" width="7.28515625" style="157" customWidth="1"/>
    <col min="11266" max="11266" width="24.42578125" style="157" customWidth="1"/>
    <col min="11267" max="11267" width="16.28515625" style="157" customWidth="1"/>
    <col min="11268" max="11268" width="13.5703125" style="157" customWidth="1"/>
    <col min="11269" max="11269" width="18.85546875" style="157" customWidth="1"/>
    <col min="11270" max="11270" width="15.85546875" style="157" customWidth="1"/>
    <col min="11271" max="11271" width="16.5703125" style="157" customWidth="1"/>
    <col min="11272" max="11272" width="14.28515625" style="157" customWidth="1"/>
    <col min="11273" max="11273" width="22.85546875" style="157" customWidth="1"/>
    <col min="11274" max="11274" width="14" style="157" customWidth="1"/>
    <col min="11275" max="11275" width="15.5703125" style="157" customWidth="1"/>
    <col min="11276" max="11520" width="9.140625" style="157"/>
    <col min="11521" max="11521" width="7.28515625" style="157" customWidth="1"/>
    <col min="11522" max="11522" width="24.42578125" style="157" customWidth="1"/>
    <col min="11523" max="11523" width="16.28515625" style="157" customWidth="1"/>
    <col min="11524" max="11524" width="13.5703125" style="157" customWidth="1"/>
    <col min="11525" max="11525" width="18.85546875" style="157" customWidth="1"/>
    <col min="11526" max="11526" width="15.85546875" style="157" customWidth="1"/>
    <col min="11527" max="11527" width="16.5703125" style="157" customWidth="1"/>
    <col min="11528" max="11528" width="14.28515625" style="157" customWidth="1"/>
    <col min="11529" max="11529" width="22.85546875" style="157" customWidth="1"/>
    <col min="11530" max="11530" width="14" style="157" customWidth="1"/>
    <col min="11531" max="11531" width="15.5703125" style="157" customWidth="1"/>
    <col min="11532" max="11776" width="9.140625" style="157"/>
    <col min="11777" max="11777" width="7.28515625" style="157" customWidth="1"/>
    <col min="11778" max="11778" width="24.42578125" style="157" customWidth="1"/>
    <col min="11779" max="11779" width="16.28515625" style="157" customWidth="1"/>
    <col min="11780" max="11780" width="13.5703125" style="157" customWidth="1"/>
    <col min="11781" max="11781" width="18.85546875" style="157" customWidth="1"/>
    <col min="11782" max="11782" width="15.85546875" style="157" customWidth="1"/>
    <col min="11783" max="11783" width="16.5703125" style="157" customWidth="1"/>
    <col min="11784" max="11784" width="14.28515625" style="157" customWidth="1"/>
    <col min="11785" max="11785" width="22.85546875" style="157" customWidth="1"/>
    <col min="11786" max="11786" width="14" style="157" customWidth="1"/>
    <col min="11787" max="11787" width="15.5703125" style="157" customWidth="1"/>
    <col min="11788" max="12032" width="9.140625" style="157"/>
    <col min="12033" max="12033" width="7.28515625" style="157" customWidth="1"/>
    <col min="12034" max="12034" width="24.42578125" style="157" customWidth="1"/>
    <col min="12035" max="12035" width="16.28515625" style="157" customWidth="1"/>
    <col min="12036" max="12036" width="13.5703125" style="157" customWidth="1"/>
    <col min="12037" max="12037" width="18.85546875" style="157" customWidth="1"/>
    <col min="12038" max="12038" width="15.85546875" style="157" customWidth="1"/>
    <col min="12039" max="12039" width="16.5703125" style="157" customWidth="1"/>
    <col min="12040" max="12040" width="14.28515625" style="157" customWidth="1"/>
    <col min="12041" max="12041" width="22.85546875" style="157" customWidth="1"/>
    <col min="12042" max="12042" width="14" style="157" customWidth="1"/>
    <col min="12043" max="12043" width="15.5703125" style="157" customWidth="1"/>
    <col min="12044" max="12288" width="9.140625" style="157"/>
    <col min="12289" max="12289" width="7.28515625" style="157" customWidth="1"/>
    <col min="12290" max="12290" width="24.42578125" style="157" customWidth="1"/>
    <col min="12291" max="12291" width="16.28515625" style="157" customWidth="1"/>
    <col min="12292" max="12292" width="13.5703125" style="157" customWidth="1"/>
    <col min="12293" max="12293" width="18.85546875" style="157" customWidth="1"/>
    <col min="12294" max="12294" width="15.85546875" style="157" customWidth="1"/>
    <col min="12295" max="12295" width="16.5703125" style="157" customWidth="1"/>
    <col min="12296" max="12296" width="14.28515625" style="157" customWidth="1"/>
    <col min="12297" max="12297" width="22.85546875" style="157" customWidth="1"/>
    <col min="12298" max="12298" width="14" style="157" customWidth="1"/>
    <col min="12299" max="12299" width="15.5703125" style="157" customWidth="1"/>
    <col min="12300" max="12544" width="9.140625" style="157"/>
    <col min="12545" max="12545" width="7.28515625" style="157" customWidth="1"/>
    <col min="12546" max="12546" width="24.42578125" style="157" customWidth="1"/>
    <col min="12547" max="12547" width="16.28515625" style="157" customWidth="1"/>
    <col min="12548" max="12548" width="13.5703125" style="157" customWidth="1"/>
    <col min="12549" max="12549" width="18.85546875" style="157" customWidth="1"/>
    <col min="12550" max="12550" width="15.85546875" style="157" customWidth="1"/>
    <col min="12551" max="12551" width="16.5703125" style="157" customWidth="1"/>
    <col min="12552" max="12552" width="14.28515625" style="157" customWidth="1"/>
    <col min="12553" max="12553" width="22.85546875" style="157" customWidth="1"/>
    <col min="12554" max="12554" width="14" style="157" customWidth="1"/>
    <col min="12555" max="12555" width="15.5703125" style="157" customWidth="1"/>
    <col min="12556" max="12800" width="9.140625" style="157"/>
    <col min="12801" max="12801" width="7.28515625" style="157" customWidth="1"/>
    <col min="12802" max="12802" width="24.42578125" style="157" customWidth="1"/>
    <col min="12803" max="12803" width="16.28515625" style="157" customWidth="1"/>
    <col min="12804" max="12804" width="13.5703125" style="157" customWidth="1"/>
    <col min="12805" max="12805" width="18.85546875" style="157" customWidth="1"/>
    <col min="12806" max="12806" width="15.85546875" style="157" customWidth="1"/>
    <col min="12807" max="12807" width="16.5703125" style="157" customWidth="1"/>
    <col min="12808" max="12808" width="14.28515625" style="157" customWidth="1"/>
    <col min="12809" max="12809" width="22.85546875" style="157" customWidth="1"/>
    <col min="12810" max="12810" width="14" style="157" customWidth="1"/>
    <col min="12811" max="12811" width="15.5703125" style="157" customWidth="1"/>
    <col min="12812" max="13056" width="9.140625" style="157"/>
    <col min="13057" max="13057" width="7.28515625" style="157" customWidth="1"/>
    <col min="13058" max="13058" width="24.42578125" style="157" customWidth="1"/>
    <col min="13059" max="13059" width="16.28515625" style="157" customWidth="1"/>
    <col min="13060" max="13060" width="13.5703125" style="157" customWidth="1"/>
    <col min="13061" max="13061" width="18.85546875" style="157" customWidth="1"/>
    <col min="13062" max="13062" width="15.85546875" style="157" customWidth="1"/>
    <col min="13063" max="13063" width="16.5703125" style="157" customWidth="1"/>
    <col min="13064" max="13064" width="14.28515625" style="157" customWidth="1"/>
    <col min="13065" max="13065" width="22.85546875" style="157" customWidth="1"/>
    <col min="13066" max="13066" width="14" style="157" customWidth="1"/>
    <col min="13067" max="13067" width="15.5703125" style="157" customWidth="1"/>
    <col min="13068" max="13312" width="9.140625" style="157"/>
    <col min="13313" max="13313" width="7.28515625" style="157" customWidth="1"/>
    <col min="13314" max="13314" width="24.42578125" style="157" customWidth="1"/>
    <col min="13315" max="13315" width="16.28515625" style="157" customWidth="1"/>
    <col min="13316" max="13316" width="13.5703125" style="157" customWidth="1"/>
    <col min="13317" max="13317" width="18.85546875" style="157" customWidth="1"/>
    <col min="13318" max="13318" width="15.85546875" style="157" customWidth="1"/>
    <col min="13319" max="13319" width="16.5703125" style="157" customWidth="1"/>
    <col min="13320" max="13320" width="14.28515625" style="157" customWidth="1"/>
    <col min="13321" max="13321" width="22.85546875" style="157" customWidth="1"/>
    <col min="13322" max="13322" width="14" style="157" customWidth="1"/>
    <col min="13323" max="13323" width="15.5703125" style="157" customWidth="1"/>
    <col min="13324" max="13568" width="9.140625" style="157"/>
    <col min="13569" max="13569" width="7.28515625" style="157" customWidth="1"/>
    <col min="13570" max="13570" width="24.42578125" style="157" customWidth="1"/>
    <col min="13571" max="13571" width="16.28515625" style="157" customWidth="1"/>
    <col min="13572" max="13572" width="13.5703125" style="157" customWidth="1"/>
    <col min="13573" max="13573" width="18.85546875" style="157" customWidth="1"/>
    <col min="13574" max="13574" width="15.85546875" style="157" customWidth="1"/>
    <col min="13575" max="13575" width="16.5703125" style="157" customWidth="1"/>
    <col min="13576" max="13576" width="14.28515625" style="157" customWidth="1"/>
    <col min="13577" max="13577" width="22.85546875" style="157" customWidth="1"/>
    <col min="13578" max="13578" width="14" style="157" customWidth="1"/>
    <col min="13579" max="13579" width="15.5703125" style="157" customWidth="1"/>
    <col min="13580" max="13824" width="9.140625" style="157"/>
    <col min="13825" max="13825" width="7.28515625" style="157" customWidth="1"/>
    <col min="13826" max="13826" width="24.42578125" style="157" customWidth="1"/>
    <col min="13827" max="13827" width="16.28515625" style="157" customWidth="1"/>
    <col min="13828" max="13828" width="13.5703125" style="157" customWidth="1"/>
    <col min="13829" max="13829" width="18.85546875" style="157" customWidth="1"/>
    <col min="13830" max="13830" width="15.85546875" style="157" customWidth="1"/>
    <col min="13831" max="13831" width="16.5703125" style="157" customWidth="1"/>
    <col min="13832" max="13832" width="14.28515625" style="157" customWidth="1"/>
    <col min="13833" max="13833" width="22.85546875" style="157" customWidth="1"/>
    <col min="13834" max="13834" width="14" style="157" customWidth="1"/>
    <col min="13835" max="13835" width="15.5703125" style="157" customWidth="1"/>
    <col min="13836" max="14080" width="9.140625" style="157"/>
    <col min="14081" max="14081" width="7.28515625" style="157" customWidth="1"/>
    <col min="14082" max="14082" width="24.42578125" style="157" customWidth="1"/>
    <col min="14083" max="14083" width="16.28515625" style="157" customWidth="1"/>
    <col min="14084" max="14084" width="13.5703125" style="157" customWidth="1"/>
    <col min="14085" max="14085" width="18.85546875" style="157" customWidth="1"/>
    <col min="14086" max="14086" width="15.85546875" style="157" customWidth="1"/>
    <col min="14087" max="14087" width="16.5703125" style="157" customWidth="1"/>
    <col min="14088" max="14088" width="14.28515625" style="157" customWidth="1"/>
    <col min="14089" max="14089" width="22.85546875" style="157" customWidth="1"/>
    <col min="14090" max="14090" width="14" style="157" customWidth="1"/>
    <col min="14091" max="14091" width="15.5703125" style="157" customWidth="1"/>
    <col min="14092" max="14336" width="9.140625" style="157"/>
    <col min="14337" max="14337" width="7.28515625" style="157" customWidth="1"/>
    <col min="14338" max="14338" width="24.42578125" style="157" customWidth="1"/>
    <col min="14339" max="14339" width="16.28515625" style="157" customWidth="1"/>
    <col min="14340" max="14340" width="13.5703125" style="157" customWidth="1"/>
    <col min="14341" max="14341" width="18.85546875" style="157" customWidth="1"/>
    <col min="14342" max="14342" width="15.85546875" style="157" customWidth="1"/>
    <col min="14343" max="14343" width="16.5703125" style="157" customWidth="1"/>
    <col min="14344" max="14344" width="14.28515625" style="157" customWidth="1"/>
    <col min="14345" max="14345" width="22.85546875" style="157" customWidth="1"/>
    <col min="14346" max="14346" width="14" style="157" customWidth="1"/>
    <col min="14347" max="14347" width="15.5703125" style="157" customWidth="1"/>
    <col min="14348" max="14592" width="9.140625" style="157"/>
    <col min="14593" max="14593" width="7.28515625" style="157" customWidth="1"/>
    <col min="14594" max="14594" width="24.42578125" style="157" customWidth="1"/>
    <col min="14595" max="14595" width="16.28515625" style="157" customWidth="1"/>
    <col min="14596" max="14596" width="13.5703125" style="157" customWidth="1"/>
    <col min="14597" max="14597" width="18.85546875" style="157" customWidth="1"/>
    <col min="14598" max="14598" width="15.85546875" style="157" customWidth="1"/>
    <col min="14599" max="14599" width="16.5703125" style="157" customWidth="1"/>
    <col min="14600" max="14600" width="14.28515625" style="157" customWidth="1"/>
    <col min="14601" max="14601" width="22.85546875" style="157" customWidth="1"/>
    <col min="14602" max="14602" width="14" style="157" customWidth="1"/>
    <col min="14603" max="14603" width="15.5703125" style="157" customWidth="1"/>
    <col min="14604" max="14848" width="9.140625" style="157"/>
    <col min="14849" max="14849" width="7.28515625" style="157" customWidth="1"/>
    <col min="14850" max="14850" width="24.42578125" style="157" customWidth="1"/>
    <col min="14851" max="14851" width="16.28515625" style="157" customWidth="1"/>
    <col min="14852" max="14852" width="13.5703125" style="157" customWidth="1"/>
    <col min="14853" max="14853" width="18.85546875" style="157" customWidth="1"/>
    <col min="14854" max="14854" width="15.85546875" style="157" customWidth="1"/>
    <col min="14855" max="14855" width="16.5703125" style="157" customWidth="1"/>
    <col min="14856" max="14856" width="14.28515625" style="157" customWidth="1"/>
    <col min="14857" max="14857" width="22.85546875" style="157" customWidth="1"/>
    <col min="14858" max="14858" width="14" style="157" customWidth="1"/>
    <col min="14859" max="14859" width="15.5703125" style="157" customWidth="1"/>
    <col min="14860" max="15104" width="9.140625" style="157"/>
    <col min="15105" max="15105" width="7.28515625" style="157" customWidth="1"/>
    <col min="15106" max="15106" width="24.42578125" style="157" customWidth="1"/>
    <col min="15107" max="15107" width="16.28515625" style="157" customWidth="1"/>
    <col min="15108" max="15108" width="13.5703125" style="157" customWidth="1"/>
    <col min="15109" max="15109" width="18.85546875" style="157" customWidth="1"/>
    <col min="15110" max="15110" width="15.85546875" style="157" customWidth="1"/>
    <col min="15111" max="15111" width="16.5703125" style="157" customWidth="1"/>
    <col min="15112" max="15112" width="14.28515625" style="157" customWidth="1"/>
    <col min="15113" max="15113" width="22.85546875" style="157" customWidth="1"/>
    <col min="15114" max="15114" width="14" style="157" customWidth="1"/>
    <col min="15115" max="15115" width="15.5703125" style="157" customWidth="1"/>
    <col min="15116" max="15360" width="9.140625" style="157"/>
    <col min="15361" max="15361" width="7.28515625" style="157" customWidth="1"/>
    <col min="15362" max="15362" width="24.42578125" style="157" customWidth="1"/>
    <col min="15363" max="15363" width="16.28515625" style="157" customWidth="1"/>
    <col min="15364" max="15364" width="13.5703125" style="157" customWidth="1"/>
    <col min="15365" max="15365" width="18.85546875" style="157" customWidth="1"/>
    <col min="15366" max="15366" width="15.85546875" style="157" customWidth="1"/>
    <col min="15367" max="15367" width="16.5703125" style="157" customWidth="1"/>
    <col min="15368" max="15368" width="14.28515625" style="157" customWidth="1"/>
    <col min="15369" max="15369" width="22.85546875" style="157" customWidth="1"/>
    <col min="15370" max="15370" width="14" style="157" customWidth="1"/>
    <col min="15371" max="15371" width="15.5703125" style="157" customWidth="1"/>
    <col min="15372" max="15616" width="9.140625" style="157"/>
    <col min="15617" max="15617" width="7.28515625" style="157" customWidth="1"/>
    <col min="15618" max="15618" width="24.42578125" style="157" customWidth="1"/>
    <col min="15619" max="15619" width="16.28515625" style="157" customWidth="1"/>
    <col min="15620" max="15620" width="13.5703125" style="157" customWidth="1"/>
    <col min="15621" max="15621" width="18.85546875" style="157" customWidth="1"/>
    <col min="15622" max="15622" width="15.85546875" style="157" customWidth="1"/>
    <col min="15623" max="15623" width="16.5703125" style="157" customWidth="1"/>
    <col min="15624" max="15624" width="14.28515625" style="157" customWidth="1"/>
    <col min="15625" max="15625" width="22.85546875" style="157" customWidth="1"/>
    <col min="15626" max="15626" width="14" style="157" customWidth="1"/>
    <col min="15627" max="15627" width="15.5703125" style="157" customWidth="1"/>
    <col min="15628" max="15872" width="9.140625" style="157"/>
    <col min="15873" max="15873" width="7.28515625" style="157" customWidth="1"/>
    <col min="15874" max="15874" width="24.42578125" style="157" customWidth="1"/>
    <col min="15875" max="15875" width="16.28515625" style="157" customWidth="1"/>
    <col min="15876" max="15876" width="13.5703125" style="157" customWidth="1"/>
    <col min="15877" max="15877" width="18.85546875" style="157" customWidth="1"/>
    <col min="15878" max="15878" width="15.85546875" style="157" customWidth="1"/>
    <col min="15879" max="15879" width="16.5703125" style="157" customWidth="1"/>
    <col min="15880" max="15880" width="14.28515625" style="157" customWidth="1"/>
    <col min="15881" max="15881" width="22.85546875" style="157" customWidth="1"/>
    <col min="15882" max="15882" width="14" style="157" customWidth="1"/>
    <col min="15883" max="15883" width="15.5703125" style="157" customWidth="1"/>
    <col min="15884" max="16128" width="9.140625" style="157"/>
    <col min="16129" max="16129" width="7.28515625" style="157" customWidth="1"/>
    <col min="16130" max="16130" width="24.42578125" style="157" customWidth="1"/>
    <col min="16131" max="16131" width="16.28515625" style="157" customWidth="1"/>
    <col min="16132" max="16132" width="13.5703125" style="157" customWidth="1"/>
    <col min="16133" max="16133" width="18.85546875" style="157" customWidth="1"/>
    <col min="16134" max="16134" width="15.85546875" style="157" customWidth="1"/>
    <col min="16135" max="16135" width="16.5703125" style="157" customWidth="1"/>
    <col min="16136" max="16136" width="14.28515625" style="157" customWidth="1"/>
    <col min="16137" max="16137" width="22.85546875" style="157" customWidth="1"/>
    <col min="16138" max="16138" width="14" style="157" customWidth="1"/>
    <col min="16139" max="16139" width="15.5703125" style="157" customWidth="1"/>
    <col min="16140" max="16384" width="9.140625" style="157"/>
  </cols>
  <sheetData>
    <row r="1" spans="1:16" ht="18.75" customHeight="1" x14ac:dyDescent="0.25">
      <c r="J1" s="157" t="s">
        <v>250</v>
      </c>
      <c r="K1" s="158"/>
      <c r="L1" s="158"/>
      <c r="M1" s="159" t="s">
        <v>269</v>
      </c>
      <c r="N1" s="159"/>
      <c r="O1" s="159"/>
    </row>
    <row r="2" spans="1:16" ht="20.25" customHeight="1" x14ac:dyDescent="0.25">
      <c r="A2" s="160"/>
      <c r="B2" s="160"/>
      <c r="C2" s="160"/>
      <c r="D2" s="160"/>
      <c r="E2" s="160"/>
      <c r="F2" s="160"/>
      <c r="G2" s="160"/>
      <c r="H2" s="161"/>
      <c r="I2" s="161"/>
      <c r="J2" s="157" t="s">
        <v>270</v>
      </c>
      <c r="K2" s="162"/>
      <c r="L2" s="162"/>
      <c r="M2" s="163" t="s">
        <v>271</v>
      </c>
      <c r="N2" s="163"/>
      <c r="O2" s="163"/>
      <c r="P2" s="163"/>
    </row>
    <row r="3" spans="1:16" ht="61.5" customHeight="1" x14ac:dyDescent="0.25">
      <c r="A3" s="160"/>
      <c r="B3" s="164" t="s">
        <v>272</v>
      </c>
      <c r="C3" s="164"/>
      <c r="D3" s="164"/>
      <c r="E3" s="164"/>
      <c r="F3" s="164"/>
      <c r="G3" s="164"/>
      <c r="H3" s="164"/>
      <c r="I3" s="164"/>
      <c r="J3" s="164"/>
      <c r="K3" s="164"/>
    </row>
    <row r="4" spans="1:16" ht="31.5" customHeight="1" x14ac:dyDescent="0.25">
      <c r="A4" s="246" t="s">
        <v>1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</row>
    <row r="5" spans="1:16" ht="33" customHeight="1" x14ac:dyDescent="0.25">
      <c r="A5" s="167" t="s">
        <v>2</v>
      </c>
      <c r="B5" s="167" t="s">
        <v>3</v>
      </c>
      <c r="C5" s="168" t="s">
        <v>4</v>
      </c>
      <c r="D5" s="168"/>
      <c r="E5" s="168"/>
      <c r="F5" s="168" t="s">
        <v>5</v>
      </c>
      <c r="G5" s="168" t="s">
        <v>6</v>
      </c>
      <c r="H5" s="168"/>
      <c r="I5" s="168"/>
      <c r="J5" s="168"/>
      <c r="K5" s="169" t="s">
        <v>7</v>
      </c>
    </row>
    <row r="6" spans="1:16" ht="158.25" customHeight="1" x14ac:dyDescent="0.25">
      <c r="A6" s="167"/>
      <c r="B6" s="167"/>
      <c r="C6" s="170" t="s">
        <v>8</v>
      </c>
      <c r="D6" s="170" t="s">
        <v>9</v>
      </c>
      <c r="E6" s="170" t="s">
        <v>10</v>
      </c>
      <c r="F6" s="168"/>
      <c r="G6" s="171" t="s">
        <v>11</v>
      </c>
      <c r="H6" s="170" t="s">
        <v>12</v>
      </c>
      <c r="I6" s="170" t="s">
        <v>13</v>
      </c>
      <c r="J6" s="170" t="s">
        <v>12</v>
      </c>
      <c r="K6" s="169"/>
    </row>
    <row r="7" spans="1:16" ht="47.25" x14ac:dyDescent="0.25">
      <c r="A7" s="172">
        <v>1</v>
      </c>
      <c r="B7" s="247" t="s">
        <v>273</v>
      </c>
      <c r="C7" s="248"/>
      <c r="D7" s="248">
        <v>21.8</v>
      </c>
      <c r="E7" s="249" t="s">
        <v>274</v>
      </c>
      <c r="F7" s="250">
        <f>SUM(C7,D7)</f>
        <v>21.8</v>
      </c>
      <c r="G7" s="177"/>
      <c r="H7" s="174"/>
      <c r="I7" s="249" t="s">
        <v>274</v>
      </c>
      <c r="J7" s="248">
        <v>21.8</v>
      </c>
      <c r="K7" s="179"/>
    </row>
    <row r="8" spans="1:16" ht="47.25" x14ac:dyDescent="0.25">
      <c r="A8" s="172">
        <v>2</v>
      </c>
      <c r="B8" s="247" t="s">
        <v>14</v>
      </c>
      <c r="C8" s="248"/>
      <c r="D8" s="248">
        <v>3.5</v>
      </c>
      <c r="E8" s="249" t="s">
        <v>274</v>
      </c>
      <c r="F8" s="250">
        <f t="shared" ref="F8:F15" si="0">SUM(C8,D8)</f>
        <v>3.5</v>
      </c>
      <c r="G8" s="177"/>
      <c r="H8" s="174"/>
      <c r="I8" s="249" t="s">
        <v>274</v>
      </c>
      <c r="J8" s="248">
        <v>3.5</v>
      </c>
      <c r="K8" s="179"/>
    </row>
    <row r="9" spans="1:16" ht="31.5" x14ac:dyDescent="0.25">
      <c r="A9" s="172">
        <v>3</v>
      </c>
      <c r="B9" s="247" t="s">
        <v>14</v>
      </c>
      <c r="C9" s="248"/>
      <c r="D9" s="248">
        <v>1.1000000000000001</v>
      </c>
      <c r="E9" s="249" t="s">
        <v>275</v>
      </c>
      <c r="F9" s="250">
        <f t="shared" si="0"/>
        <v>1.1000000000000001</v>
      </c>
      <c r="G9" s="177"/>
      <c r="H9" s="174"/>
      <c r="I9" s="249" t="s">
        <v>275</v>
      </c>
      <c r="J9" s="248">
        <v>1.1000000000000001</v>
      </c>
      <c r="K9" s="179"/>
    </row>
    <row r="10" spans="1:16" ht="47.25" x14ac:dyDescent="0.25">
      <c r="A10" s="172">
        <v>4</v>
      </c>
      <c r="B10" s="248" t="s">
        <v>276</v>
      </c>
      <c r="C10" s="174"/>
      <c r="D10" s="174">
        <v>3.5</v>
      </c>
      <c r="E10" s="251" t="s">
        <v>277</v>
      </c>
      <c r="F10" s="250">
        <f t="shared" si="0"/>
        <v>3.5</v>
      </c>
      <c r="G10" s="177"/>
      <c r="H10" s="174"/>
      <c r="I10" s="252" t="s">
        <v>277</v>
      </c>
      <c r="J10" s="174">
        <v>3.5</v>
      </c>
      <c r="K10" s="179"/>
    </row>
    <row r="11" spans="1:16" ht="15.75" x14ac:dyDescent="0.25">
      <c r="A11" s="172">
        <v>5</v>
      </c>
      <c r="B11" s="247" t="s">
        <v>14</v>
      </c>
      <c r="C11" s="174"/>
      <c r="D11" s="174">
        <v>72</v>
      </c>
      <c r="E11" s="251" t="s">
        <v>278</v>
      </c>
      <c r="F11" s="250">
        <f t="shared" si="0"/>
        <v>72</v>
      </c>
      <c r="G11" s="177"/>
      <c r="H11" s="174"/>
      <c r="I11" s="252" t="s">
        <v>278</v>
      </c>
      <c r="J11" s="174">
        <v>72</v>
      </c>
      <c r="K11" s="179"/>
    </row>
    <row r="12" spans="1:16" ht="15.75" x14ac:dyDescent="0.25">
      <c r="A12" s="253">
        <v>6</v>
      </c>
      <c r="B12" s="254" t="s">
        <v>14</v>
      </c>
      <c r="C12" s="255">
        <v>0.6</v>
      </c>
      <c r="D12" s="255"/>
      <c r="E12" s="256"/>
      <c r="F12" s="257">
        <f t="shared" si="0"/>
        <v>0.6</v>
      </c>
      <c r="G12" s="180">
        <v>2210</v>
      </c>
      <c r="H12" s="174">
        <v>0.5</v>
      </c>
      <c r="I12" s="173" t="s">
        <v>279</v>
      </c>
      <c r="J12" s="174"/>
      <c r="K12" s="179"/>
    </row>
    <row r="13" spans="1:16" ht="31.5" x14ac:dyDescent="0.25">
      <c r="A13" s="258"/>
      <c r="B13" s="259"/>
      <c r="C13" s="260"/>
      <c r="D13" s="260"/>
      <c r="E13" s="261"/>
      <c r="F13" s="262"/>
      <c r="G13" s="180">
        <v>2240</v>
      </c>
      <c r="H13" s="174">
        <v>1.9</v>
      </c>
      <c r="I13" s="173" t="s">
        <v>280</v>
      </c>
      <c r="J13" s="174"/>
      <c r="K13" s="179"/>
    </row>
    <row r="14" spans="1:16" ht="15.75" x14ac:dyDescent="0.25">
      <c r="A14" s="172"/>
      <c r="B14" s="177"/>
      <c r="C14" s="174"/>
      <c r="D14" s="174"/>
      <c r="E14" s="175"/>
      <c r="F14" s="250">
        <f t="shared" si="0"/>
        <v>0</v>
      </c>
      <c r="G14" s="177"/>
      <c r="H14" s="174"/>
      <c r="I14" s="175"/>
      <c r="J14" s="174"/>
      <c r="K14" s="179"/>
    </row>
    <row r="15" spans="1:16" ht="15.75" x14ac:dyDescent="0.25">
      <c r="A15" s="182"/>
      <c r="B15" s="185" t="s">
        <v>16</v>
      </c>
      <c r="C15" s="186">
        <f>SUM(C7:C14)</f>
        <v>0.6</v>
      </c>
      <c r="D15" s="186">
        <f>SUM(D7:D14)</f>
        <v>101.9</v>
      </c>
      <c r="E15" s="187"/>
      <c r="F15" s="188">
        <f t="shared" si="0"/>
        <v>102.5</v>
      </c>
      <c r="G15" s="189"/>
      <c r="H15" s="186">
        <f>SUM(H7:H14)</f>
        <v>2.4</v>
      </c>
      <c r="I15" s="187"/>
      <c r="J15" s="186">
        <f>SUM(J7:J14)</f>
        <v>101.9</v>
      </c>
      <c r="K15" s="190">
        <f>C15-H15</f>
        <v>-1.7999999999999998</v>
      </c>
    </row>
    <row r="18" spans="2:8" ht="15.75" x14ac:dyDescent="0.25">
      <c r="B18" s="191" t="s">
        <v>17</v>
      </c>
      <c r="F18" s="263"/>
      <c r="G18" s="264" t="s">
        <v>281</v>
      </c>
      <c r="H18" s="264"/>
    </row>
    <row r="19" spans="2:8" x14ac:dyDescent="0.25">
      <c r="B19" s="191"/>
      <c r="F19" s="265" t="s">
        <v>19</v>
      </c>
      <c r="G19" s="265"/>
      <c r="H19" s="265"/>
    </row>
    <row r="20" spans="2:8" ht="15.75" x14ac:dyDescent="0.25">
      <c r="B20" s="191" t="s">
        <v>20</v>
      </c>
      <c r="F20" s="263"/>
      <c r="G20" s="264" t="s">
        <v>282</v>
      </c>
      <c r="H20" s="264"/>
    </row>
    <row r="21" spans="2:8" x14ac:dyDescent="0.25">
      <c r="F21" s="265" t="s">
        <v>19</v>
      </c>
      <c r="G21" s="265"/>
      <c r="H21" s="265"/>
    </row>
  </sheetData>
  <mergeCells count="20">
    <mergeCell ref="G18:H18"/>
    <mergeCell ref="F19:H19"/>
    <mergeCell ref="G20:H20"/>
    <mergeCell ref="F21:H21"/>
    <mergeCell ref="A12:A13"/>
    <mergeCell ref="B12:B13"/>
    <mergeCell ref="C12:C13"/>
    <mergeCell ref="D12:D13"/>
    <mergeCell ref="E12:E13"/>
    <mergeCell ref="F12:F13"/>
    <mergeCell ref="M1:O1"/>
    <mergeCell ref="M2:P2"/>
    <mergeCell ref="B3:K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="80" zoomScaleNormal="80" workbookViewId="0">
      <selection activeCell="D61" sqref="D61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22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27</v>
      </c>
      <c r="N2" s="6"/>
      <c r="O2" s="6"/>
      <c r="P2" s="6"/>
    </row>
    <row r="3" spans="1:16" ht="61.5" customHeight="1" x14ac:dyDescent="0.25">
      <c r="A3" s="3"/>
      <c r="B3" s="7" t="s">
        <v>283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6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6" ht="31.5" x14ac:dyDescent="0.25">
      <c r="A7" s="15">
        <v>1</v>
      </c>
      <c r="B7" s="19" t="s">
        <v>284</v>
      </c>
      <c r="C7" s="18"/>
      <c r="D7" s="18">
        <v>1433.87</v>
      </c>
      <c r="E7" s="19" t="s">
        <v>26</v>
      </c>
      <c r="F7" s="20">
        <v>1433.87</v>
      </c>
      <c r="G7" s="16">
        <v>2220</v>
      </c>
      <c r="H7" s="18"/>
      <c r="I7" s="23" t="s">
        <v>26</v>
      </c>
      <c r="J7" s="18">
        <v>922.87</v>
      </c>
      <c r="K7" s="24"/>
    </row>
    <row r="8" spans="1:16" ht="31.5" x14ac:dyDescent="0.25">
      <c r="A8" s="15">
        <v>2</v>
      </c>
      <c r="B8" s="19" t="s">
        <v>285</v>
      </c>
      <c r="C8" s="18"/>
      <c r="D8" s="18">
        <v>330.96</v>
      </c>
      <c r="E8" s="19" t="s">
        <v>26</v>
      </c>
      <c r="F8" s="20">
        <v>330.96</v>
      </c>
      <c r="G8" s="16">
        <v>2220</v>
      </c>
      <c r="H8" s="18"/>
      <c r="I8" s="23" t="s">
        <v>26</v>
      </c>
      <c r="J8" s="18">
        <v>247.72</v>
      </c>
      <c r="K8" s="24"/>
    </row>
    <row r="9" spans="1:16" ht="47.25" x14ac:dyDescent="0.25">
      <c r="A9" s="15">
        <v>3</v>
      </c>
      <c r="B9" s="19" t="s">
        <v>286</v>
      </c>
      <c r="C9" s="18"/>
      <c r="D9" s="18">
        <v>3.57</v>
      </c>
      <c r="E9" s="19" t="s">
        <v>287</v>
      </c>
      <c r="F9" s="20">
        <f t="shared" ref="F9:F51" si="0">SUM(C9,D9)</f>
        <v>3.57</v>
      </c>
      <c r="G9" s="16">
        <v>2220</v>
      </c>
      <c r="H9" s="18"/>
      <c r="I9" s="19" t="s">
        <v>287</v>
      </c>
      <c r="J9" s="18">
        <v>2.16</v>
      </c>
      <c r="K9" s="24"/>
    </row>
    <row r="10" spans="1:16" ht="15.75" x14ac:dyDescent="0.25">
      <c r="A10" s="15">
        <v>4</v>
      </c>
      <c r="B10" s="16" t="s">
        <v>14</v>
      </c>
      <c r="C10" s="18"/>
      <c r="D10" s="18">
        <v>6800</v>
      </c>
      <c r="E10" s="19" t="s">
        <v>41</v>
      </c>
      <c r="F10" s="20">
        <f t="shared" si="0"/>
        <v>6800</v>
      </c>
      <c r="G10" s="16"/>
      <c r="H10" s="18"/>
      <c r="I10" s="23" t="s">
        <v>41</v>
      </c>
      <c r="J10" s="18">
        <v>6800</v>
      </c>
      <c r="K10" s="24"/>
    </row>
    <row r="11" spans="1:16" ht="15.75" hidden="1" x14ac:dyDescent="0.25">
      <c r="A11" s="15"/>
      <c r="B11" s="16"/>
      <c r="C11" s="18"/>
      <c r="D11" s="18"/>
      <c r="E11" s="19"/>
      <c r="F11" s="20">
        <f t="shared" si="0"/>
        <v>0</v>
      </c>
      <c r="G11" s="25"/>
      <c r="H11" s="18"/>
      <c r="I11" s="19"/>
      <c r="J11" s="18"/>
      <c r="K11" s="24"/>
    </row>
    <row r="12" spans="1:16" ht="15.75" hidden="1" x14ac:dyDescent="0.25">
      <c r="A12" s="15"/>
      <c r="B12" s="16"/>
      <c r="C12" s="18"/>
      <c r="D12" s="18"/>
      <c r="E12" s="19"/>
      <c r="F12" s="20">
        <f t="shared" si="0"/>
        <v>0</v>
      </c>
      <c r="G12" s="25"/>
      <c r="H12" s="18"/>
      <c r="I12" s="19"/>
      <c r="J12" s="18"/>
      <c r="K12" s="24"/>
    </row>
    <row r="13" spans="1:16" ht="15.75" hidden="1" x14ac:dyDescent="0.25">
      <c r="A13" s="15"/>
      <c r="B13" s="16"/>
      <c r="C13" s="18"/>
      <c r="D13" s="18"/>
      <c r="E13" s="19"/>
      <c r="F13" s="20">
        <f t="shared" si="0"/>
        <v>0</v>
      </c>
      <c r="G13" s="16"/>
      <c r="H13" s="18"/>
      <c r="I13" s="19"/>
      <c r="J13" s="18"/>
      <c r="K13" s="24"/>
    </row>
    <row r="14" spans="1:16" ht="15.75" hidden="1" x14ac:dyDescent="0.25">
      <c r="A14" s="25"/>
      <c r="B14" s="16"/>
      <c r="C14" s="18"/>
      <c r="D14" s="18"/>
      <c r="E14" s="19"/>
      <c r="F14" s="20">
        <f t="shared" si="0"/>
        <v>0</v>
      </c>
      <c r="G14" s="16"/>
      <c r="H14" s="18"/>
      <c r="I14" s="19"/>
      <c r="J14" s="18"/>
      <c r="K14" s="24"/>
    </row>
    <row r="15" spans="1:16" ht="15" hidden="1" customHeight="1" x14ac:dyDescent="0.25">
      <c r="A15" s="25"/>
      <c r="B15" s="16"/>
      <c r="C15" s="18"/>
      <c r="D15" s="18"/>
      <c r="E15" s="19"/>
      <c r="F15" s="20">
        <f t="shared" si="0"/>
        <v>0</v>
      </c>
      <c r="G15" s="16"/>
      <c r="H15" s="18"/>
      <c r="I15" s="19"/>
      <c r="J15" s="18"/>
      <c r="K15" s="24"/>
    </row>
    <row r="16" spans="1:16" ht="15.75" hidden="1" x14ac:dyDescent="0.25">
      <c r="A16" s="15"/>
      <c r="B16" s="16"/>
      <c r="C16" s="18"/>
      <c r="D16" s="18"/>
      <c r="E16" s="19"/>
      <c r="F16" s="20">
        <f t="shared" si="0"/>
        <v>0</v>
      </c>
      <c r="G16" s="16"/>
      <c r="H16" s="18"/>
      <c r="I16" s="19"/>
      <c r="J16" s="18"/>
      <c r="K16" s="24"/>
    </row>
    <row r="17" spans="1:11" ht="15.75" hidden="1" x14ac:dyDescent="0.25">
      <c r="A17" s="15"/>
      <c r="B17" s="16"/>
      <c r="C17" s="18"/>
      <c r="D17" s="18"/>
      <c r="E17" s="19"/>
      <c r="F17" s="20">
        <f t="shared" si="0"/>
        <v>0</v>
      </c>
      <c r="G17" s="16"/>
      <c r="H17" s="18"/>
      <c r="I17" s="19"/>
      <c r="J17" s="18"/>
      <c r="K17" s="24"/>
    </row>
    <row r="18" spans="1:11" ht="15.75" hidden="1" x14ac:dyDescent="0.25">
      <c r="A18" s="15"/>
      <c r="B18" s="16"/>
      <c r="C18" s="18"/>
      <c r="D18" s="18"/>
      <c r="E18" s="19"/>
      <c r="F18" s="20">
        <f t="shared" si="0"/>
        <v>0</v>
      </c>
      <c r="G18" s="16"/>
      <c r="H18" s="18"/>
      <c r="I18" s="19"/>
      <c r="J18" s="18"/>
      <c r="K18" s="24"/>
    </row>
    <row r="19" spans="1:11" ht="15.75" hidden="1" x14ac:dyDescent="0.25">
      <c r="A19" s="15"/>
      <c r="B19" s="16"/>
      <c r="C19" s="18"/>
      <c r="D19" s="18"/>
      <c r="E19" s="19"/>
      <c r="F19" s="20">
        <f t="shared" si="0"/>
        <v>0</v>
      </c>
      <c r="G19" s="16"/>
      <c r="H19" s="18"/>
      <c r="I19" s="19"/>
      <c r="J19" s="18"/>
      <c r="K19" s="24"/>
    </row>
    <row r="20" spans="1:11" ht="15.75" hidden="1" x14ac:dyDescent="0.25">
      <c r="A20" s="15"/>
      <c r="B20" s="16"/>
      <c r="C20" s="18"/>
      <c r="D20" s="18"/>
      <c r="E20" s="19"/>
      <c r="F20" s="20">
        <f t="shared" si="0"/>
        <v>0</v>
      </c>
      <c r="G20" s="16"/>
      <c r="H20" s="18"/>
      <c r="I20" s="19"/>
      <c r="J20" s="18"/>
      <c r="K20" s="24"/>
    </row>
    <row r="21" spans="1:11" ht="15.75" hidden="1" x14ac:dyDescent="0.25">
      <c r="A21" s="15"/>
      <c r="B21" s="16"/>
      <c r="C21" s="18"/>
      <c r="D21" s="18"/>
      <c r="E21" s="19"/>
      <c r="F21" s="20">
        <f t="shared" si="0"/>
        <v>0</v>
      </c>
      <c r="G21" s="16"/>
      <c r="H21" s="18"/>
      <c r="I21" s="19"/>
      <c r="J21" s="18"/>
      <c r="K21" s="24"/>
    </row>
    <row r="22" spans="1:11" ht="15.75" hidden="1" x14ac:dyDescent="0.25">
      <c r="A22" s="15"/>
      <c r="B22" s="16"/>
      <c r="C22" s="18"/>
      <c r="D22" s="18"/>
      <c r="E22" s="19"/>
      <c r="F22" s="20">
        <f t="shared" si="0"/>
        <v>0</v>
      </c>
      <c r="G22" s="16"/>
      <c r="H22" s="18"/>
      <c r="I22" s="19"/>
      <c r="J22" s="18"/>
      <c r="K22" s="24"/>
    </row>
    <row r="23" spans="1:11" ht="15.75" hidden="1" x14ac:dyDescent="0.25">
      <c r="A23" s="15"/>
      <c r="B23" s="16"/>
      <c r="C23" s="18"/>
      <c r="D23" s="18"/>
      <c r="E23" s="19"/>
      <c r="F23" s="20">
        <f t="shared" si="0"/>
        <v>0</v>
      </c>
      <c r="G23" s="16"/>
      <c r="H23" s="18"/>
      <c r="I23" s="19"/>
      <c r="J23" s="18"/>
      <c r="K23" s="24"/>
    </row>
    <row r="24" spans="1:11" ht="15.75" hidden="1" x14ac:dyDescent="0.25">
      <c r="A24" s="25"/>
      <c r="B24" s="16"/>
      <c r="C24" s="18"/>
      <c r="D24" s="18"/>
      <c r="E24" s="19"/>
      <c r="F24" s="20">
        <f t="shared" si="0"/>
        <v>0</v>
      </c>
      <c r="G24" s="16"/>
      <c r="H24" s="18"/>
      <c r="I24" s="19"/>
      <c r="J24" s="18"/>
      <c r="K24" s="24"/>
    </row>
    <row r="25" spans="1:11" ht="15.75" hidden="1" x14ac:dyDescent="0.25">
      <c r="A25" s="25"/>
      <c r="B25" s="16"/>
      <c r="C25" s="18"/>
      <c r="D25" s="18"/>
      <c r="E25" s="19"/>
      <c r="F25" s="20">
        <f t="shared" si="0"/>
        <v>0</v>
      </c>
      <c r="G25" s="16"/>
      <c r="H25" s="18"/>
      <c r="I25" s="19"/>
      <c r="J25" s="18"/>
      <c r="K25" s="24"/>
    </row>
    <row r="26" spans="1:11" ht="15.75" hidden="1" x14ac:dyDescent="0.25">
      <c r="A26" s="15"/>
      <c r="B26" s="16"/>
      <c r="C26" s="18"/>
      <c r="D26" s="18"/>
      <c r="E26" s="19"/>
      <c r="F26" s="20">
        <f t="shared" si="0"/>
        <v>0</v>
      </c>
      <c r="G26" s="16"/>
      <c r="H26" s="18"/>
      <c r="I26" s="19"/>
      <c r="J26" s="18"/>
      <c r="K26" s="24"/>
    </row>
    <row r="27" spans="1:11" ht="31.5" x14ac:dyDescent="0.25">
      <c r="A27" s="15">
        <v>5</v>
      </c>
      <c r="B27" s="19" t="s">
        <v>285</v>
      </c>
      <c r="C27" s="18">
        <v>61.2</v>
      </c>
      <c r="D27" s="18"/>
      <c r="E27" s="19"/>
      <c r="F27" s="20">
        <f>SUM(C27,D27)</f>
        <v>61.2</v>
      </c>
      <c r="G27" s="16">
        <v>2240</v>
      </c>
      <c r="H27" s="18">
        <v>54.9</v>
      </c>
      <c r="I27" s="19" t="s">
        <v>288</v>
      </c>
      <c r="J27" s="18"/>
      <c r="K27" s="24"/>
    </row>
    <row r="28" spans="1:11" ht="15.75" x14ac:dyDescent="0.25">
      <c r="A28" s="15">
        <v>6</v>
      </c>
      <c r="B28" s="16"/>
      <c r="C28" s="18"/>
      <c r="D28" s="18"/>
      <c r="E28" s="19"/>
      <c r="F28" s="20">
        <f>SUM(C28,D28)</f>
        <v>0</v>
      </c>
      <c r="G28" s="16">
        <v>2111</v>
      </c>
      <c r="H28" s="18">
        <v>2.6</v>
      </c>
      <c r="I28" s="19" t="s">
        <v>289</v>
      </c>
      <c r="J28" s="18"/>
      <c r="K28" s="24"/>
    </row>
    <row r="29" spans="1:11" ht="31.5" x14ac:dyDescent="0.25">
      <c r="A29" s="15">
        <v>7</v>
      </c>
      <c r="B29" s="16"/>
      <c r="C29" s="18"/>
      <c r="D29" s="18"/>
      <c r="E29" s="19"/>
      <c r="F29" s="20">
        <f>SUM(C29,D29)</f>
        <v>0</v>
      </c>
      <c r="G29" s="16">
        <v>2120</v>
      </c>
      <c r="H29" s="18">
        <v>0.5</v>
      </c>
      <c r="I29" s="19" t="s">
        <v>290</v>
      </c>
      <c r="J29" s="18"/>
      <c r="K29" s="24"/>
    </row>
    <row r="30" spans="1:11" ht="15.75" hidden="1" x14ac:dyDescent="0.25">
      <c r="A30" s="15"/>
      <c r="B30" s="16"/>
      <c r="C30" s="18"/>
      <c r="D30" s="18"/>
      <c r="E30" s="19"/>
      <c r="F30" s="20">
        <f t="shared" si="0"/>
        <v>0</v>
      </c>
      <c r="G30" s="16"/>
      <c r="H30" s="18"/>
      <c r="I30" s="19"/>
      <c r="J30" s="18"/>
      <c r="K30" s="24"/>
    </row>
    <row r="31" spans="1:11" ht="15.75" hidden="1" x14ac:dyDescent="0.25">
      <c r="A31" s="15"/>
      <c r="B31" s="16"/>
      <c r="C31" s="18"/>
      <c r="D31" s="18"/>
      <c r="E31" s="19"/>
      <c r="F31" s="20">
        <f t="shared" si="0"/>
        <v>0</v>
      </c>
      <c r="G31" s="16"/>
      <c r="H31" s="18"/>
      <c r="I31" s="19"/>
      <c r="J31" s="18"/>
      <c r="K31" s="24"/>
    </row>
    <row r="32" spans="1:11" ht="15.75" hidden="1" x14ac:dyDescent="0.25">
      <c r="A32" s="15"/>
      <c r="B32" s="16"/>
      <c r="C32" s="18"/>
      <c r="D32" s="18"/>
      <c r="E32" s="19"/>
      <c r="F32" s="20">
        <f t="shared" si="0"/>
        <v>0</v>
      </c>
      <c r="G32" s="16"/>
      <c r="H32" s="18"/>
      <c r="I32" s="19"/>
      <c r="J32" s="18"/>
      <c r="K32" s="24"/>
    </row>
    <row r="33" spans="1:11" ht="15.75" hidden="1" x14ac:dyDescent="0.25">
      <c r="A33" s="15"/>
      <c r="B33" s="16"/>
      <c r="C33" s="18"/>
      <c r="D33" s="18"/>
      <c r="E33" s="19"/>
      <c r="F33" s="20">
        <f t="shared" si="0"/>
        <v>0</v>
      </c>
      <c r="G33" s="16"/>
      <c r="H33" s="18"/>
      <c r="I33" s="19"/>
      <c r="J33" s="18"/>
      <c r="K33" s="24"/>
    </row>
    <row r="34" spans="1:11" ht="15.75" hidden="1" x14ac:dyDescent="0.25">
      <c r="A34" s="15"/>
      <c r="B34" s="16"/>
      <c r="C34" s="18"/>
      <c r="D34" s="18"/>
      <c r="E34" s="19"/>
      <c r="F34" s="20">
        <f t="shared" si="0"/>
        <v>0</v>
      </c>
      <c r="G34" s="16"/>
      <c r="H34" s="18"/>
      <c r="I34" s="19"/>
      <c r="J34" s="18"/>
      <c r="K34" s="24"/>
    </row>
    <row r="35" spans="1:11" ht="15.75" hidden="1" x14ac:dyDescent="0.25">
      <c r="A35" s="15"/>
      <c r="B35" s="16"/>
      <c r="C35" s="18"/>
      <c r="D35" s="18"/>
      <c r="E35" s="19"/>
      <c r="F35" s="20">
        <f t="shared" si="0"/>
        <v>0</v>
      </c>
      <c r="G35" s="16"/>
      <c r="H35" s="18"/>
      <c r="I35" s="19"/>
      <c r="J35" s="18"/>
      <c r="K35" s="24"/>
    </row>
    <row r="36" spans="1:11" ht="15.75" hidden="1" x14ac:dyDescent="0.25">
      <c r="A36" s="25"/>
      <c r="B36" s="16"/>
      <c r="C36" s="18"/>
      <c r="D36" s="18"/>
      <c r="E36" s="19"/>
      <c r="F36" s="20">
        <f t="shared" si="0"/>
        <v>0</v>
      </c>
      <c r="G36" s="16"/>
      <c r="H36" s="18"/>
      <c r="I36" s="19"/>
      <c r="J36" s="18"/>
      <c r="K36" s="24"/>
    </row>
    <row r="37" spans="1:11" ht="15.75" hidden="1" x14ac:dyDescent="0.25">
      <c r="A37" s="25"/>
      <c r="B37" s="16"/>
      <c r="C37" s="18"/>
      <c r="D37" s="18"/>
      <c r="E37" s="19"/>
      <c r="F37" s="20">
        <f t="shared" si="0"/>
        <v>0</v>
      </c>
      <c r="G37" s="16"/>
      <c r="H37" s="18"/>
      <c r="I37" s="19"/>
      <c r="J37" s="18"/>
      <c r="K37" s="24"/>
    </row>
    <row r="38" spans="1:11" ht="15.75" hidden="1" x14ac:dyDescent="0.25">
      <c r="A38" s="15"/>
      <c r="B38" s="16"/>
      <c r="C38" s="18"/>
      <c r="D38" s="18"/>
      <c r="E38" s="19"/>
      <c r="F38" s="20">
        <f t="shared" si="0"/>
        <v>0</v>
      </c>
      <c r="G38" s="16"/>
      <c r="H38" s="18"/>
      <c r="I38" s="19"/>
      <c r="J38" s="18"/>
      <c r="K38" s="24"/>
    </row>
    <row r="39" spans="1:11" ht="15.75" hidden="1" x14ac:dyDescent="0.25">
      <c r="A39" s="15"/>
      <c r="B39" s="16"/>
      <c r="C39" s="18"/>
      <c r="D39" s="18"/>
      <c r="E39" s="19"/>
      <c r="F39" s="20">
        <f t="shared" si="0"/>
        <v>0</v>
      </c>
      <c r="G39" s="16"/>
      <c r="H39" s="18"/>
      <c r="I39" s="19"/>
      <c r="J39" s="18"/>
      <c r="K39" s="24"/>
    </row>
    <row r="40" spans="1:11" ht="15.75" hidden="1" x14ac:dyDescent="0.25">
      <c r="A40" s="15"/>
      <c r="B40" s="16"/>
      <c r="C40" s="18"/>
      <c r="D40" s="18"/>
      <c r="E40" s="19"/>
      <c r="F40" s="20">
        <f t="shared" si="0"/>
        <v>0</v>
      </c>
      <c r="G40" s="16"/>
      <c r="H40" s="18"/>
      <c r="I40" s="19"/>
      <c r="J40" s="18"/>
      <c r="K40" s="24"/>
    </row>
    <row r="41" spans="1:11" ht="15.75" hidden="1" x14ac:dyDescent="0.25">
      <c r="A41" s="15"/>
      <c r="B41" s="16"/>
      <c r="C41" s="18"/>
      <c r="D41" s="18"/>
      <c r="E41" s="19"/>
      <c r="F41" s="20">
        <f t="shared" si="0"/>
        <v>0</v>
      </c>
      <c r="G41" s="16"/>
      <c r="H41" s="18"/>
      <c r="I41" s="19"/>
      <c r="J41" s="18"/>
      <c r="K41" s="24"/>
    </row>
    <row r="42" spans="1:11" ht="15.75" hidden="1" x14ac:dyDescent="0.25">
      <c r="A42" s="15"/>
      <c r="B42" s="16"/>
      <c r="C42" s="18"/>
      <c r="D42" s="18"/>
      <c r="E42" s="19"/>
      <c r="F42" s="20">
        <f t="shared" si="0"/>
        <v>0</v>
      </c>
      <c r="G42" s="16"/>
      <c r="H42" s="18"/>
      <c r="I42" s="19"/>
      <c r="J42" s="18"/>
      <c r="K42" s="24"/>
    </row>
    <row r="43" spans="1:11" ht="15.75" hidden="1" x14ac:dyDescent="0.25">
      <c r="A43" s="15"/>
      <c r="B43" s="16"/>
      <c r="C43" s="18"/>
      <c r="D43" s="18"/>
      <c r="E43" s="19"/>
      <c r="F43" s="20">
        <f t="shared" si="0"/>
        <v>0</v>
      </c>
      <c r="G43" s="16"/>
      <c r="H43" s="18"/>
      <c r="I43" s="19"/>
      <c r="J43" s="18"/>
      <c r="K43" s="24"/>
    </row>
    <row r="44" spans="1:11" ht="15.75" hidden="1" x14ac:dyDescent="0.25">
      <c r="A44" s="15"/>
      <c r="B44" s="16"/>
      <c r="C44" s="18"/>
      <c r="D44" s="18"/>
      <c r="E44" s="19"/>
      <c r="F44" s="20">
        <f t="shared" si="0"/>
        <v>0</v>
      </c>
      <c r="G44" s="16"/>
      <c r="H44" s="18"/>
      <c r="I44" s="19"/>
      <c r="J44" s="18"/>
      <c r="K44" s="24"/>
    </row>
    <row r="45" spans="1:11" ht="15.75" hidden="1" x14ac:dyDescent="0.25">
      <c r="A45" s="15"/>
      <c r="B45" s="16"/>
      <c r="C45" s="18"/>
      <c r="D45" s="18"/>
      <c r="E45" s="19"/>
      <c r="F45" s="20">
        <f t="shared" si="0"/>
        <v>0</v>
      </c>
      <c r="G45" s="16"/>
      <c r="H45" s="18"/>
      <c r="I45" s="19"/>
      <c r="J45" s="18"/>
      <c r="K45" s="24"/>
    </row>
    <row r="46" spans="1:11" ht="15.75" hidden="1" x14ac:dyDescent="0.25">
      <c r="A46" s="25"/>
      <c r="B46" s="16"/>
      <c r="C46" s="18"/>
      <c r="D46" s="18"/>
      <c r="E46" s="19"/>
      <c r="F46" s="20">
        <f t="shared" si="0"/>
        <v>0</v>
      </c>
      <c r="G46" s="16"/>
      <c r="H46" s="18"/>
      <c r="I46" s="19"/>
      <c r="J46" s="18"/>
      <c r="K46" s="24"/>
    </row>
    <row r="47" spans="1:11" ht="15.75" hidden="1" x14ac:dyDescent="0.25">
      <c r="A47" s="25"/>
      <c r="B47" s="16"/>
      <c r="C47" s="18"/>
      <c r="D47" s="18"/>
      <c r="E47" s="19"/>
      <c r="F47" s="20">
        <f t="shared" si="0"/>
        <v>0</v>
      </c>
      <c r="G47" s="16"/>
      <c r="H47" s="18"/>
      <c r="I47" s="19"/>
      <c r="J47" s="18"/>
      <c r="K47" s="24"/>
    </row>
    <row r="48" spans="1:11" ht="15.75" hidden="1" x14ac:dyDescent="0.25">
      <c r="A48" s="26"/>
      <c r="B48" s="27"/>
      <c r="C48" s="28"/>
      <c r="D48" s="28"/>
      <c r="E48" s="29"/>
      <c r="F48" s="20">
        <f t="shared" si="0"/>
        <v>0</v>
      </c>
      <c r="G48" s="27"/>
      <c r="H48" s="28"/>
      <c r="I48" s="29"/>
      <c r="J48" s="28"/>
      <c r="K48" s="24"/>
    </row>
    <row r="49" spans="1:11" ht="15.75" hidden="1" x14ac:dyDescent="0.25">
      <c r="A49" s="26"/>
      <c r="B49" s="27"/>
      <c r="C49" s="28"/>
      <c r="D49" s="28"/>
      <c r="E49" s="29"/>
      <c r="F49" s="20">
        <f t="shared" si="0"/>
        <v>0</v>
      </c>
      <c r="G49" s="27"/>
      <c r="H49" s="28"/>
      <c r="I49" s="29"/>
      <c r="J49" s="28"/>
      <c r="K49" s="24"/>
    </row>
    <row r="50" spans="1:11" ht="15.75" hidden="1" x14ac:dyDescent="0.25">
      <c r="A50" s="26"/>
      <c r="B50" s="27"/>
      <c r="C50" s="28"/>
      <c r="D50" s="28"/>
      <c r="E50" s="29"/>
      <c r="F50" s="20">
        <f t="shared" si="0"/>
        <v>0</v>
      </c>
      <c r="G50" s="27"/>
      <c r="H50" s="28"/>
      <c r="I50" s="29"/>
      <c r="J50" s="28"/>
      <c r="K50" s="24"/>
    </row>
    <row r="51" spans="1:11" ht="15.75" x14ac:dyDescent="0.25">
      <c r="A51" s="27"/>
      <c r="B51" s="30" t="s">
        <v>16</v>
      </c>
      <c r="C51" s="41">
        <f>SUM(C7:C50)</f>
        <v>61.2</v>
      </c>
      <c r="D51" s="41">
        <f>SUM(D7:D50)</f>
        <v>8568.4</v>
      </c>
      <c r="E51" s="42"/>
      <c r="F51" s="43">
        <f t="shared" si="0"/>
        <v>8629.6</v>
      </c>
      <c r="G51" s="44"/>
      <c r="H51" s="41">
        <f>SUM(H7:H50)</f>
        <v>58</v>
      </c>
      <c r="I51" s="42"/>
      <c r="J51" s="41">
        <f>SUM(J7:J50)</f>
        <v>7972.75</v>
      </c>
      <c r="K51" s="45">
        <f>C51-H51</f>
        <v>3.2000000000000028</v>
      </c>
    </row>
    <row r="54" spans="1:11" ht="15.75" x14ac:dyDescent="0.25">
      <c r="B54" s="35" t="s">
        <v>54</v>
      </c>
      <c r="F54" s="36"/>
      <c r="G54" s="37" t="s">
        <v>291</v>
      </c>
      <c r="H54" s="38"/>
    </row>
    <row r="55" spans="1:11" x14ac:dyDescent="0.25">
      <c r="B55" s="35"/>
      <c r="F55" s="39" t="s">
        <v>19</v>
      </c>
      <c r="G55" s="40"/>
      <c r="H55" s="40"/>
    </row>
    <row r="56" spans="1:11" ht="15.75" x14ac:dyDescent="0.25">
      <c r="B56" s="35" t="s">
        <v>20</v>
      </c>
      <c r="F56" s="36"/>
      <c r="G56" s="37" t="s">
        <v>292</v>
      </c>
      <c r="H56" s="38"/>
    </row>
    <row r="57" spans="1:11" x14ac:dyDescent="0.25">
      <c r="F57" s="39" t="s">
        <v>19</v>
      </c>
      <c r="G57" s="40"/>
      <c r="H57" s="40"/>
    </row>
  </sheetData>
  <mergeCells count="12">
    <mergeCell ref="G54:H54"/>
    <mergeCell ref="G56:H56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9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topLeftCell="B1" zoomScale="75" workbookViewId="0">
      <selection activeCell="M18" sqref="M18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22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23</v>
      </c>
    </row>
    <row r="3" spans="1:13" ht="61.5" customHeight="1" x14ac:dyDescent="0.25">
      <c r="A3" s="3"/>
      <c r="B3" s="7" t="s">
        <v>293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3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3" ht="31.5" x14ac:dyDescent="0.25">
      <c r="A7" s="15" t="s">
        <v>294</v>
      </c>
      <c r="B7" s="16" t="s">
        <v>14</v>
      </c>
      <c r="C7" s="18">
        <v>25.88</v>
      </c>
      <c r="D7" s="18"/>
      <c r="E7" s="19"/>
      <c r="F7" s="20">
        <f>SUM(C7,D7)</f>
        <v>25.88</v>
      </c>
      <c r="G7" s="16">
        <v>2210</v>
      </c>
      <c r="H7" s="18">
        <v>15.6</v>
      </c>
      <c r="I7" s="23" t="s">
        <v>295</v>
      </c>
      <c r="J7" s="18" t="s">
        <v>296</v>
      </c>
      <c r="K7" s="24">
        <v>10.28</v>
      </c>
    </row>
    <row r="8" spans="1:13" ht="15.75" x14ac:dyDescent="0.25">
      <c r="A8" s="15"/>
      <c r="B8" s="16"/>
      <c r="C8" s="18"/>
      <c r="D8" s="18"/>
      <c r="E8" s="19"/>
      <c r="F8" s="20">
        <f t="shared" ref="F8:F48" si="0">SUM(C8,D8)</f>
        <v>0</v>
      </c>
      <c r="G8" s="16"/>
      <c r="H8" s="18"/>
      <c r="I8" s="23"/>
      <c r="J8" s="18"/>
      <c r="K8" s="24"/>
    </row>
    <row r="9" spans="1:13" ht="15.75" x14ac:dyDescent="0.25">
      <c r="A9" s="15"/>
      <c r="B9" s="16"/>
      <c r="C9" s="18"/>
      <c r="D9" s="18"/>
      <c r="E9" s="19"/>
      <c r="F9" s="20">
        <f t="shared" si="0"/>
        <v>0</v>
      </c>
      <c r="G9" s="16"/>
      <c r="H9" s="18"/>
      <c r="I9" s="23"/>
      <c r="J9" s="18"/>
      <c r="K9" s="24"/>
    </row>
    <row r="10" spans="1:13" ht="15.75" x14ac:dyDescent="0.25">
      <c r="A10" s="15"/>
      <c r="B10" s="16"/>
      <c r="C10" s="18"/>
      <c r="D10" s="18"/>
      <c r="E10" s="19"/>
      <c r="F10" s="20">
        <f t="shared" si="0"/>
        <v>0</v>
      </c>
      <c r="G10" s="16"/>
      <c r="H10" s="18"/>
      <c r="I10" s="23"/>
      <c r="J10" s="18"/>
      <c r="K10" s="24"/>
    </row>
    <row r="11" spans="1:13" ht="15.75" x14ac:dyDescent="0.25">
      <c r="A11" s="15"/>
      <c r="B11" s="16"/>
      <c r="C11" s="18"/>
      <c r="D11" s="18"/>
      <c r="E11" s="19"/>
      <c r="F11" s="20">
        <f t="shared" si="0"/>
        <v>0</v>
      </c>
      <c r="G11" s="16"/>
      <c r="H11" s="18"/>
      <c r="I11" s="23"/>
      <c r="J11" s="18"/>
      <c r="K11" s="24"/>
    </row>
    <row r="12" spans="1:13" ht="15.75" x14ac:dyDescent="0.25">
      <c r="A12" s="15"/>
      <c r="B12" s="16"/>
      <c r="C12" s="18"/>
      <c r="D12" s="18"/>
      <c r="E12" s="19"/>
      <c r="F12" s="20">
        <f t="shared" si="0"/>
        <v>0</v>
      </c>
      <c r="G12" s="25"/>
      <c r="H12" s="18"/>
      <c r="I12" s="19"/>
      <c r="J12" s="18"/>
      <c r="K12" s="24"/>
    </row>
    <row r="13" spans="1:13" ht="15.75" x14ac:dyDescent="0.25">
      <c r="A13" s="15"/>
      <c r="B13" s="16"/>
      <c r="C13" s="18"/>
      <c r="D13" s="18"/>
      <c r="E13" s="19"/>
      <c r="F13" s="20">
        <f t="shared" si="0"/>
        <v>0</v>
      </c>
      <c r="G13" s="25"/>
      <c r="H13" s="18"/>
      <c r="I13" s="19"/>
      <c r="J13" s="18"/>
      <c r="K13" s="24"/>
    </row>
    <row r="14" spans="1:13" ht="15.75" x14ac:dyDescent="0.25">
      <c r="A14" s="15"/>
      <c r="B14" s="16"/>
      <c r="C14" s="18"/>
      <c r="D14" s="18"/>
      <c r="E14" s="19"/>
      <c r="F14" s="20">
        <f t="shared" si="0"/>
        <v>0</v>
      </c>
      <c r="G14" s="16"/>
      <c r="H14" s="18"/>
      <c r="I14" s="19"/>
      <c r="J14" s="18"/>
      <c r="K14" s="24"/>
    </row>
    <row r="15" spans="1:13" ht="15.75" x14ac:dyDescent="0.25">
      <c r="A15" s="25"/>
      <c r="B15" s="16"/>
      <c r="C15" s="18"/>
      <c r="D15" s="18"/>
      <c r="E15" s="19"/>
      <c r="F15" s="20">
        <f t="shared" si="0"/>
        <v>0</v>
      </c>
      <c r="G15" s="16"/>
      <c r="H15" s="18"/>
      <c r="I15" s="19"/>
      <c r="J15" s="18"/>
      <c r="K15" s="24"/>
    </row>
    <row r="16" spans="1:13" ht="15" customHeight="1" x14ac:dyDescent="0.25">
      <c r="A16" s="25"/>
      <c r="B16" s="16"/>
      <c r="C16" s="18"/>
      <c r="D16" s="18"/>
      <c r="E16" s="19"/>
      <c r="F16" s="20">
        <f t="shared" si="0"/>
        <v>0</v>
      </c>
      <c r="G16" s="16"/>
      <c r="H16" s="18"/>
      <c r="I16" s="19"/>
      <c r="J16" s="18"/>
      <c r="K16" s="24"/>
    </row>
    <row r="17" spans="1:11" ht="15.75" x14ac:dyDescent="0.25">
      <c r="A17" s="15"/>
      <c r="B17" s="16"/>
      <c r="C17" s="18"/>
      <c r="D17" s="18"/>
      <c r="E17" s="19"/>
      <c r="F17" s="20">
        <f t="shared" si="0"/>
        <v>0</v>
      </c>
      <c r="G17" s="16"/>
      <c r="H17" s="18"/>
      <c r="I17" s="19"/>
      <c r="J17" s="18"/>
      <c r="K17" s="24"/>
    </row>
    <row r="18" spans="1:11" ht="15.75" x14ac:dyDescent="0.25">
      <c r="A18" s="15"/>
      <c r="B18" s="16"/>
      <c r="C18" s="18"/>
      <c r="D18" s="18"/>
      <c r="E18" s="19"/>
      <c r="F18" s="20">
        <f t="shared" si="0"/>
        <v>0</v>
      </c>
      <c r="G18" s="16"/>
      <c r="H18" s="18"/>
      <c r="I18" s="19"/>
      <c r="J18" s="18"/>
      <c r="K18" s="24"/>
    </row>
    <row r="19" spans="1:11" ht="15.75" x14ac:dyDescent="0.25">
      <c r="A19" s="15"/>
      <c r="B19" s="16"/>
      <c r="C19" s="18"/>
      <c r="D19" s="18"/>
      <c r="E19" s="19"/>
      <c r="F19" s="20">
        <f t="shared" si="0"/>
        <v>0</v>
      </c>
      <c r="G19" s="16"/>
      <c r="H19" s="18"/>
      <c r="I19" s="19"/>
      <c r="J19" s="18"/>
      <c r="K19" s="24"/>
    </row>
    <row r="20" spans="1:11" ht="15.75" x14ac:dyDescent="0.25">
      <c r="A20" s="15"/>
      <c r="B20" s="16"/>
      <c r="C20" s="18"/>
      <c r="D20" s="18"/>
      <c r="E20" s="19"/>
      <c r="F20" s="20">
        <f t="shared" si="0"/>
        <v>0</v>
      </c>
      <c r="G20" s="16"/>
      <c r="H20" s="18"/>
      <c r="I20" s="19"/>
      <c r="J20" s="18"/>
      <c r="K20" s="24"/>
    </row>
    <row r="21" spans="1:11" ht="15.75" x14ac:dyDescent="0.25">
      <c r="A21" s="15"/>
      <c r="B21" s="16"/>
      <c r="C21" s="18"/>
      <c r="D21" s="18"/>
      <c r="E21" s="19"/>
      <c r="F21" s="20">
        <f t="shared" si="0"/>
        <v>0</v>
      </c>
      <c r="G21" s="16"/>
      <c r="H21" s="18"/>
      <c r="I21" s="19"/>
      <c r="J21" s="18"/>
      <c r="K21" s="24"/>
    </row>
    <row r="22" spans="1:11" ht="15.75" x14ac:dyDescent="0.25">
      <c r="A22" s="15"/>
      <c r="B22" s="16"/>
      <c r="C22" s="18"/>
      <c r="D22" s="18"/>
      <c r="E22" s="19"/>
      <c r="F22" s="20">
        <f t="shared" si="0"/>
        <v>0</v>
      </c>
      <c r="G22" s="16"/>
      <c r="H22" s="18"/>
      <c r="I22" s="19"/>
      <c r="J22" s="18"/>
      <c r="K22" s="24"/>
    </row>
    <row r="23" spans="1:11" ht="15.75" x14ac:dyDescent="0.25">
      <c r="A23" s="15"/>
      <c r="B23" s="16"/>
      <c r="C23" s="18"/>
      <c r="D23" s="18"/>
      <c r="E23" s="19"/>
      <c r="F23" s="20">
        <f t="shared" si="0"/>
        <v>0</v>
      </c>
      <c r="G23" s="16"/>
      <c r="H23" s="18"/>
      <c r="I23" s="19"/>
      <c r="J23" s="18"/>
      <c r="K23" s="24"/>
    </row>
    <row r="24" spans="1:11" ht="15.75" x14ac:dyDescent="0.25">
      <c r="A24" s="15"/>
      <c r="B24" s="16"/>
      <c r="C24" s="18"/>
      <c r="D24" s="18"/>
      <c r="E24" s="19"/>
      <c r="F24" s="20">
        <f t="shared" si="0"/>
        <v>0</v>
      </c>
      <c r="G24" s="16"/>
      <c r="H24" s="18"/>
      <c r="I24" s="19"/>
      <c r="J24" s="18"/>
      <c r="K24" s="24"/>
    </row>
    <row r="25" spans="1:11" ht="15.75" x14ac:dyDescent="0.25">
      <c r="A25" s="25"/>
      <c r="B25" s="16"/>
      <c r="C25" s="18"/>
      <c r="D25" s="18"/>
      <c r="E25" s="19"/>
      <c r="F25" s="20">
        <f t="shared" si="0"/>
        <v>0</v>
      </c>
      <c r="G25" s="16"/>
      <c r="H25" s="18"/>
      <c r="I25" s="19"/>
      <c r="J25" s="18"/>
      <c r="K25" s="24"/>
    </row>
    <row r="26" spans="1:11" ht="15.75" x14ac:dyDescent="0.25">
      <c r="A26" s="25"/>
      <c r="B26" s="16"/>
      <c r="C26" s="18"/>
      <c r="D26" s="18"/>
      <c r="E26" s="19"/>
      <c r="F26" s="20">
        <f t="shared" si="0"/>
        <v>0</v>
      </c>
      <c r="G26" s="16"/>
      <c r="H26" s="18"/>
      <c r="I26" s="19"/>
      <c r="J26" s="18"/>
      <c r="K26" s="24"/>
    </row>
    <row r="27" spans="1:11" ht="15.75" x14ac:dyDescent="0.25">
      <c r="A27" s="15"/>
      <c r="B27" s="16"/>
      <c r="C27" s="18"/>
      <c r="D27" s="18"/>
      <c r="E27" s="19"/>
      <c r="F27" s="20">
        <f t="shared" si="0"/>
        <v>0</v>
      </c>
      <c r="G27" s="16"/>
      <c r="H27" s="18"/>
      <c r="I27" s="19"/>
      <c r="J27" s="18"/>
      <c r="K27" s="24"/>
    </row>
    <row r="28" spans="1:11" ht="15.75" x14ac:dyDescent="0.25">
      <c r="A28" s="15"/>
      <c r="B28" s="16"/>
      <c r="C28" s="18"/>
      <c r="D28" s="18"/>
      <c r="E28" s="19"/>
      <c r="F28" s="20">
        <f t="shared" si="0"/>
        <v>0</v>
      </c>
      <c r="G28" s="16"/>
      <c r="H28" s="18"/>
      <c r="I28" s="19"/>
      <c r="J28" s="18"/>
      <c r="K28" s="24"/>
    </row>
    <row r="29" spans="1:11" ht="15.75" x14ac:dyDescent="0.25">
      <c r="A29" s="15"/>
      <c r="B29" s="16"/>
      <c r="C29" s="18"/>
      <c r="D29" s="18"/>
      <c r="E29" s="19"/>
      <c r="F29" s="20">
        <f t="shared" si="0"/>
        <v>0</v>
      </c>
      <c r="G29" s="16"/>
      <c r="H29" s="18"/>
      <c r="I29" s="19"/>
      <c r="J29" s="18"/>
      <c r="K29" s="24"/>
    </row>
    <row r="30" spans="1:11" ht="15.75" x14ac:dyDescent="0.25">
      <c r="A30" s="15"/>
      <c r="B30" s="16"/>
      <c r="C30" s="18"/>
      <c r="D30" s="18"/>
      <c r="E30" s="19"/>
      <c r="F30" s="20">
        <f t="shared" si="0"/>
        <v>0</v>
      </c>
      <c r="G30" s="16"/>
      <c r="H30" s="18"/>
      <c r="I30" s="19"/>
      <c r="J30" s="18"/>
      <c r="K30" s="24"/>
    </row>
    <row r="31" spans="1:11" ht="15.75" x14ac:dyDescent="0.25">
      <c r="A31" s="15"/>
      <c r="B31" s="16"/>
      <c r="C31" s="18"/>
      <c r="D31" s="18" t="s">
        <v>296</v>
      </c>
      <c r="E31" s="19"/>
      <c r="F31" s="20">
        <f t="shared" si="0"/>
        <v>0</v>
      </c>
      <c r="G31" s="16"/>
      <c r="H31" s="18"/>
      <c r="I31" s="19" t="s">
        <v>296</v>
      </c>
      <c r="J31" s="18" t="s">
        <v>296</v>
      </c>
      <c r="K31" s="24"/>
    </row>
    <row r="32" spans="1:11" ht="15.75" x14ac:dyDescent="0.25">
      <c r="A32" s="15"/>
      <c r="B32" s="16"/>
      <c r="C32" s="18"/>
      <c r="D32" s="18"/>
      <c r="E32" s="19"/>
      <c r="F32" s="20">
        <f t="shared" si="0"/>
        <v>0</v>
      </c>
      <c r="G32" s="16"/>
      <c r="H32" s="18"/>
      <c r="I32" s="19"/>
      <c r="J32" s="18"/>
      <c r="K32" s="24"/>
    </row>
    <row r="33" spans="1:11" ht="15.75" x14ac:dyDescent="0.25">
      <c r="A33" s="15"/>
      <c r="B33" s="16"/>
      <c r="C33" s="18"/>
      <c r="D33" s="18"/>
      <c r="E33" s="19"/>
      <c r="F33" s="20">
        <f t="shared" si="0"/>
        <v>0</v>
      </c>
      <c r="G33" s="16"/>
      <c r="H33" s="18"/>
      <c r="I33" s="19"/>
      <c r="J33" s="18"/>
      <c r="K33" s="24"/>
    </row>
    <row r="34" spans="1:11" ht="15.75" x14ac:dyDescent="0.25">
      <c r="A34" s="15"/>
      <c r="B34" s="16"/>
      <c r="C34" s="18"/>
      <c r="D34" s="18"/>
      <c r="E34" s="19"/>
      <c r="F34" s="20">
        <f t="shared" si="0"/>
        <v>0</v>
      </c>
      <c r="G34" s="16"/>
      <c r="H34" s="18"/>
      <c r="I34" s="19"/>
      <c r="J34" s="18"/>
      <c r="K34" s="24"/>
    </row>
    <row r="35" spans="1:11" ht="15.75" x14ac:dyDescent="0.25">
      <c r="A35" s="15"/>
      <c r="B35" s="16"/>
      <c r="C35" s="18"/>
      <c r="D35" s="18"/>
      <c r="E35" s="19"/>
      <c r="F35" s="20">
        <f t="shared" si="0"/>
        <v>0</v>
      </c>
      <c r="G35" s="16"/>
      <c r="H35" s="18"/>
      <c r="I35" s="19"/>
      <c r="J35" s="18"/>
      <c r="K35" s="24"/>
    </row>
    <row r="36" spans="1:11" ht="15.75" x14ac:dyDescent="0.25">
      <c r="A36" s="15"/>
      <c r="B36" s="16"/>
      <c r="C36" s="18"/>
      <c r="D36" s="18"/>
      <c r="E36" s="19"/>
      <c r="F36" s="20">
        <f t="shared" si="0"/>
        <v>0</v>
      </c>
      <c r="G36" s="16"/>
      <c r="H36" s="18"/>
      <c r="I36" s="19"/>
      <c r="J36" s="18"/>
      <c r="K36" s="24"/>
    </row>
    <row r="37" spans="1:11" ht="15.75" x14ac:dyDescent="0.25">
      <c r="A37" s="15"/>
      <c r="B37" s="16"/>
      <c r="C37" s="18"/>
      <c r="D37" s="18"/>
      <c r="E37" s="19"/>
      <c r="F37" s="20">
        <f t="shared" si="0"/>
        <v>0</v>
      </c>
      <c r="G37" s="16"/>
      <c r="H37" s="18"/>
      <c r="I37" s="19"/>
      <c r="J37" s="18"/>
      <c r="K37" s="24"/>
    </row>
    <row r="38" spans="1:11" ht="15.75" x14ac:dyDescent="0.25">
      <c r="A38" s="15"/>
      <c r="B38" s="16"/>
      <c r="C38" s="18"/>
      <c r="D38" s="18"/>
      <c r="E38" s="19"/>
      <c r="F38" s="20">
        <f t="shared" si="0"/>
        <v>0</v>
      </c>
      <c r="G38" s="16"/>
      <c r="H38" s="18"/>
      <c r="I38" s="19"/>
      <c r="J38" s="18"/>
      <c r="K38" s="24"/>
    </row>
    <row r="39" spans="1:11" ht="15.75" x14ac:dyDescent="0.25">
      <c r="A39" s="15"/>
      <c r="B39" s="16"/>
      <c r="C39" s="18"/>
      <c r="D39" s="18"/>
      <c r="E39" s="19"/>
      <c r="F39" s="20">
        <f t="shared" si="0"/>
        <v>0</v>
      </c>
      <c r="G39" s="16"/>
      <c r="H39" s="18"/>
      <c r="I39" s="19"/>
      <c r="J39" s="18"/>
      <c r="K39" s="24"/>
    </row>
    <row r="40" spans="1:11" ht="15.75" x14ac:dyDescent="0.25">
      <c r="A40" s="15"/>
      <c r="B40" s="16"/>
      <c r="C40" s="18"/>
      <c r="D40" s="18"/>
      <c r="E40" s="19"/>
      <c r="F40" s="20">
        <f t="shared" si="0"/>
        <v>0</v>
      </c>
      <c r="G40" s="16"/>
      <c r="H40" s="18"/>
      <c r="I40" s="19"/>
      <c r="J40" s="18"/>
      <c r="K40" s="24"/>
    </row>
    <row r="41" spans="1:11" ht="15.75" x14ac:dyDescent="0.25">
      <c r="A41" s="15"/>
      <c r="B41" s="16"/>
      <c r="C41" s="18"/>
      <c r="D41" s="18"/>
      <c r="E41" s="19"/>
      <c r="F41" s="20">
        <f t="shared" si="0"/>
        <v>0</v>
      </c>
      <c r="G41" s="16"/>
      <c r="H41" s="18"/>
      <c r="I41" s="19"/>
      <c r="J41" s="18"/>
      <c r="K41" s="24"/>
    </row>
    <row r="42" spans="1:11" ht="15.75" x14ac:dyDescent="0.25">
      <c r="A42" s="15"/>
      <c r="B42" s="16"/>
      <c r="C42" s="18"/>
      <c r="D42" s="18"/>
      <c r="E42" s="19"/>
      <c r="F42" s="20">
        <f t="shared" si="0"/>
        <v>0</v>
      </c>
      <c r="G42" s="16"/>
      <c r="H42" s="18"/>
      <c r="I42" s="19"/>
      <c r="J42" s="18"/>
      <c r="K42" s="24"/>
    </row>
    <row r="43" spans="1:11" ht="15.75" x14ac:dyDescent="0.25">
      <c r="A43" s="25"/>
      <c r="B43" s="16"/>
      <c r="C43" s="18"/>
      <c r="D43" s="18"/>
      <c r="E43" s="19"/>
      <c r="F43" s="20">
        <f t="shared" si="0"/>
        <v>0</v>
      </c>
      <c r="G43" s="16"/>
      <c r="H43" s="18"/>
      <c r="I43" s="19"/>
      <c r="J43" s="18"/>
      <c r="K43" s="24"/>
    </row>
    <row r="44" spans="1:11" ht="15.75" x14ac:dyDescent="0.25">
      <c r="A44" s="25"/>
      <c r="B44" s="16"/>
      <c r="C44" s="18"/>
      <c r="D44" s="18"/>
      <c r="E44" s="19"/>
      <c r="F44" s="20">
        <f t="shared" si="0"/>
        <v>0</v>
      </c>
      <c r="G44" s="16"/>
      <c r="H44" s="18"/>
      <c r="I44" s="19"/>
      <c r="J44" s="18"/>
      <c r="K44" s="24"/>
    </row>
    <row r="45" spans="1:11" ht="15.75" x14ac:dyDescent="0.25">
      <c r="A45" s="26"/>
      <c r="B45" s="27"/>
      <c r="C45" s="28"/>
      <c r="D45" s="28"/>
      <c r="E45" s="29"/>
      <c r="F45" s="20">
        <f t="shared" si="0"/>
        <v>0</v>
      </c>
      <c r="G45" s="27"/>
      <c r="H45" s="28"/>
      <c r="I45" s="29"/>
      <c r="J45" s="28"/>
      <c r="K45" s="24"/>
    </row>
    <row r="46" spans="1:11" ht="15.75" x14ac:dyDescent="0.25">
      <c r="A46" s="26"/>
      <c r="B46" s="27"/>
      <c r="C46" s="28"/>
      <c r="D46" s="28"/>
      <c r="E46" s="29"/>
      <c r="F46" s="20">
        <f t="shared" si="0"/>
        <v>0</v>
      </c>
      <c r="G46" s="27"/>
      <c r="H46" s="28"/>
      <c r="I46" s="29"/>
      <c r="J46" s="28"/>
      <c r="K46" s="24"/>
    </row>
    <row r="47" spans="1:11" ht="15.75" x14ac:dyDescent="0.25">
      <c r="A47" s="26"/>
      <c r="B47" s="27"/>
      <c r="C47" s="28"/>
      <c r="D47" s="28"/>
      <c r="E47" s="29"/>
      <c r="F47" s="20">
        <f t="shared" si="0"/>
        <v>0</v>
      </c>
      <c r="G47" s="27"/>
      <c r="H47" s="28"/>
      <c r="I47" s="29"/>
      <c r="J47" s="28"/>
      <c r="K47" s="24"/>
    </row>
    <row r="48" spans="1:11" ht="15.75" x14ac:dyDescent="0.25">
      <c r="A48" s="27"/>
      <c r="B48" s="30" t="s">
        <v>16</v>
      </c>
      <c r="C48" s="41">
        <f>SUM(C7:C47)</f>
        <v>25.88</v>
      </c>
      <c r="D48" s="41">
        <f>SUM(D7:D47)</f>
        <v>0</v>
      </c>
      <c r="E48" s="42"/>
      <c r="F48" s="43">
        <f t="shared" si="0"/>
        <v>25.88</v>
      </c>
      <c r="G48" s="44"/>
      <c r="H48" s="41">
        <f>SUM(H7:H47)</f>
        <v>15.6</v>
      </c>
      <c r="I48" s="42"/>
      <c r="J48" s="41">
        <f>SUM(J7:J47)</f>
        <v>0</v>
      </c>
      <c r="K48" s="45">
        <v>10.28</v>
      </c>
    </row>
    <row r="51" spans="1:8" ht="15.75" x14ac:dyDescent="0.25">
      <c r="A51" t="s">
        <v>297</v>
      </c>
      <c r="B51" s="35" t="s">
        <v>17</v>
      </c>
      <c r="F51" s="36"/>
      <c r="G51" s="37" t="s">
        <v>298</v>
      </c>
      <c r="H51" s="38"/>
    </row>
    <row r="52" spans="1:8" x14ac:dyDescent="0.25">
      <c r="B52" s="35"/>
      <c r="F52" s="39" t="s">
        <v>19</v>
      </c>
      <c r="G52" s="40"/>
      <c r="H52" s="40"/>
    </row>
    <row r="53" spans="1:8" ht="15.75" x14ac:dyDescent="0.25">
      <c r="B53" s="35" t="s">
        <v>20</v>
      </c>
      <c r="F53" s="36"/>
      <c r="G53" s="37" t="s">
        <v>299</v>
      </c>
      <c r="H53" s="38"/>
    </row>
    <row r="54" spans="1:8" x14ac:dyDescent="0.25">
      <c r="F54" s="39" t="s">
        <v>19</v>
      </c>
      <c r="G54" s="40"/>
      <c r="H54" s="40"/>
    </row>
  </sheetData>
  <mergeCells count="10">
    <mergeCell ref="G51:H51"/>
    <mergeCell ref="G53:H53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="80" zoomScaleNormal="8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8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8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8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8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8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8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8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8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8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8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8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8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8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8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8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8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8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8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8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8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8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8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8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8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8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8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8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8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8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8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8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8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8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8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8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8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8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8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8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8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8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8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8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8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8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8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8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8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8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8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8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8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8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8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8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8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8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8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8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8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8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8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8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8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6" ht="18.75" customHeight="1" x14ac:dyDescent="0.25">
      <c r="K1" s="1"/>
      <c r="L1" s="1"/>
      <c r="M1" s="2" t="s">
        <v>22</v>
      </c>
      <c r="N1" s="2"/>
      <c r="O1" s="2"/>
    </row>
    <row r="2" spans="1:16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6" t="s">
        <v>27</v>
      </c>
      <c r="N2" s="6"/>
      <c r="O2" s="6"/>
      <c r="P2" s="6"/>
    </row>
    <row r="3" spans="1:16" ht="61.5" customHeight="1" x14ac:dyDescent="0.25">
      <c r="A3" s="3"/>
      <c r="B3" s="7" t="s">
        <v>28</v>
      </c>
      <c r="C3" s="8"/>
      <c r="D3" s="8"/>
      <c r="E3" s="8"/>
      <c r="F3" s="8"/>
      <c r="G3" s="8"/>
      <c r="H3" s="8"/>
      <c r="I3" s="8"/>
      <c r="J3" s="8"/>
      <c r="K3" s="3"/>
    </row>
    <row r="4" spans="1:16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6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6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6" ht="15.75" x14ac:dyDescent="0.25">
      <c r="A7" s="15">
        <v>1</v>
      </c>
      <c r="B7" s="16" t="s">
        <v>29</v>
      </c>
      <c r="C7" s="18">
        <v>28.477799999999998</v>
      </c>
      <c r="D7" s="18"/>
      <c r="E7" s="19"/>
      <c r="F7" s="20">
        <f>SUM(C7,D7)</f>
        <v>28.477799999999998</v>
      </c>
      <c r="G7" s="46" t="s">
        <v>30</v>
      </c>
      <c r="H7" s="18">
        <v>0.99990000000000001</v>
      </c>
      <c r="I7" s="23"/>
      <c r="J7" s="18"/>
      <c r="K7" s="24">
        <v>14935.95</v>
      </c>
    </row>
    <row r="8" spans="1:16" ht="15.75" x14ac:dyDescent="0.25">
      <c r="A8" s="15"/>
      <c r="B8" s="16"/>
      <c r="C8" s="18"/>
      <c r="D8" s="18"/>
      <c r="E8" s="19"/>
      <c r="F8" s="20">
        <f t="shared" ref="F8:F50" si="0">SUM(C8,D8)</f>
        <v>0</v>
      </c>
      <c r="G8" s="46" t="s">
        <v>31</v>
      </c>
      <c r="H8" s="18">
        <v>13.562900000000001</v>
      </c>
      <c r="I8" s="23"/>
      <c r="J8" s="18"/>
      <c r="K8" s="24"/>
    </row>
    <row r="9" spans="1:16" ht="63" x14ac:dyDescent="0.25">
      <c r="A9" s="15"/>
      <c r="B9" s="16"/>
      <c r="C9" s="18"/>
      <c r="D9" s="18"/>
      <c r="E9" s="19"/>
      <c r="F9" s="20">
        <f t="shared" si="0"/>
        <v>0</v>
      </c>
      <c r="G9" s="46" t="s">
        <v>32</v>
      </c>
      <c r="H9" s="18">
        <f>0.28046+27.562</f>
        <v>27.842460000000003</v>
      </c>
      <c r="I9" s="23"/>
      <c r="J9" s="18"/>
      <c r="K9" s="24"/>
    </row>
    <row r="10" spans="1:16" ht="15.75" x14ac:dyDescent="0.25">
      <c r="A10" s="15"/>
      <c r="B10" s="16"/>
      <c r="C10" s="18"/>
      <c r="D10" s="18"/>
      <c r="E10" s="19"/>
      <c r="F10" s="20">
        <f t="shared" si="0"/>
        <v>0</v>
      </c>
      <c r="G10" s="16"/>
      <c r="H10" s="18"/>
      <c r="I10" s="23"/>
      <c r="J10" s="18"/>
      <c r="K10" s="24"/>
    </row>
    <row r="11" spans="1:16" ht="15.75" x14ac:dyDescent="0.25">
      <c r="A11" s="15"/>
      <c r="B11" s="16"/>
      <c r="C11" s="18"/>
      <c r="D11" s="18"/>
      <c r="E11" s="19"/>
      <c r="F11" s="20">
        <f t="shared" si="0"/>
        <v>0</v>
      </c>
      <c r="G11" s="16"/>
      <c r="H11" s="18"/>
      <c r="I11" s="23"/>
      <c r="J11" s="18"/>
      <c r="K11" s="24"/>
    </row>
    <row r="12" spans="1:16" ht="15.75" x14ac:dyDescent="0.25">
      <c r="A12" s="15"/>
      <c r="B12" s="16"/>
      <c r="C12" s="18"/>
      <c r="D12" s="18"/>
      <c r="E12" s="19"/>
      <c r="F12" s="20">
        <f t="shared" si="0"/>
        <v>0</v>
      </c>
      <c r="G12" s="25"/>
      <c r="H12" s="18"/>
      <c r="I12" s="19"/>
      <c r="J12" s="18"/>
      <c r="K12" s="24"/>
    </row>
    <row r="13" spans="1:16" ht="15.75" x14ac:dyDescent="0.25">
      <c r="A13" s="15"/>
      <c r="B13" s="16"/>
      <c r="C13" s="18"/>
      <c r="D13" s="18"/>
      <c r="E13" s="19"/>
      <c r="F13" s="20">
        <f t="shared" si="0"/>
        <v>0</v>
      </c>
      <c r="G13" s="25"/>
      <c r="H13" s="18"/>
      <c r="I13" s="19"/>
      <c r="J13" s="18"/>
      <c r="K13" s="24"/>
    </row>
    <row r="14" spans="1:16" ht="15.75" x14ac:dyDescent="0.25">
      <c r="A14" s="15"/>
      <c r="B14" s="16"/>
      <c r="C14" s="18"/>
      <c r="D14" s="18"/>
      <c r="E14" s="19"/>
      <c r="F14" s="20">
        <f t="shared" si="0"/>
        <v>0</v>
      </c>
      <c r="G14" s="16"/>
      <c r="H14" s="18"/>
      <c r="I14" s="19"/>
      <c r="J14" s="18"/>
      <c r="K14" s="24"/>
    </row>
    <row r="15" spans="1:16" ht="15.75" x14ac:dyDescent="0.25">
      <c r="A15" s="25"/>
      <c r="B15" s="16"/>
      <c r="C15" s="18"/>
      <c r="D15" s="18"/>
      <c r="E15" s="19"/>
      <c r="F15" s="20">
        <f t="shared" si="0"/>
        <v>0</v>
      </c>
      <c r="G15" s="16"/>
      <c r="H15" s="18"/>
      <c r="I15" s="19"/>
      <c r="J15" s="18"/>
      <c r="K15" s="24"/>
    </row>
    <row r="16" spans="1:16" ht="15" customHeight="1" x14ac:dyDescent="0.25">
      <c r="A16" s="25"/>
      <c r="B16" s="16"/>
      <c r="C16" s="18"/>
      <c r="D16" s="18"/>
      <c r="E16" s="19"/>
      <c r="F16" s="20">
        <f t="shared" si="0"/>
        <v>0</v>
      </c>
      <c r="G16" s="16"/>
      <c r="H16" s="18"/>
      <c r="I16" s="19"/>
      <c r="J16" s="18"/>
      <c r="K16" s="24"/>
    </row>
    <row r="17" spans="1:11" ht="15.75" x14ac:dyDescent="0.25">
      <c r="A17" s="15"/>
      <c r="B17" s="16"/>
      <c r="C17" s="18"/>
      <c r="D17" s="18"/>
      <c r="E17" s="19"/>
      <c r="F17" s="20">
        <f t="shared" si="0"/>
        <v>0</v>
      </c>
      <c r="G17" s="16"/>
      <c r="H17" s="18"/>
      <c r="I17" s="19"/>
      <c r="J17" s="18"/>
      <c r="K17" s="24"/>
    </row>
    <row r="18" spans="1:11" ht="15.75" x14ac:dyDescent="0.25">
      <c r="A18" s="15"/>
      <c r="B18" s="16"/>
      <c r="C18" s="18"/>
      <c r="D18" s="18"/>
      <c r="E18" s="19"/>
      <c r="F18" s="20">
        <f t="shared" si="0"/>
        <v>0</v>
      </c>
      <c r="G18" s="16"/>
      <c r="H18" s="18"/>
      <c r="I18" s="19"/>
      <c r="J18" s="18"/>
      <c r="K18" s="24"/>
    </row>
    <row r="19" spans="1:11" ht="15.75" x14ac:dyDescent="0.25">
      <c r="A19" s="15"/>
      <c r="B19" s="16"/>
      <c r="C19" s="18"/>
      <c r="D19" s="18"/>
      <c r="E19" s="19"/>
      <c r="F19" s="20">
        <f t="shared" si="0"/>
        <v>0</v>
      </c>
      <c r="G19" s="16"/>
      <c r="H19" s="18"/>
      <c r="I19" s="19"/>
      <c r="J19" s="18"/>
      <c r="K19" s="24"/>
    </row>
    <row r="20" spans="1:11" ht="15.75" x14ac:dyDescent="0.25">
      <c r="A20" s="15"/>
      <c r="B20" s="16"/>
      <c r="C20" s="18"/>
      <c r="D20" s="18"/>
      <c r="E20" s="19"/>
      <c r="F20" s="20">
        <f t="shared" si="0"/>
        <v>0</v>
      </c>
      <c r="G20" s="16"/>
      <c r="H20" s="18"/>
      <c r="I20" s="19"/>
      <c r="J20" s="18"/>
      <c r="K20" s="24"/>
    </row>
    <row r="21" spans="1:11" ht="15.75" x14ac:dyDescent="0.25">
      <c r="A21" s="15"/>
      <c r="B21" s="16"/>
      <c r="C21" s="18"/>
      <c r="D21" s="18"/>
      <c r="E21" s="19"/>
      <c r="F21" s="20">
        <f t="shared" si="0"/>
        <v>0</v>
      </c>
      <c r="G21" s="16"/>
      <c r="H21" s="18"/>
      <c r="I21" s="19"/>
      <c r="J21" s="18"/>
      <c r="K21" s="24"/>
    </row>
    <row r="22" spans="1:11" ht="15.75" x14ac:dyDescent="0.25">
      <c r="A22" s="15"/>
      <c r="B22" s="16"/>
      <c r="C22" s="18"/>
      <c r="D22" s="18"/>
      <c r="E22" s="19"/>
      <c r="F22" s="20">
        <f t="shared" si="0"/>
        <v>0</v>
      </c>
      <c r="G22" s="16"/>
      <c r="H22" s="18"/>
      <c r="I22" s="19"/>
      <c r="J22" s="18"/>
      <c r="K22" s="24"/>
    </row>
    <row r="23" spans="1:11" ht="15.75" x14ac:dyDescent="0.25">
      <c r="A23" s="15"/>
      <c r="B23" s="16"/>
      <c r="C23" s="18"/>
      <c r="D23" s="18"/>
      <c r="E23" s="19"/>
      <c r="F23" s="20">
        <f t="shared" si="0"/>
        <v>0</v>
      </c>
      <c r="G23" s="16"/>
      <c r="H23" s="18"/>
      <c r="I23" s="19"/>
      <c r="J23" s="18"/>
      <c r="K23" s="24"/>
    </row>
    <row r="24" spans="1:11" ht="15.75" x14ac:dyDescent="0.25">
      <c r="A24" s="15"/>
      <c r="B24" s="16"/>
      <c r="C24" s="18"/>
      <c r="D24" s="18"/>
      <c r="E24" s="19"/>
      <c r="F24" s="20">
        <f t="shared" si="0"/>
        <v>0</v>
      </c>
      <c r="G24" s="16"/>
      <c r="H24" s="18"/>
      <c r="I24" s="19"/>
      <c r="J24" s="18"/>
      <c r="K24" s="24"/>
    </row>
    <row r="25" spans="1:11" ht="15.75" x14ac:dyDescent="0.25">
      <c r="A25" s="25"/>
      <c r="B25" s="16"/>
      <c r="C25" s="18"/>
      <c r="D25" s="18"/>
      <c r="E25" s="19"/>
      <c r="F25" s="20">
        <f t="shared" si="0"/>
        <v>0</v>
      </c>
      <c r="G25" s="16"/>
      <c r="H25" s="18"/>
      <c r="I25" s="19"/>
      <c r="J25" s="18"/>
      <c r="K25" s="24"/>
    </row>
    <row r="26" spans="1:11" ht="15.75" x14ac:dyDescent="0.25">
      <c r="A26" s="25"/>
      <c r="B26" s="16"/>
      <c r="C26" s="18"/>
      <c r="D26" s="18"/>
      <c r="E26" s="19"/>
      <c r="F26" s="20">
        <f t="shared" si="0"/>
        <v>0</v>
      </c>
      <c r="G26" s="16"/>
      <c r="H26" s="18"/>
      <c r="I26" s="19"/>
      <c r="J26" s="18"/>
      <c r="K26" s="24"/>
    </row>
    <row r="27" spans="1:11" ht="15.75" x14ac:dyDescent="0.25">
      <c r="A27" s="15"/>
      <c r="B27" s="16"/>
      <c r="C27" s="18"/>
      <c r="D27" s="18"/>
      <c r="E27" s="19"/>
      <c r="F27" s="20">
        <f t="shared" si="0"/>
        <v>0</v>
      </c>
      <c r="G27" s="16"/>
      <c r="H27" s="18"/>
      <c r="I27" s="19"/>
      <c r="J27" s="18"/>
      <c r="K27" s="24"/>
    </row>
    <row r="28" spans="1:11" ht="15.75" x14ac:dyDescent="0.25">
      <c r="A28" s="15"/>
      <c r="B28" s="16"/>
      <c r="C28" s="18"/>
      <c r="D28" s="18"/>
      <c r="E28" s="19"/>
      <c r="F28" s="20">
        <f t="shared" si="0"/>
        <v>0</v>
      </c>
      <c r="G28" s="16"/>
      <c r="H28" s="18"/>
      <c r="I28" s="19"/>
      <c r="J28" s="18"/>
      <c r="K28" s="24"/>
    </row>
    <row r="29" spans="1:11" ht="15.75" x14ac:dyDescent="0.25">
      <c r="A29" s="15"/>
      <c r="B29" s="16"/>
      <c r="C29" s="18"/>
      <c r="D29" s="18"/>
      <c r="E29" s="19"/>
      <c r="F29" s="20">
        <f t="shared" si="0"/>
        <v>0</v>
      </c>
      <c r="G29" s="16"/>
      <c r="H29" s="18"/>
      <c r="I29" s="19"/>
      <c r="J29" s="18"/>
      <c r="K29" s="24"/>
    </row>
    <row r="30" spans="1:11" ht="15.75" x14ac:dyDescent="0.25">
      <c r="A30" s="15"/>
      <c r="B30" s="16"/>
      <c r="C30" s="18"/>
      <c r="D30" s="18"/>
      <c r="E30" s="19"/>
      <c r="F30" s="20">
        <f t="shared" si="0"/>
        <v>0</v>
      </c>
      <c r="G30" s="16"/>
      <c r="H30" s="18"/>
      <c r="I30" s="19"/>
      <c r="J30" s="18"/>
      <c r="K30" s="24"/>
    </row>
    <row r="31" spans="1:11" ht="15.75" x14ac:dyDescent="0.25">
      <c r="A31" s="15"/>
      <c r="B31" s="16"/>
      <c r="C31" s="18"/>
      <c r="D31" s="18"/>
      <c r="E31" s="19"/>
      <c r="F31" s="20">
        <f t="shared" si="0"/>
        <v>0</v>
      </c>
      <c r="G31" s="16"/>
      <c r="H31" s="18"/>
      <c r="I31" s="19"/>
      <c r="J31" s="18"/>
      <c r="K31" s="24"/>
    </row>
    <row r="32" spans="1:11" ht="15.75" x14ac:dyDescent="0.25">
      <c r="A32" s="15"/>
      <c r="B32" s="16"/>
      <c r="C32" s="18"/>
      <c r="D32" s="18"/>
      <c r="E32" s="19"/>
      <c r="F32" s="20">
        <f t="shared" si="0"/>
        <v>0</v>
      </c>
      <c r="G32" s="16"/>
      <c r="H32" s="18"/>
      <c r="I32" s="19"/>
      <c r="J32" s="18"/>
      <c r="K32" s="24"/>
    </row>
    <row r="33" spans="1:11" ht="15.75" x14ac:dyDescent="0.25">
      <c r="A33" s="15"/>
      <c r="B33" s="16"/>
      <c r="C33" s="18"/>
      <c r="D33" s="18"/>
      <c r="E33" s="19"/>
      <c r="F33" s="20">
        <f t="shared" si="0"/>
        <v>0</v>
      </c>
      <c r="G33" s="16"/>
      <c r="H33" s="18"/>
      <c r="I33" s="19"/>
      <c r="J33" s="18"/>
      <c r="K33" s="24"/>
    </row>
    <row r="34" spans="1:11" ht="15.75" x14ac:dyDescent="0.25">
      <c r="A34" s="15"/>
      <c r="B34" s="16"/>
      <c r="C34" s="18"/>
      <c r="D34" s="18"/>
      <c r="E34" s="19"/>
      <c r="F34" s="20">
        <f t="shared" si="0"/>
        <v>0</v>
      </c>
      <c r="G34" s="16"/>
      <c r="H34" s="18"/>
      <c r="I34" s="19"/>
      <c r="J34" s="18"/>
      <c r="K34" s="24"/>
    </row>
    <row r="35" spans="1:11" ht="15.75" x14ac:dyDescent="0.25">
      <c r="A35" s="25"/>
      <c r="B35" s="16"/>
      <c r="C35" s="18"/>
      <c r="D35" s="18"/>
      <c r="E35" s="19"/>
      <c r="F35" s="20">
        <f t="shared" si="0"/>
        <v>0</v>
      </c>
      <c r="G35" s="16"/>
      <c r="H35" s="18"/>
      <c r="I35" s="19"/>
      <c r="J35" s="18"/>
      <c r="K35" s="24"/>
    </row>
    <row r="36" spans="1:11" ht="15.75" x14ac:dyDescent="0.25">
      <c r="A36" s="25"/>
      <c r="B36" s="16"/>
      <c r="C36" s="18"/>
      <c r="D36" s="18"/>
      <c r="E36" s="19"/>
      <c r="F36" s="20">
        <f t="shared" si="0"/>
        <v>0</v>
      </c>
      <c r="G36" s="16"/>
      <c r="H36" s="18"/>
      <c r="I36" s="19"/>
      <c r="J36" s="18"/>
      <c r="K36" s="24"/>
    </row>
    <row r="37" spans="1:11" ht="15.75" x14ac:dyDescent="0.25">
      <c r="A37" s="15"/>
      <c r="B37" s="16"/>
      <c r="C37" s="18"/>
      <c r="D37" s="18"/>
      <c r="E37" s="19"/>
      <c r="F37" s="20">
        <f t="shared" si="0"/>
        <v>0</v>
      </c>
      <c r="G37" s="16"/>
      <c r="H37" s="18"/>
      <c r="I37" s="19"/>
      <c r="J37" s="18"/>
      <c r="K37" s="24"/>
    </row>
    <row r="38" spans="1:11" ht="15.75" x14ac:dyDescent="0.25">
      <c r="A38" s="15"/>
      <c r="B38" s="16"/>
      <c r="C38" s="18"/>
      <c r="D38" s="18"/>
      <c r="E38" s="19"/>
      <c r="F38" s="20">
        <f t="shared" si="0"/>
        <v>0</v>
      </c>
      <c r="G38" s="16"/>
      <c r="H38" s="18"/>
      <c r="I38" s="19"/>
      <c r="J38" s="18"/>
      <c r="K38" s="24"/>
    </row>
    <row r="39" spans="1:11" ht="15.75" x14ac:dyDescent="0.25">
      <c r="A39" s="15"/>
      <c r="B39" s="16"/>
      <c r="C39" s="18"/>
      <c r="D39" s="18"/>
      <c r="E39" s="19"/>
      <c r="F39" s="20">
        <f t="shared" si="0"/>
        <v>0</v>
      </c>
      <c r="G39" s="16"/>
      <c r="H39" s="18"/>
      <c r="I39" s="19"/>
      <c r="J39" s="18"/>
      <c r="K39" s="24"/>
    </row>
    <row r="40" spans="1:11" ht="15.75" x14ac:dyDescent="0.25">
      <c r="A40" s="15"/>
      <c r="B40" s="16"/>
      <c r="C40" s="18"/>
      <c r="D40" s="18"/>
      <c r="E40" s="19"/>
      <c r="F40" s="20">
        <f t="shared" si="0"/>
        <v>0</v>
      </c>
      <c r="G40" s="16"/>
      <c r="H40" s="18"/>
      <c r="I40" s="19"/>
      <c r="J40" s="18"/>
      <c r="K40" s="24"/>
    </row>
    <row r="41" spans="1:11" ht="15.75" x14ac:dyDescent="0.25">
      <c r="A41" s="15"/>
      <c r="B41" s="16"/>
      <c r="C41" s="18"/>
      <c r="D41" s="18"/>
      <c r="E41" s="19"/>
      <c r="F41" s="20">
        <f t="shared" si="0"/>
        <v>0</v>
      </c>
      <c r="G41" s="16"/>
      <c r="H41" s="18"/>
      <c r="I41" s="19"/>
      <c r="J41" s="18"/>
      <c r="K41" s="24"/>
    </row>
    <row r="42" spans="1:11" ht="15.75" x14ac:dyDescent="0.25">
      <c r="A42" s="15"/>
      <c r="B42" s="16"/>
      <c r="C42" s="18"/>
      <c r="D42" s="18"/>
      <c r="E42" s="19"/>
      <c r="F42" s="20">
        <f t="shared" si="0"/>
        <v>0</v>
      </c>
      <c r="G42" s="16"/>
      <c r="H42" s="18"/>
      <c r="I42" s="19"/>
      <c r="J42" s="18"/>
      <c r="K42" s="24"/>
    </row>
    <row r="43" spans="1:11" ht="15.75" x14ac:dyDescent="0.25">
      <c r="A43" s="15"/>
      <c r="B43" s="16"/>
      <c r="C43" s="18"/>
      <c r="D43" s="18"/>
      <c r="E43" s="19"/>
      <c r="F43" s="20">
        <f t="shared" si="0"/>
        <v>0</v>
      </c>
      <c r="G43" s="16"/>
      <c r="H43" s="18"/>
      <c r="I43" s="19"/>
      <c r="J43" s="18"/>
      <c r="K43" s="24"/>
    </row>
    <row r="44" spans="1:11" ht="15.75" x14ac:dyDescent="0.25">
      <c r="A44" s="15"/>
      <c r="B44" s="16"/>
      <c r="C44" s="18"/>
      <c r="D44" s="18"/>
      <c r="E44" s="19"/>
      <c r="F44" s="20">
        <f t="shared" si="0"/>
        <v>0</v>
      </c>
      <c r="G44" s="16"/>
      <c r="H44" s="18"/>
      <c r="I44" s="19"/>
      <c r="J44" s="18"/>
      <c r="K44" s="24"/>
    </row>
    <row r="45" spans="1:11" ht="15.75" x14ac:dyDescent="0.25">
      <c r="A45" s="25"/>
      <c r="B45" s="16"/>
      <c r="C45" s="18"/>
      <c r="D45" s="18"/>
      <c r="E45" s="19"/>
      <c r="F45" s="20">
        <f t="shared" si="0"/>
        <v>0</v>
      </c>
      <c r="G45" s="16"/>
      <c r="H45" s="18"/>
      <c r="I45" s="19"/>
      <c r="J45" s="18"/>
      <c r="K45" s="24"/>
    </row>
    <row r="46" spans="1:11" ht="15.75" x14ac:dyDescent="0.25">
      <c r="A46" s="25"/>
      <c r="B46" s="16"/>
      <c r="C46" s="18"/>
      <c r="D46" s="18"/>
      <c r="E46" s="19"/>
      <c r="F46" s="20">
        <f t="shared" si="0"/>
        <v>0</v>
      </c>
      <c r="G46" s="16"/>
      <c r="H46" s="18"/>
      <c r="I46" s="19"/>
      <c r="J46" s="18"/>
      <c r="K46" s="24"/>
    </row>
    <row r="47" spans="1:11" ht="15.75" x14ac:dyDescent="0.25">
      <c r="A47" s="26"/>
      <c r="B47" s="27"/>
      <c r="C47" s="28"/>
      <c r="D47" s="28"/>
      <c r="E47" s="29"/>
      <c r="F47" s="20">
        <f t="shared" si="0"/>
        <v>0</v>
      </c>
      <c r="G47" s="27"/>
      <c r="H47" s="28"/>
      <c r="I47" s="29"/>
      <c r="J47" s="28"/>
      <c r="K47" s="24"/>
    </row>
    <row r="48" spans="1:11" ht="15.75" x14ac:dyDescent="0.25">
      <c r="A48" s="26"/>
      <c r="B48" s="27"/>
      <c r="C48" s="28"/>
      <c r="D48" s="28"/>
      <c r="E48" s="29"/>
      <c r="F48" s="20">
        <f t="shared" si="0"/>
        <v>0</v>
      </c>
      <c r="G48" s="27"/>
      <c r="H48" s="28"/>
      <c r="I48" s="29"/>
      <c r="J48" s="28"/>
      <c r="K48" s="24"/>
    </row>
    <row r="49" spans="1:11" ht="15.75" x14ac:dyDescent="0.25">
      <c r="A49" s="26"/>
      <c r="B49" s="27"/>
      <c r="C49" s="28"/>
      <c r="D49" s="28"/>
      <c r="E49" s="29"/>
      <c r="F49" s="20">
        <f t="shared" si="0"/>
        <v>0</v>
      </c>
      <c r="G49" s="27"/>
      <c r="H49" s="28"/>
      <c r="I49" s="29"/>
      <c r="J49" s="28"/>
      <c r="K49" s="24"/>
    </row>
    <row r="50" spans="1:11" ht="15.75" x14ac:dyDescent="0.25">
      <c r="A50" s="27"/>
      <c r="B50" s="30" t="s">
        <v>16</v>
      </c>
      <c r="C50" s="41">
        <f>SUM(C7:C49)</f>
        <v>28.477799999999998</v>
      </c>
      <c r="D50" s="41">
        <f>SUM(D7:D49)</f>
        <v>0</v>
      </c>
      <c r="E50" s="42"/>
      <c r="F50" s="43">
        <f t="shared" si="0"/>
        <v>28.477799999999998</v>
      </c>
      <c r="G50" s="44"/>
      <c r="H50" s="41">
        <f>SUM(H7:H49)</f>
        <v>42.405260000000006</v>
      </c>
      <c r="I50" s="42"/>
      <c r="J50" s="41">
        <f>SUM(J7:J49)</f>
        <v>0</v>
      </c>
      <c r="K50" s="45">
        <f>C50-H50</f>
        <v>-13.927460000000007</v>
      </c>
    </row>
    <row r="53" spans="1:11" ht="15.75" x14ac:dyDescent="0.25">
      <c r="B53" s="35" t="s">
        <v>17</v>
      </c>
      <c r="F53" s="36"/>
      <c r="G53" s="37" t="s">
        <v>33</v>
      </c>
      <c r="H53" s="38"/>
    </row>
    <row r="54" spans="1:11" x14ac:dyDescent="0.25">
      <c r="B54" s="35"/>
      <c r="F54" s="39" t="s">
        <v>19</v>
      </c>
      <c r="G54" s="40"/>
      <c r="H54" s="40"/>
    </row>
    <row r="55" spans="1:11" ht="15.75" x14ac:dyDescent="0.25">
      <c r="B55" s="35" t="s">
        <v>20</v>
      </c>
      <c r="F55" s="36"/>
      <c r="G55" s="37" t="s">
        <v>34</v>
      </c>
      <c r="H55" s="38"/>
    </row>
    <row r="56" spans="1:11" x14ac:dyDescent="0.25">
      <c r="F56" s="39" t="s">
        <v>19</v>
      </c>
      <c r="G56" s="40"/>
      <c r="H56" s="40"/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75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/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/>
    </row>
    <row r="3" spans="1:13" ht="61.5" customHeight="1" x14ac:dyDescent="0.25">
      <c r="A3" s="3"/>
      <c r="B3" s="7" t="s">
        <v>35</v>
      </c>
      <c r="C3" s="8"/>
      <c r="D3" s="8"/>
      <c r="E3" s="8"/>
      <c r="F3" s="8"/>
      <c r="G3" s="8"/>
      <c r="H3" s="8"/>
      <c r="I3" s="8"/>
      <c r="J3" s="8"/>
      <c r="K3" s="3"/>
    </row>
    <row r="4" spans="1:13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3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4" t="s">
        <v>11</v>
      </c>
      <c r="H6" s="13" t="s">
        <v>12</v>
      </c>
      <c r="I6" s="13" t="s">
        <v>13</v>
      </c>
      <c r="J6" s="13" t="s">
        <v>12</v>
      </c>
      <c r="K6" s="12"/>
    </row>
    <row r="7" spans="1:13" ht="31.5" x14ac:dyDescent="0.25">
      <c r="A7" s="15">
        <v>1</v>
      </c>
      <c r="B7" s="16" t="s">
        <v>36</v>
      </c>
      <c r="C7" s="18">
        <v>368.31</v>
      </c>
      <c r="D7" s="18"/>
      <c r="E7" s="19"/>
      <c r="F7" s="20">
        <f>SUM(C7,D7)</f>
        <v>368.31</v>
      </c>
      <c r="G7" s="16">
        <v>2210</v>
      </c>
      <c r="H7" s="18">
        <v>299.36</v>
      </c>
      <c r="I7" s="23" t="s">
        <v>37</v>
      </c>
      <c r="J7" s="18"/>
      <c r="K7" s="24"/>
    </row>
    <row r="8" spans="1:13" ht="15.75" x14ac:dyDescent="0.25">
      <c r="A8" s="15"/>
      <c r="B8" s="16"/>
      <c r="C8" s="18"/>
      <c r="D8" s="18"/>
      <c r="E8" s="19"/>
      <c r="F8" s="20"/>
      <c r="G8" s="16">
        <v>2220</v>
      </c>
      <c r="H8" s="18">
        <v>53.45</v>
      </c>
      <c r="I8" s="23"/>
      <c r="J8" s="18"/>
      <c r="K8" s="24"/>
    </row>
    <row r="9" spans="1:13" ht="47.25" x14ac:dyDescent="0.25">
      <c r="A9" s="15">
        <v>2</v>
      </c>
      <c r="B9" s="19" t="s">
        <v>38</v>
      </c>
      <c r="C9" s="18"/>
      <c r="D9" s="18">
        <v>51.02</v>
      </c>
      <c r="E9" s="19" t="s">
        <v>39</v>
      </c>
      <c r="F9" s="20">
        <f t="shared" ref="F9:F51" si="0">SUM(C9,D9)</f>
        <v>51.02</v>
      </c>
      <c r="G9" s="16">
        <v>2210</v>
      </c>
      <c r="H9" s="47"/>
      <c r="I9" s="23" t="s">
        <v>40</v>
      </c>
      <c r="J9" s="18">
        <v>14.61</v>
      </c>
      <c r="K9" s="24"/>
    </row>
    <row r="10" spans="1:13" ht="15.75" x14ac:dyDescent="0.25">
      <c r="A10" s="15"/>
      <c r="B10" s="19"/>
      <c r="C10" s="18"/>
      <c r="D10" s="18"/>
      <c r="E10" s="19"/>
      <c r="F10" s="20">
        <f t="shared" si="0"/>
        <v>0</v>
      </c>
      <c r="G10" s="16">
        <v>3110</v>
      </c>
      <c r="H10" s="47"/>
      <c r="I10" s="23" t="s">
        <v>41</v>
      </c>
      <c r="J10" s="18">
        <v>36.412999999999997</v>
      </c>
      <c r="K10" s="24"/>
    </row>
    <row r="11" spans="1:13" ht="78.75" x14ac:dyDescent="0.25">
      <c r="A11" s="15">
        <v>3</v>
      </c>
      <c r="B11" s="19" t="s">
        <v>42</v>
      </c>
      <c r="C11" s="18"/>
      <c r="D11" s="18">
        <v>2072.33</v>
      </c>
      <c r="E11" s="19" t="s">
        <v>43</v>
      </c>
      <c r="F11" s="20">
        <f t="shared" si="0"/>
        <v>2072.33</v>
      </c>
      <c r="G11" s="16">
        <v>2210</v>
      </c>
      <c r="H11" s="18"/>
      <c r="I11" s="23" t="s">
        <v>44</v>
      </c>
      <c r="J11" s="18">
        <v>317.82</v>
      </c>
      <c r="K11" s="24"/>
    </row>
    <row r="12" spans="1:13" ht="47.25" x14ac:dyDescent="0.25">
      <c r="A12" s="15"/>
      <c r="B12" s="16"/>
      <c r="C12" s="18"/>
      <c r="D12" s="18"/>
      <c r="E12" s="19"/>
      <c r="F12" s="20">
        <f t="shared" si="0"/>
        <v>0</v>
      </c>
      <c r="G12" s="16">
        <v>2220</v>
      </c>
      <c r="H12" s="18"/>
      <c r="I12" s="23" t="s">
        <v>45</v>
      </c>
      <c r="J12" s="18">
        <v>1.88</v>
      </c>
      <c r="K12" s="24"/>
    </row>
    <row r="13" spans="1:13" ht="15.75" x14ac:dyDescent="0.25">
      <c r="A13" s="15"/>
      <c r="B13" s="16"/>
      <c r="C13" s="18"/>
      <c r="D13" s="18"/>
      <c r="E13" s="19"/>
      <c r="F13" s="20">
        <f t="shared" si="0"/>
        <v>0</v>
      </c>
      <c r="G13" s="48">
        <v>3110</v>
      </c>
      <c r="H13" s="18"/>
      <c r="I13" s="19" t="s">
        <v>41</v>
      </c>
      <c r="J13" s="18">
        <v>1752.63</v>
      </c>
      <c r="K13" s="24"/>
    </row>
    <row r="14" spans="1:13" ht="15.75" x14ac:dyDescent="0.25">
      <c r="A14" s="15"/>
      <c r="B14" s="16"/>
      <c r="C14" s="18"/>
      <c r="D14" s="18"/>
      <c r="E14" s="19"/>
      <c r="F14" s="20">
        <f t="shared" si="0"/>
        <v>0</v>
      </c>
      <c r="G14" s="25"/>
      <c r="H14" s="18"/>
      <c r="I14" s="19"/>
      <c r="J14" s="18"/>
      <c r="K14" s="24"/>
    </row>
    <row r="15" spans="1:13" ht="15.75" x14ac:dyDescent="0.25">
      <c r="A15" s="15"/>
      <c r="B15" s="16"/>
      <c r="C15" s="18"/>
      <c r="D15" s="18"/>
      <c r="E15" s="19"/>
      <c r="F15" s="20">
        <f t="shared" si="0"/>
        <v>0</v>
      </c>
      <c r="G15" s="16"/>
      <c r="H15" s="18"/>
      <c r="I15" s="19"/>
      <c r="J15" s="18"/>
      <c r="K15" s="24"/>
    </row>
    <row r="16" spans="1:13" ht="15.75" x14ac:dyDescent="0.25">
      <c r="A16" s="25"/>
      <c r="B16" s="16"/>
      <c r="C16" s="18"/>
      <c r="D16" s="18"/>
      <c r="E16" s="19"/>
      <c r="F16" s="20">
        <f t="shared" si="0"/>
        <v>0</v>
      </c>
      <c r="G16" s="16"/>
      <c r="H16" s="18"/>
      <c r="I16" s="19"/>
      <c r="J16" s="18"/>
      <c r="K16" s="24"/>
    </row>
    <row r="17" spans="1:11" ht="15" customHeight="1" x14ac:dyDescent="0.25">
      <c r="A17" s="25"/>
      <c r="B17" s="16"/>
      <c r="C17" s="18"/>
      <c r="D17" s="18"/>
      <c r="E17" s="19"/>
      <c r="F17" s="20">
        <f t="shared" si="0"/>
        <v>0</v>
      </c>
      <c r="G17" s="16"/>
      <c r="H17" s="18"/>
      <c r="I17" s="19"/>
      <c r="J17" s="18"/>
      <c r="K17" s="24"/>
    </row>
    <row r="18" spans="1:11" ht="15.75" x14ac:dyDescent="0.25">
      <c r="A18" s="15"/>
      <c r="B18" s="16"/>
      <c r="C18" s="18"/>
      <c r="D18" s="18"/>
      <c r="E18" s="19"/>
      <c r="F18" s="20">
        <f t="shared" si="0"/>
        <v>0</v>
      </c>
      <c r="G18" s="16"/>
      <c r="H18" s="18"/>
      <c r="I18" s="19"/>
      <c r="J18" s="18"/>
      <c r="K18" s="24"/>
    </row>
    <row r="19" spans="1:11" ht="15.75" x14ac:dyDescent="0.25">
      <c r="A19" s="15"/>
      <c r="B19" s="16"/>
      <c r="C19" s="18"/>
      <c r="D19" s="18"/>
      <c r="E19" s="19"/>
      <c r="F19" s="20">
        <f t="shared" si="0"/>
        <v>0</v>
      </c>
      <c r="G19" s="16"/>
      <c r="H19" s="18"/>
      <c r="I19" s="23"/>
      <c r="J19" s="18"/>
      <c r="K19" s="24"/>
    </row>
    <row r="20" spans="1:11" ht="15.75" x14ac:dyDescent="0.25">
      <c r="A20" s="15"/>
      <c r="B20" s="16"/>
      <c r="C20" s="18"/>
      <c r="D20" s="18"/>
      <c r="E20" s="19"/>
      <c r="F20" s="20">
        <f t="shared" si="0"/>
        <v>0</v>
      </c>
      <c r="G20" s="16"/>
      <c r="H20" s="18"/>
      <c r="I20" s="19"/>
      <c r="J20" s="18"/>
      <c r="K20" s="24"/>
    </row>
    <row r="21" spans="1:11" ht="15.75" x14ac:dyDescent="0.25">
      <c r="A21" s="15"/>
      <c r="B21" s="16"/>
      <c r="C21" s="18"/>
      <c r="D21" s="18"/>
      <c r="E21" s="19"/>
      <c r="F21" s="20">
        <f t="shared" si="0"/>
        <v>0</v>
      </c>
      <c r="G21" s="16"/>
      <c r="H21" s="18"/>
      <c r="I21" s="19"/>
      <c r="J21" s="18"/>
      <c r="K21" s="24"/>
    </row>
    <row r="22" spans="1:11" ht="15.75" x14ac:dyDescent="0.25">
      <c r="A22" s="15"/>
      <c r="B22" s="16"/>
      <c r="C22" s="18"/>
      <c r="D22" s="18"/>
      <c r="E22" s="19"/>
      <c r="F22" s="20">
        <f t="shared" si="0"/>
        <v>0</v>
      </c>
      <c r="G22" s="16"/>
      <c r="H22" s="18"/>
      <c r="I22" s="19"/>
      <c r="J22" s="18"/>
      <c r="K22" s="24"/>
    </row>
    <row r="23" spans="1:11" ht="15.75" x14ac:dyDescent="0.25">
      <c r="A23" s="15"/>
      <c r="B23" s="16"/>
      <c r="C23" s="18"/>
      <c r="D23" s="18"/>
      <c r="E23" s="19"/>
      <c r="F23" s="20">
        <f t="shared" si="0"/>
        <v>0</v>
      </c>
      <c r="G23" s="16"/>
      <c r="H23" s="18"/>
      <c r="I23" s="19"/>
      <c r="J23" s="18"/>
      <c r="K23" s="24"/>
    </row>
    <row r="24" spans="1:11" ht="15.75" x14ac:dyDescent="0.25">
      <c r="A24" s="15"/>
      <c r="B24" s="16"/>
      <c r="C24" s="18"/>
      <c r="D24" s="18"/>
      <c r="E24" s="19"/>
      <c r="F24" s="20">
        <f t="shared" si="0"/>
        <v>0</v>
      </c>
      <c r="G24" s="16"/>
      <c r="H24" s="18"/>
      <c r="I24" s="19"/>
      <c r="J24" s="18"/>
      <c r="K24" s="24"/>
    </row>
    <row r="25" spans="1:11" ht="15.75" x14ac:dyDescent="0.25">
      <c r="A25" s="15"/>
      <c r="B25" s="16"/>
      <c r="C25" s="18"/>
      <c r="D25" s="18"/>
      <c r="E25" s="19"/>
      <c r="F25" s="20">
        <f t="shared" si="0"/>
        <v>0</v>
      </c>
      <c r="G25" s="16"/>
      <c r="H25" s="18"/>
      <c r="I25" s="19"/>
      <c r="J25" s="18"/>
      <c r="K25" s="24"/>
    </row>
    <row r="26" spans="1:11" ht="15.75" x14ac:dyDescent="0.25">
      <c r="A26" s="25"/>
      <c r="B26" s="16"/>
      <c r="C26" s="18"/>
      <c r="D26" s="18"/>
      <c r="E26" s="19"/>
      <c r="F26" s="20">
        <f t="shared" si="0"/>
        <v>0</v>
      </c>
      <c r="G26" s="16"/>
      <c r="H26" s="18"/>
      <c r="I26" s="19"/>
      <c r="J26" s="18"/>
      <c r="K26" s="24"/>
    </row>
    <row r="27" spans="1:11" ht="15.75" x14ac:dyDescent="0.25">
      <c r="A27" s="25"/>
      <c r="B27" s="16"/>
      <c r="C27" s="18"/>
      <c r="D27" s="18"/>
      <c r="E27" s="19"/>
      <c r="F27" s="20">
        <f t="shared" si="0"/>
        <v>0</v>
      </c>
      <c r="G27" s="16"/>
      <c r="H27" s="18"/>
      <c r="I27" s="19"/>
      <c r="J27" s="18"/>
      <c r="K27" s="24"/>
    </row>
    <row r="28" spans="1:11" ht="15.75" x14ac:dyDescent="0.25">
      <c r="A28" s="15"/>
      <c r="B28" s="16"/>
      <c r="C28" s="18"/>
      <c r="D28" s="18"/>
      <c r="E28" s="19"/>
      <c r="F28" s="20">
        <f t="shared" si="0"/>
        <v>0</v>
      </c>
      <c r="G28" s="16"/>
      <c r="H28" s="18"/>
      <c r="I28" s="19"/>
      <c r="J28" s="18"/>
      <c r="K28" s="24"/>
    </row>
    <row r="29" spans="1:11" ht="15.75" x14ac:dyDescent="0.25">
      <c r="A29" s="15"/>
      <c r="B29" s="16"/>
      <c r="C29" s="18"/>
      <c r="D29" s="18"/>
      <c r="E29" s="19"/>
      <c r="F29" s="20">
        <f t="shared" si="0"/>
        <v>0</v>
      </c>
      <c r="G29" s="16"/>
      <c r="H29" s="18"/>
      <c r="I29" s="19"/>
      <c r="J29" s="18"/>
      <c r="K29" s="24"/>
    </row>
    <row r="30" spans="1:11" ht="15.75" x14ac:dyDescent="0.25">
      <c r="A30" s="15"/>
      <c r="B30" s="16"/>
      <c r="C30" s="18"/>
      <c r="D30" s="18"/>
      <c r="E30" s="19"/>
      <c r="F30" s="20">
        <f t="shared" si="0"/>
        <v>0</v>
      </c>
      <c r="G30" s="16"/>
      <c r="H30" s="18"/>
      <c r="I30" s="19"/>
      <c r="J30" s="18"/>
      <c r="K30" s="24"/>
    </row>
    <row r="31" spans="1:11" ht="15.75" x14ac:dyDescent="0.25">
      <c r="A31" s="15"/>
      <c r="B31" s="16"/>
      <c r="C31" s="18"/>
      <c r="D31" s="18"/>
      <c r="E31" s="19"/>
      <c r="F31" s="20">
        <f t="shared" si="0"/>
        <v>0</v>
      </c>
      <c r="G31" s="16"/>
      <c r="H31" s="18"/>
      <c r="I31" s="19"/>
      <c r="J31" s="18"/>
      <c r="K31" s="24"/>
    </row>
    <row r="32" spans="1:11" ht="15.75" x14ac:dyDescent="0.25">
      <c r="A32" s="15"/>
      <c r="B32" s="16"/>
      <c r="C32" s="18"/>
      <c r="D32" s="18"/>
      <c r="E32" s="19"/>
      <c r="F32" s="20">
        <f t="shared" si="0"/>
        <v>0</v>
      </c>
      <c r="G32" s="16"/>
      <c r="H32" s="18"/>
      <c r="I32" s="19"/>
      <c r="J32" s="18"/>
      <c r="K32" s="24"/>
    </row>
    <row r="33" spans="1:11" ht="15.75" x14ac:dyDescent="0.25">
      <c r="A33" s="15"/>
      <c r="B33" s="16"/>
      <c r="C33" s="18"/>
      <c r="D33" s="18"/>
      <c r="E33" s="19"/>
      <c r="F33" s="20">
        <f t="shared" si="0"/>
        <v>0</v>
      </c>
      <c r="G33" s="16"/>
      <c r="H33" s="18"/>
      <c r="I33" s="19"/>
      <c r="J33" s="18"/>
      <c r="K33" s="24"/>
    </row>
    <row r="34" spans="1:11" ht="15.75" x14ac:dyDescent="0.25">
      <c r="A34" s="15"/>
      <c r="B34" s="16"/>
      <c r="C34" s="18"/>
      <c r="D34" s="18"/>
      <c r="E34" s="19"/>
      <c r="F34" s="20">
        <f t="shared" si="0"/>
        <v>0</v>
      </c>
      <c r="G34" s="16"/>
      <c r="H34" s="18"/>
      <c r="I34" s="19"/>
      <c r="J34" s="18"/>
      <c r="K34" s="24"/>
    </row>
    <row r="35" spans="1:11" ht="15.75" x14ac:dyDescent="0.25">
      <c r="A35" s="15"/>
      <c r="B35" s="16"/>
      <c r="C35" s="18"/>
      <c r="D35" s="18"/>
      <c r="E35" s="19"/>
      <c r="F35" s="20">
        <f t="shared" si="0"/>
        <v>0</v>
      </c>
      <c r="G35" s="16"/>
      <c r="H35" s="18"/>
      <c r="I35" s="19"/>
      <c r="J35" s="18"/>
      <c r="K35" s="24"/>
    </row>
    <row r="36" spans="1:11" ht="15.75" x14ac:dyDescent="0.25">
      <c r="A36" s="25"/>
      <c r="B36" s="16"/>
      <c r="C36" s="18"/>
      <c r="D36" s="18"/>
      <c r="E36" s="19"/>
      <c r="F36" s="20">
        <f t="shared" si="0"/>
        <v>0</v>
      </c>
      <c r="G36" s="16"/>
      <c r="H36" s="18"/>
      <c r="I36" s="19"/>
      <c r="J36" s="18"/>
      <c r="K36" s="24"/>
    </row>
    <row r="37" spans="1:11" ht="15.75" x14ac:dyDescent="0.25">
      <c r="A37" s="25"/>
      <c r="B37" s="16"/>
      <c r="C37" s="18"/>
      <c r="D37" s="18"/>
      <c r="E37" s="19"/>
      <c r="F37" s="20">
        <f t="shared" si="0"/>
        <v>0</v>
      </c>
      <c r="G37" s="16"/>
      <c r="H37" s="18"/>
      <c r="I37" s="19"/>
      <c r="J37" s="18"/>
      <c r="K37" s="24"/>
    </row>
    <row r="38" spans="1:11" ht="15.75" x14ac:dyDescent="0.25">
      <c r="A38" s="15"/>
      <c r="B38" s="16"/>
      <c r="C38" s="18"/>
      <c r="D38" s="18"/>
      <c r="E38" s="19"/>
      <c r="F38" s="20">
        <f t="shared" si="0"/>
        <v>0</v>
      </c>
      <c r="G38" s="16"/>
      <c r="H38" s="18"/>
      <c r="I38" s="19"/>
      <c r="J38" s="18"/>
      <c r="K38" s="24"/>
    </row>
    <row r="39" spans="1:11" ht="15.75" x14ac:dyDescent="0.25">
      <c r="A39" s="15"/>
      <c r="B39" s="16"/>
      <c r="C39" s="18"/>
      <c r="D39" s="18"/>
      <c r="E39" s="19"/>
      <c r="F39" s="20">
        <f t="shared" si="0"/>
        <v>0</v>
      </c>
      <c r="G39" s="16"/>
      <c r="H39" s="18"/>
      <c r="I39" s="19"/>
      <c r="J39" s="18"/>
      <c r="K39" s="24"/>
    </row>
    <row r="40" spans="1:11" ht="15.75" x14ac:dyDescent="0.25">
      <c r="A40" s="15"/>
      <c r="B40" s="16"/>
      <c r="C40" s="18"/>
      <c r="D40" s="18"/>
      <c r="E40" s="19"/>
      <c r="F40" s="20">
        <f t="shared" si="0"/>
        <v>0</v>
      </c>
      <c r="G40" s="16"/>
      <c r="H40" s="18"/>
      <c r="I40" s="19"/>
      <c r="J40" s="18"/>
      <c r="K40" s="24"/>
    </row>
    <row r="41" spans="1:11" ht="15.75" x14ac:dyDescent="0.25">
      <c r="A41" s="15"/>
      <c r="B41" s="16"/>
      <c r="C41" s="18"/>
      <c r="D41" s="18"/>
      <c r="E41" s="19"/>
      <c r="F41" s="20">
        <f t="shared" si="0"/>
        <v>0</v>
      </c>
      <c r="G41" s="16"/>
      <c r="H41" s="18"/>
      <c r="I41" s="19"/>
      <c r="J41" s="18"/>
      <c r="K41" s="24"/>
    </row>
    <row r="42" spans="1:11" ht="15.75" x14ac:dyDescent="0.25">
      <c r="A42" s="15"/>
      <c r="B42" s="16"/>
      <c r="C42" s="18"/>
      <c r="D42" s="18"/>
      <c r="E42" s="19"/>
      <c r="F42" s="20">
        <f t="shared" si="0"/>
        <v>0</v>
      </c>
      <c r="G42" s="16"/>
      <c r="H42" s="18"/>
      <c r="I42" s="19"/>
      <c r="J42" s="18"/>
      <c r="K42" s="24"/>
    </row>
    <row r="43" spans="1:11" ht="15.75" x14ac:dyDescent="0.25">
      <c r="A43" s="15"/>
      <c r="B43" s="16"/>
      <c r="C43" s="18"/>
      <c r="D43" s="18"/>
      <c r="E43" s="19"/>
      <c r="F43" s="20">
        <f t="shared" si="0"/>
        <v>0</v>
      </c>
      <c r="G43" s="16"/>
      <c r="H43" s="18"/>
      <c r="I43" s="19"/>
      <c r="J43" s="18"/>
      <c r="K43" s="24"/>
    </row>
    <row r="44" spans="1:11" ht="15.75" x14ac:dyDescent="0.25">
      <c r="A44" s="15"/>
      <c r="B44" s="16"/>
      <c r="C44" s="18"/>
      <c r="D44" s="18"/>
      <c r="E44" s="19"/>
      <c r="F44" s="20">
        <f t="shared" si="0"/>
        <v>0</v>
      </c>
      <c r="G44" s="16"/>
      <c r="H44" s="18"/>
      <c r="I44" s="19"/>
      <c r="J44" s="18"/>
      <c r="K44" s="24"/>
    </row>
    <row r="45" spans="1:11" ht="15.75" x14ac:dyDescent="0.25">
      <c r="A45" s="15"/>
      <c r="B45" s="16"/>
      <c r="C45" s="18"/>
      <c r="D45" s="18"/>
      <c r="E45" s="19"/>
      <c r="F45" s="20">
        <f t="shared" si="0"/>
        <v>0</v>
      </c>
      <c r="G45" s="16"/>
      <c r="H45" s="18"/>
      <c r="I45" s="19"/>
      <c r="J45" s="18"/>
      <c r="K45" s="24"/>
    </row>
    <row r="46" spans="1:11" ht="15.75" x14ac:dyDescent="0.25">
      <c r="A46" s="25"/>
      <c r="B46" s="16"/>
      <c r="C46" s="18"/>
      <c r="D46" s="18"/>
      <c r="E46" s="19"/>
      <c r="F46" s="20">
        <f t="shared" si="0"/>
        <v>0</v>
      </c>
      <c r="G46" s="16"/>
      <c r="H46" s="18"/>
      <c r="I46" s="19"/>
      <c r="J46" s="18"/>
      <c r="K46" s="24"/>
    </row>
    <row r="47" spans="1:11" ht="15.75" x14ac:dyDescent="0.25">
      <c r="A47" s="25"/>
      <c r="B47" s="16"/>
      <c r="C47" s="18"/>
      <c r="D47" s="18"/>
      <c r="E47" s="19"/>
      <c r="F47" s="20">
        <f t="shared" si="0"/>
        <v>0</v>
      </c>
      <c r="G47" s="16"/>
      <c r="H47" s="18"/>
      <c r="I47" s="19"/>
      <c r="J47" s="18"/>
      <c r="K47" s="24"/>
    </row>
    <row r="48" spans="1:11" ht="15.75" x14ac:dyDescent="0.25">
      <c r="A48" s="26"/>
      <c r="B48" s="27"/>
      <c r="C48" s="28"/>
      <c r="D48" s="28"/>
      <c r="E48" s="29"/>
      <c r="F48" s="20">
        <f t="shared" si="0"/>
        <v>0</v>
      </c>
      <c r="G48" s="27"/>
      <c r="H48" s="28"/>
      <c r="I48" s="29"/>
      <c r="J48" s="28"/>
      <c r="K48" s="24"/>
    </row>
    <row r="49" spans="1:11" ht="15.75" x14ac:dyDescent="0.25">
      <c r="A49" s="26"/>
      <c r="B49" s="27"/>
      <c r="C49" s="28"/>
      <c r="D49" s="28"/>
      <c r="E49" s="29"/>
      <c r="F49" s="20">
        <f t="shared" si="0"/>
        <v>0</v>
      </c>
      <c r="G49" s="27"/>
      <c r="H49" s="28"/>
      <c r="I49" s="29"/>
      <c r="J49" s="28"/>
      <c r="K49" s="24"/>
    </row>
    <row r="50" spans="1:11" ht="15.75" x14ac:dyDescent="0.25">
      <c r="A50" s="26"/>
      <c r="B50" s="27"/>
      <c r="C50" s="28"/>
      <c r="D50" s="28"/>
      <c r="E50" s="29"/>
      <c r="F50" s="20">
        <f t="shared" si="0"/>
        <v>0</v>
      </c>
      <c r="G50" s="27"/>
      <c r="H50" s="28"/>
      <c r="I50" s="29"/>
      <c r="J50" s="28"/>
      <c r="K50" s="24"/>
    </row>
    <row r="51" spans="1:11" ht="15.75" x14ac:dyDescent="0.25">
      <c r="A51" s="27"/>
      <c r="B51" s="30" t="s">
        <v>16</v>
      </c>
      <c r="C51" s="41">
        <f>SUM(C7:C50)</f>
        <v>368.31</v>
      </c>
      <c r="D51" s="41">
        <f>SUM(D7:D50)</f>
        <v>2123.35</v>
      </c>
      <c r="E51" s="42"/>
      <c r="F51" s="43">
        <f t="shared" si="0"/>
        <v>2491.66</v>
      </c>
      <c r="G51" s="44"/>
      <c r="H51" s="41">
        <f>SUM(H7:H50)</f>
        <v>352.81</v>
      </c>
      <c r="I51" s="42"/>
      <c r="J51" s="41">
        <f>SUM(J7:J50)</f>
        <v>2123.3530000000001</v>
      </c>
      <c r="K51" s="45">
        <f>C51-H51</f>
        <v>15.5</v>
      </c>
    </row>
    <row r="54" spans="1:11" ht="15.75" x14ac:dyDescent="0.25">
      <c r="B54" s="35" t="s">
        <v>17</v>
      </c>
      <c r="F54" s="36"/>
      <c r="G54" s="37" t="s">
        <v>46</v>
      </c>
      <c r="H54" s="38"/>
    </row>
    <row r="55" spans="1:11" x14ac:dyDescent="0.25">
      <c r="B55" s="35"/>
      <c r="F55" s="39" t="s">
        <v>19</v>
      </c>
      <c r="G55" s="40"/>
      <c r="H55" s="40"/>
    </row>
    <row r="56" spans="1:11" ht="15.75" x14ac:dyDescent="0.25">
      <c r="B56" s="35" t="s">
        <v>20</v>
      </c>
      <c r="F56" s="36"/>
      <c r="G56" s="37" t="s">
        <v>47</v>
      </c>
      <c r="H56" s="38"/>
    </row>
    <row r="57" spans="1:11" x14ac:dyDescent="0.25">
      <c r="F57" s="39" t="s">
        <v>19</v>
      </c>
      <c r="G57" s="40"/>
      <c r="H57" s="40"/>
    </row>
  </sheetData>
  <mergeCells count="10">
    <mergeCell ref="G54:H54"/>
    <mergeCell ref="G56:H56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4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7.28515625" customWidth="1"/>
    <col min="2" max="2" width="24.42578125" customWidth="1"/>
    <col min="3" max="3" width="13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3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3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3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3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3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3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3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3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3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3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3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3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3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3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3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3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3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3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3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3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3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3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3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3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3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3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3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3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3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3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3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3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3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3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3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3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3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3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3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3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3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3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3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3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3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3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3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3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3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3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3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3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3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3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3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3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3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3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3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3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3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3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3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5" ht="18.75" customHeight="1" x14ac:dyDescent="0.25">
      <c r="K1" s="1"/>
      <c r="L1" s="2" t="s">
        <v>57</v>
      </c>
      <c r="M1" s="2"/>
      <c r="N1" s="2"/>
    </row>
    <row r="2" spans="1:15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49" t="s">
        <v>58</v>
      </c>
      <c r="M2" s="49"/>
      <c r="N2" s="49"/>
      <c r="O2" s="49"/>
    </row>
    <row r="3" spans="1:15" ht="61.5" customHeight="1" x14ac:dyDescent="0.25">
      <c r="A3" s="3"/>
      <c r="B3" s="7" t="s">
        <v>59</v>
      </c>
      <c r="C3" s="8"/>
      <c r="D3" s="8"/>
      <c r="E3" s="8"/>
      <c r="F3" s="8"/>
      <c r="G3" s="8"/>
      <c r="H3" s="8"/>
      <c r="I3" s="8"/>
      <c r="J3" s="8"/>
      <c r="K3" s="3"/>
    </row>
    <row r="4" spans="1:15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44.25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0" t="s">
        <v>48</v>
      </c>
    </row>
    <row r="6" spans="1:15" ht="158.25" customHeight="1" x14ac:dyDescent="0.25">
      <c r="A6" s="10"/>
      <c r="B6" s="10"/>
      <c r="C6" s="13" t="s">
        <v>8</v>
      </c>
      <c r="D6" s="13" t="s">
        <v>9</v>
      </c>
      <c r="E6" s="13" t="s">
        <v>10</v>
      </c>
      <c r="F6" s="11"/>
      <c r="G6" s="13" t="s">
        <v>11</v>
      </c>
      <c r="H6" s="13" t="s">
        <v>49</v>
      </c>
      <c r="I6" s="13" t="s">
        <v>13</v>
      </c>
      <c r="J6" s="13" t="s">
        <v>12</v>
      </c>
      <c r="K6" s="10"/>
    </row>
    <row r="7" spans="1:15" ht="65.25" customHeight="1" x14ac:dyDescent="0.25">
      <c r="A7" s="15">
        <v>1</v>
      </c>
      <c r="B7" s="50" t="s">
        <v>36</v>
      </c>
      <c r="C7" s="51">
        <v>12</v>
      </c>
      <c r="D7" s="51">
        <v>0</v>
      </c>
      <c r="E7" s="15"/>
      <c r="F7" s="52">
        <v>12</v>
      </c>
      <c r="G7" s="25">
        <v>2240</v>
      </c>
      <c r="H7" s="51">
        <v>0</v>
      </c>
      <c r="I7" s="15" t="s">
        <v>60</v>
      </c>
      <c r="J7" s="51">
        <v>3</v>
      </c>
      <c r="K7" s="53">
        <v>9</v>
      </c>
    </row>
    <row r="8" spans="1:15" ht="51" customHeight="1" x14ac:dyDescent="0.25">
      <c r="A8" s="15">
        <v>2</v>
      </c>
      <c r="B8" s="54" t="s">
        <v>50</v>
      </c>
      <c r="C8" s="51"/>
      <c r="D8" s="51">
        <v>2</v>
      </c>
      <c r="E8" s="15" t="s">
        <v>61</v>
      </c>
      <c r="F8" s="52">
        <v>2</v>
      </c>
      <c r="G8" s="25">
        <v>2220</v>
      </c>
      <c r="H8" s="51">
        <v>0</v>
      </c>
      <c r="I8" s="15" t="s">
        <v>61</v>
      </c>
      <c r="J8" s="51">
        <v>2</v>
      </c>
      <c r="K8" s="53">
        <v>0</v>
      </c>
    </row>
    <row r="9" spans="1:15" ht="36.75" customHeight="1" x14ac:dyDescent="0.25">
      <c r="A9" s="15">
        <v>3</v>
      </c>
      <c r="B9" s="54" t="s">
        <v>50</v>
      </c>
      <c r="C9" s="51"/>
      <c r="D9" s="51">
        <v>75</v>
      </c>
      <c r="E9" s="15" t="s">
        <v>51</v>
      </c>
      <c r="F9" s="52">
        <v>75</v>
      </c>
      <c r="G9" s="25">
        <v>2220</v>
      </c>
      <c r="H9" s="51">
        <v>0</v>
      </c>
      <c r="I9" s="15" t="s">
        <v>51</v>
      </c>
      <c r="J9" s="51">
        <v>75</v>
      </c>
      <c r="K9" s="53">
        <v>0</v>
      </c>
    </row>
    <row r="10" spans="1:15" ht="42.75" customHeight="1" x14ac:dyDescent="0.25">
      <c r="A10" s="15">
        <v>4</v>
      </c>
      <c r="B10" s="54" t="s">
        <v>50</v>
      </c>
      <c r="C10" s="51"/>
      <c r="D10" s="51">
        <v>69</v>
      </c>
      <c r="E10" s="15" t="s">
        <v>52</v>
      </c>
      <c r="F10" s="52">
        <v>69</v>
      </c>
      <c r="G10" s="25">
        <v>2220</v>
      </c>
      <c r="H10" s="51">
        <v>0</v>
      </c>
      <c r="I10" s="15" t="s">
        <v>52</v>
      </c>
      <c r="J10" s="51">
        <v>69</v>
      </c>
      <c r="K10" s="53">
        <v>0</v>
      </c>
    </row>
    <row r="11" spans="1:15" ht="29.25" customHeight="1" x14ac:dyDescent="0.25">
      <c r="A11" s="15">
        <v>5</v>
      </c>
      <c r="B11" s="54" t="s">
        <v>50</v>
      </c>
      <c r="C11" s="51"/>
      <c r="D11" s="51">
        <v>8</v>
      </c>
      <c r="E11" s="15" t="s">
        <v>62</v>
      </c>
      <c r="F11" s="52">
        <v>8</v>
      </c>
      <c r="G11" s="25">
        <v>2220</v>
      </c>
      <c r="H11" s="51">
        <v>0</v>
      </c>
      <c r="I11" s="15" t="s">
        <v>62</v>
      </c>
      <c r="J11" s="51">
        <v>8</v>
      </c>
      <c r="K11" s="53">
        <v>0</v>
      </c>
    </row>
    <row r="12" spans="1:15" ht="43.5" customHeight="1" x14ac:dyDescent="0.25">
      <c r="A12" s="15">
        <v>6</v>
      </c>
      <c r="B12" s="54" t="s">
        <v>50</v>
      </c>
      <c r="C12" s="51"/>
      <c r="D12" s="51">
        <v>3</v>
      </c>
      <c r="E12" s="15" t="s">
        <v>53</v>
      </c>
      <c r="F12" s="52">
        <v>3</v>
      </c>
      <c r="G12" s="25">
        <v>2220</v>
      </c>
      <c r="H12" s="51">
        <v>0</v>
      </c>
      <c r="I12" s="15" t="s">
        <v>53</v>
      </c>
      <c r="J12" s="51">
        <v>3</v>
      </c>
      <c r="K12" s="53">
        <v>0</v>
      </c>
    </row>
    <row r="13" spans="1:15" ht="29.25" customHeight="1" x14ac:dyDescent="0.25">
      <c r="A13" s="27"/>
      <c r="B13" s="55" t="s">
        <v>16</v>
      </c>
      <c r="C13" s="56">
        <f>SUM(C7:C12)</f>
        <v>12</v>
      </c>
      <c r="D13" s="56">
        <f>SUM(D7:D12)</f>
        <v>157</v>
      </c>
      <c r="E13" s="57"/>
      <c r="F13" s="58">
        <v>169</v>
      </c>
      <c r="G13" s="59"/>
      <c r="H13" s="56">
        <f>SUM(H7:H12)</f>
        <v>0</v>
      </c>
      <c r="I13" s="57"/>
      <c r="J13" s="56">
        <f>SUM(J7:J12)</f>
        <v>160</v>
      </c>
      <c r="K13" s="60">
        <v>9</v>
      </c>
    </row>
    <row r="14" spans="1:15" ht="15.75" x14ac:dyDescent="0.25">
      <c r="A14" s="61"/>
      <c r="B14" s="62"/>
      <c r="C14" s="63"/>
      <c r="D14" s="63"/>
      <c r="E14" s="64"/>
      <c r="F14" s="65"/>
      <c r="G14" s="66"/>
      <c r="H14" s="63"/>
      <c r="I14" s="64"/>
      <c r="J14" s="63"/>
      <c r="K14" s="67"/>
    </row>
    <row r="15" spans="1:15" ht="15.75" x14ac:dyDescent="0.25">
      <c r="A15" s="61"/>
      <c r="B15" s="68"/>
      <c r="C15" s="63"/>
      <c r="D15" s="63"/>
      <c r="E15" s="64"/>
      <c r="F15" s="65"/>
      <c r="G15" s="66"/>
      <c r="H15" s="63"/>
      <c r="I15" s="64"/>
      <c r="J15" s="63"/>
      <c r="K15" s="67"/>
    </row>
    <row r="16" spans="1:15" ht="15.75" x14ac:dyDescent="0.25">
      <c r="A16" s="61"/>
      <c r="B16" s="68"/>
      <c r="C16" s="63"/>
      <c r="D16" s="63"/>
      <c r="E16" s="64"/>
      <c r="F16" s="65"/>
      <c r="G16" s="66"/>
      <c r="H16" s="63"/>
      <c r="I16" s="64"/>
      <c r="J16" s="63"/>
      <c r="K16" s="67"/>
    </row>
    <row r="19" spans="2:8" ht="15.75" x14ac:dyDescent="0.25">
      <c r="B19" s="35" t="s">
        <v>54</v>
      </c>
      <c r="F19" s="36"/>
      <c r="G19" s="37" t="s">
        <v>55</v>
      </c>
      <c r="H19" s="38"/>
    </row>
    <row r="20" spans="2:8" x14ac:dyDescent="0.25">
      <c r="B20" s="35"/>
      <c r="F20" s="39" t="s">
        <v>19</v>
      </c>
      <c r="G20" s="40"/>
      <c r="H20" s="40"/>
    </row>
    <row r="21" spans="2:8" x14ac:dyDescent="0.25">
      <c r="B21" s="35"/>
      <c r="F21" s="39"/>
      <c r="G21" s="40"/>
      <c r="H21" s="40"/>
    </row>
    <row r="22" spans="2:8" x14ac:dyDescent="0.25">
      <c r="B22" s="35"/>
      <c r="F22" s="39"/>
      <c r="G22" s="40"/>
      <c r="H22" s="40"/>
    </row>
    <row r="23" spans="2:8" x14ac:dyDescent="0.25">
      <c r="B23" s="35"/>
      <c r="F23" s="39"/>
      <c r="G23" s="40"/>
      <c r="H23" s="40"/>
    </row>
    <row r="24" spans="2:8" x14ac:dyDescent="0.25">
      <c r="B24" s="35"/>
      <c r="F24" s="39"/>
      <c r="G24" s="40"/>
      <c r="H24" s="40"/>
    </row>
    <row r="25" spans="2:8" x14ac:dyDescent="0.25">
      <c r="B25" s="35"/>
      <c r="F25" s="39"/>
      <c r="G25" s="40"/>
      <c r="H25" s="40"/>
    </row>
    <row r="26" spans="2:8" ht="15.75" x14ac:dyDescent="0.25">
      <c r="B26" s="35" t="s">
        <v>20</v>
      </c>
      <c r="F26" s="36"/>
      <c r="G26" s="37" t="s">
        <v>56</v>
      </c>
      <c r="H26" s="38"/>
    </row>
    <row r="27" spans="2:8" x14ac:dyDescent="0.25">
      <c r="F27" s="39" t="s">
        <v>19</v>
      </c>
      <c r="G27" s="40"/>
      <c r="H27" s="40"/>
    </row>
  </sheetData>
  <mergeCells count="12">
    <mergeCell ref="G19:H19"/>
    <mergeCell ref="G26:H26"/>
    <mergeCell ref="L1:N1"/>
    <mergeCell ref="L2:O2"/>
    <mergeCell ref="B3:J3"/>
    <mergeCell ref="A4:K4"/>
    <mergeCell ref="A5:A6"/>
    <mergeCell ref="B5:B6"/>
    <mergeCell ref="C5:E5"/>
    <mergeCell ref="F5:F6"/>
    <mergeCell ref="G5:J5"/>
    <mergeCell ref="K5:K6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75" workbookViewId="0">
      <selection activeCell="G6" sqref="G6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22.85546875" customWidth="1"/>
    <col min="10" max="10" width="14" customWidth="1"/>
    <col min="11" max="11" width="15.5703125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22.85546875" customWidth="1"/>
    <col min="266" max="266" width="14" customWidth="1"/>
    <col min="267" max="267" width="15.5703125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22.85546875" customWidth="1"/>
    <col min="522" max="522" width="14" customWidth="1"/>
    <col min="523" max="523" width="15.5703125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22.85546875" customWidth="1"/>
    <col min="778" max="778" width="14" customWidth="1"/>
    <col min="779" max="779" width="15.5703125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22.85546875" customWidth="1"/>
    <col min="1034" max="1034" width="14" customWidth="1"/>
    <col min="1035" max="1035" width="15.5703125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22.85546875" customWidth="1"/>
    <col min="1290" max="1290" width="14" customWidth="1"/>
    <col min="1291" max="1291" width="15.5703125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22.85546875" customWidth="1"/>
    <col min="1546" max="1546" width="14" customWidth="1"/>
    <col min="1547" max="1547" width="15.5703125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22.85546875" customWidth="1"/>
    <col min="1802" max="1802" width="14" customWidth="1"/>
    <col min="1803" max="1803" width="15.5703125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22.85546875" customWidth="1"/>
    <col min="2058" max="2058" width="14" customWidth="1"/>
    <col min="2059" max="2059" width="15.5703125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22.85546875" customWidth="1"/>
    <col min="2314" max="2314" width="14" customWidth="1"/>
    <col min="2315" max="2315" width="15.5703125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22.85546875" customWidth="1"/>
    <col min="2570" max="2570" width="14" customWidth="1"/>
    <col min="2571" max="2571" width="15.5703125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22.85546875" customWidth="1"/>
    <col min="2826" max="2826" width="14" customWidth="1"/>
    <col min="2827" max="2827" width="15.5703125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22.85546875" customWidth="1"/>
    <col min="3082" max="3082" width="14" customWidth="1"/>
    <col min="3083" max="3083" width="15.5703125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22.85546875" customWidth="1"/>
    <col min="3338" max="3338" width="14" customWidth="1"/>
    <col min="3339" max="3339" width="15.5703125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22.85546875" customWidth="1"/>
    <col min="3594" max="3594" width="14" customWidth="1"/>
    <col min="3595" max="3595" width="15.5703125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22.85546875" customWidth="1"/>
    <col min="3850" max="3850" width="14" customWidth="1"/>
    <col min="3851" max="3851" width="15.5703125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22.85546875" customWidth="1"/>
    <col min="4106" max="4106" width="14" customWidth="1"/>
    <col min="4107" max="4107" width="15.5703125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22.85546875" customWidth="1"/>
    <col min="4362" max="4362" width="14" customWidth="1"/>
    <col min="4363" max="4363" width="15.5703125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22.85546875" customWidth="1"/>
    <col min="4618" max="4618" width="14" customWidth="1"/>
    <col min="4619" max="4619" width="15.5703125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22.85546875" customWidth="1"/>
    <col min="4874" max="4874" width="14" customWidth="1"/>
    <col min="4875" max="4875" width="15.5703125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22.85546875" customWidth="1"/>
    <col min="5130" max="5130" width="14" customWidth="1"/>
    <col min="5131" max="5131" width="15.5703125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22.85546875" customWidth="1"/>
    <col min="5386" max="5386" width="14" customWidth="1"/>
    <col min="5387" max="5387" width="15.5703125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22.85546875" customWidth="1"/>
    <col min="5642" max="5642" width="14" customWidth="1"/>
    <col min="5643" max="5643" width="15.5703125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22.85546875" customWidth="1"/>
    <col min="5898" max="5898" width="14" customWidth="1"/>
    <col min="5899" max="5899" width="15.5703125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22.85546875" customWidth="1"/>
    <col min="6154" max="6154" width="14" customWidth="1"/>
    <col min="6155" max="6155" width="15.5703125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22.85546875" customWidth="1"/>
    <col min="6410" max="6410" width="14" customWidth="1"/>
    <col min="6411" max="6411" width="15.5703125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22.85546875" customWidth="1"/>
    <col min="6666" max="6666" width="14" customWidth="1"/>
    <col min="6667" max="6667" width="15.5703125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22.85546875" customWidth="1"/>
    <col min="6922" max="6922" width="14" customWidth="1"/>
    <col min="6923" max="6923" width="15.5703125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22.85546875" customWidth="1"/>
    <col min="7178" max="7178" width="14" customWidth="1"/>
    <col min="7179" max="7179" width="15.5703125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22.85546875" customWidth="1"/>
    <col min="7434" max="7434" width="14" customWidth="1"/>
    <col min="7435" max="7435" width="15.5703125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22.85546875" customWidth="1"/>
    <col min="7690" max="7690" width="14" customWidth="1"/>
    <col min="7691" max="7691" width="15.5703125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22.85546875" customWidth="1"/>
    <col min="7946" max="7946" width="14" customWidth="1"/>
    <col min="7947" max="7947" width="15.5703125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22.85546875" customWidth="1"/>
    <col min="8202" max="8202" width="14" customWidth="1"/>
    <col min="8203" max="8203" width="15.5703125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22.85546875" customWidth="1"/>
    <col min="8458" max="8458" width="14" customWidth="1"/>
    <col min="8459" max="8459" width="15.5703125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22.85546875" customWidth="1"/>
    <col min="8714" max="8714" width="14" customWidth="1"/>
    <col min="8715" max="8715" width="15.5703125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22.85546875" customWidth="1"/>
    <col min="8970" max="8970" width="14" customWidth="1"/>
    <col min="8971" max="8971" width="15.5703125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22.85546875" customWidth="1"/>
    <col min="9226" max="9226" width="14" customWidth="1"/>
    <col min="9227" max="9227" width="15.5703125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22.85546875" customWidth="1"/>
    <col min="9482" max="9482" width="14" customWidth="1"/>
    <col min="9483" max="9483" width="15.5703125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22.85546875" customWidth="1"/>
    <col min="9738" max="9738" width="14" customWidth="1"/>
    <col min="9739" max="9739" width="15.5703125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22.85546875" customWidth="1"/>
    <col min="9994" max="9994" width="14" customWidth="1"/>
    <col min="9995" max="9995" width="15.5703125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22.85546875" customWidth="1"/>
    <col min="10250" max="10250" width="14" customWidth="1"/>
    <col min="10251" max="10251" width="15.5703125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22.85546875" customWidth="1"/>
    <col min="10506" max="10506" width="14" customWidth="1"/>
    <col min="10507" max="10507" width="15.5703125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22.85546875" customWidth="1"/>
    <col min="10762" max="10762" width="14" customWidth="1"/>
    <col min="10763" max="10763" width="15.5703125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22.85546875" customWidth="1"/>
    <col min="11018" max="11018" width="14" customWidth="1"/>
    <col min="11019" max="11019" width="15.5703125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22.85546875" customWidth="1"/>
    <col min="11274" max="11274" width="14" customWidth="1"/>
    <col min="11275" max="11275" width="15.5703125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22.85546875" customWidth="1"/>
    <col min="11530" max="11530" width="14" customWidth="1"/>
    <col min="11531" max="11531" width="15.5703125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22.85546875" customWidth="1"/>
    <col min="11786" max="11786" width="14" customWidth="1"/>
    <col min="11787" max="11787" width="15.5703125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22.85546875" customWidth="1"/>
    <col min="12042" max="12042" width="14" customWidth="1"/>
    <col min="12043" max="12043" width="15.5703125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22.85546875" customWidth="1"/>
    <col min="12298" max="12298" width="14" customWidth="1"/>
    <col min="12299" max="12299" width="15.5703125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22.85546875" customWidth="1"/>
    <col min="12554" max="12554" width="14" customWidth="1"/>
    <col min="12555" max="12555" width="15.5703125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22.85546875" customWidth="1"/>
    <col min="12810" max="12810" width="14" customWidth="1"/>
    <col min="12811" max="12811" width="15.5703125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22.85546875" customWidth="1"/>
    <col min="13066" max="13066" width="14" customWidth="1"/>
    <col min="13067" max="13067" width="15.5703125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22.85546875" customWidth="1"/>
    <col min="13322" max="13322" width="14" customWidth="1"/>
    <col min="13323" max="13323" width="15.5703125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22.85546875" customWidth="1"/>
    <col min="13578" max="13578" width="14" customWidth="1"/>
    <col min="13579" max="13579" width="15.5703125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22.85546875" customWidth="1"/>
    <col min="13834" max="13834" width="14" customWidth="1"/>
    <col min="13835" max="13835" width="15.5703125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22.85546875" customWidth="1"/>
    <col min="14090" max="14090" width="14" customWidth="1"/>
    <col min="14091" max="14091" width="15.5703125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22.85546875" customWidth="1"/>
    <col min="14346" max="14346" width="14" customWidth="1"/>
    <col min="14347" max="14347" width="15.5703125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22.85546875" customWidth="1"/>
    <col min="14602" max="14602" width="14" customWidth="1"/>
    <col min="14603" max="14603" width="15.5703125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22.85546875" customWidth="1"/>
    <col min="14858" max="14858" width="14" customWidth="1"/>
    <col min="14859" max="14859" width="15.5703125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22.85546875" customWidth="1"/>
    <col min="15114" max="15114" width="14" customWidth="1"/>
    <col min="15115" max="15115" width="15.5703125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22.85546875" customWidth="1"/>
    <col min="15370" max="15370" width="14" customWidth="1"/>
    <col min="15371" max="15371" width="15.5703125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22.85546875" customWidth="1"/>
    <col min="15626" max="15626" width="14" customWidth="1"/>
    <col min="15627" max="15627" width="15.5703125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22.85546875" customWidth="1"/>
    <col min="15882" max="15882" width="14" customWidth="1"/>
    <col min="15883" max="15883" width="15.5703125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22.85546875" customWidth="1"/>
    <col min="16138" max="16138" width="14" customWidth="1"/>
    <col min="16139" max="16139" width="15.5703125" customWidth="1"/>
  </cols>
  <sheetData>
    <row r="1" spans="1:13" ht="18.75" customHeight="1" x14ac:dyDescent="0.25">
      <c r="K1" s="1"/>
      <c r="L1" s="1"/>
      <c r="M1" s="1" t="s">
        <v>22</v>
      </c>
    </row>
    <row r="2" spans="1:13" ht="20.25" customHeight="1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23</v>
      </c>
    </row>
    <row r="3" spans="1:13" ht="77.25" customHeight="1" x14ac:dyDescent="0.25">
      <c r="A3" s="3"/>
      <c r="B3" s="7" t="s">
        <v>63</v>
      </c>
      <c r="C3" s="7"/>
      <c r="D3" s="7"/>
      <c r="E3" s="7"/>
      <c r="F3" s="7"/>
      <c r="G3" s="7"/>
      <c r="H3" s="7"/>
      <c r="I3" s="7"/>
      <c r="J3" s="7"/>
      <c r="K3" s="3"/>
    </row>
    <row r="4" spans="1:13" ht="31.5" customHeight="1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61.5" customHeight="1" x14ac:dyDescent="0.25">
      <c r="A5" s="69" t="s">
        <v>2</v>
      </c>
      <c r="B5" s="69" t="s">
        <v>3</v>
      </c>
      <c r="C5" s="70" t="s">
        <v>4</v>
      </c>
      <c r="D5" s="70"/>
      <c r="E5" s="70"/>
      <c r="F5" s="70" t="s">
        <v>5</v>
      </c>
      <c r="G5" s="70" t="s">
        <v>6</v>
      </c>
      <c r="H5" s="70"/>
      <c r="I5" s="70"/>
      <c r="J5" s="70"/>
      <c r="K5" s="69" t="s">
        <v>64</v>
      </c>
    </row>
    <row r="6" spans="1:13" ht="338.25" customHeight="1" x14ac:dyDescent="0.25">
      <c r="A6" s="69"/>
      <c r="B6" s="69"/>
      <c r="C6" s="71" t="s">
        <v>65</v>
      </c>
      <c r="D6" s="71" t="s">
        <v>66</v>
      </c>
      <c r="E6" s="71" t="s">
        <v>10</v>
      </c>
      <c r="F6" s="70"/>
      <c r="G6" s="71" t="s">
        <v>11</v>
      </c>
      <c r="H6" s="71" t="s">
        <v>67</v>
      </c>
      <c r="I6" s="71" t="s">
        <v>13</v>
      </c>
      <c r="J6" s="71" t="s">
        <v>67</v>
      </c>
      <c r="K6" s="69"/>
    </row>
    <row r="7" spans="1:13" ht="56.25" x14ac:dyDescent="0.25">
      <c r="A7" s="71">
        <v>1</v>
      </c>
      <c r="B7" s="71" t="s">
        <v>14</v>
      </c>
      <c r="C7" s="72">
        <v>30</v>
      </c>
      <c r="D7" s="72"/>
      <c r="E7" s="71"/>
      <c r="F7" s="73">
        <f>SUM(C7,D7)</f>
        <v>30</v>
      </c>
      <c r="G7" s="74">
        <v>2210</v>
      </c>
      <c r="H7" s="72">
        <v>8</v>
      </c>
      <c r="I7" s="75" t="s">
        <v>68</v>
      </c>
      <c r="J7" s="72"/>
      <c r="K7" s="76"/>
    </row>
    <row r="8" spans="1:13" ht="168.75" customHeight="1" x14ac:dyDescent="0.25">
      <c r="A8" s="71"/>
      <c r="B8" s="71"/>
      <c r="C8" s="72"/>
      <c r="D8" s="72"/>
      <c r="E8" s="71"/>
      <c r="F8" s="73"/>
      <c r="G8" s="74">
        <v>2240</v>
      </c>
      <c r="H8" s="72">
        <v>22</v>
      </c>
      <c r="I8" s="75" t="s">
        <v>69</v>
      </c>
      <c r="J8" s="72"/>
      <c r="K8" s="76"/>
    </row>
    <row r="9" spans="1:13" ht="35.25" customHeight="1" x14ac:dyDescent="0.25">
      <c r="A9" s="71"/>
      <c r="B9" s="71"/>
      <c r="C9" s="72"/>
      <c r="D9" s="72"/>
      <c r="E9" s="71"/>
      <c r="F9" s="73"/>
      <c r="G9" s="74"/>
      <c r="H9" s="72"/>
      <c r="I9" s="75"/>
      <c r="J9" s="72"/>
      <c r="K9" s="76"/>
    </row>
    <row r="10" spans="1:13" ht="18.75" x14ac:dyDescent="0.25">
      <c r="A10" s="71"/>
      <c r="B10" s="71"/>
      <c r="C10" s="72"/>
      <c r="D10" s="72"/>
      <c r="E10" s="71"/>
      <c r="F10" s="73"/>
      <c r="G10" s="74"/>
      <c r="H10" s="72"/>
      <c r="I10" s="71"/>
      <c r="J10" s="72"/>
      <c r="K10" s="76"/>
    </row>
    <row r="11" spans="1:13" ht="18.75" x14ac:dyDescent="0.25">
      <c r="A11" s="71"/>
      <c r="B11" s="71"/>
      <c r="C11" s="72"/>
      <c r="D11" s="72"/>
      <c r="E11" s="71"/>
      <c r="F11" s="73"/>
      <c r="G11" s="74"/>
      <c r="H11" s="72"/>
      <c r="I11" s="71"/>
      <c r="J11" s="72"/>
      <c r="K11" s="76"/>
    </row>
    <row r="12" spans="1:13" ht="18.75" x14ac:dyDescent="0.25">
      <c r="A12" s="71"/>
      <c r="B12" s="71"/>
      <c r="C12" s="72"/>
      <c r="D12" s="72"/>
      <c r="E12" s="71"/>
      <c r="F12" s="73">
        <f>SUM(C12,D12)</f>
        <v>0</v>
      </c>
      <c r="G12" s="74"/>
      <c r="H12" s="72"/>
      <c r="I12" s="71"/>
      <c r="K12" s="76"/>
    </row>
    <row r="13" spans="1:13" ht="18.75" x14ac:dyDescent="0.25">
      <c r="A13" s="77"/>
      <c r="B13" s="77"/>
      <c r="C13" s="78"/>
      <c r="D13" s="78"/>
      <c r="E13" s="79"/>
      <c r="F13" s="73">
        <f>SUM(C13,D13)</f>
        <v>0</v>
      </c>
      <c r="G13" s="77"/>
      <c r="H13" s="78"/>
      <c r="I13" s="79"/>
      <c r="J13" s="78"/>
      <c r="K13" s="76"/>
    </row>
    <row r="14" spans="1:13" ht="18.75" x14ac:dyDescent="0.25">
      <c r="A14" s="77"/>
      <c r="B14" s="80" t="s">
        <v>16</v>
      </c>
      <c r="C14" s="81">
        <f>SUM(C7:C13)</f>
        <v>30</v>
      </c>
      <c r="D14" s="81">
        <f>SUM(D7:D13)</f>
        <v>0</v>
      </c>
      <c r="E14" s="82"/>
      <c r="F14" s="83">
        <f>SUM(C14,D14)</f>
        <v>30</v>
      </c>
      <c r="G14" s="84"/>
      <c r="H14" s="81">
        <f>SUM(H7:H13)</f>
        <v>30</v>
      </c>
      <c r="I14" s="82"/>
      <c r="J14" s="81">
        <f>SUM(J7:J13)</f>
        <v>0</v>
      </c>
      <c r="K14" s="85"/>
    </row>
    <row r="15" spans="1:13" ht="18.75" x14ac:dyDescent="0.3">
      <c r="A15" s="86"/>
      <c r="B15" s="86" t="s">
        <v>70</v>
      </c>
      <c r="C15" s="86"/>
      <c r="D15" s="86"/>
      <c r="E15" s="86"/>
      <c r="F15" s="86"/>
      <c r="G15" s="86"/>
      <c r="H15" s="86"/>
      <c r="I15" s="86"/>
      <c r="J15" s="86"/>
      <c r="K15" s="86"/>
    </row>
    <row r="16" spans="1:13" ht="18.75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1:11" ht="19.5" x14ac:dyDescent="0.35">
      <c r="A17" s="86"/>
      <c r="B17" s="87" t="s">
        <v>17</v>
      </c>
      <c r="C17" s="86"/>
      <c r="D17" s="86"/>
      <c r="E17" s="86"/>
      <c r="F17" s="88"/>
      <c r="G17" s="89" t="s">
        <v>71</v>
      </c>
      <c r="H17" s="90"/>
      <c r="I17" s="86"/>
      <c r="J17" s="86"/>
      <c r="K17" s="86"/>
    </row>
    <row r="18" spans="1:11" ht="19.5" x14ac:dyDescent="0.35">
      <c r="A18" s="86"/>
      <c r="B18" s="87"/>
      <c r="C18" s="86"/>
      <c r="D18" s="86"/>
      <c r="E18" s="86"/>
      <c r="F18" s="91" t="s">
        <v>19</v>
      </c>
      <c r="G18" s="92"/>
      <c r="H18" s="92"/>
      <c r="I18" s="86"/>
      <c r="J18" s="86"/>
      <c r="K18" s="86"/>
    </row>
    <row r="19" spans="1:11" ht="19.5" x14ac:dyDescent="0.35">
      <c r="A19" s="86"/>
      <c r="B19" s="87" t="s">
        <v>20</v>
      </c>
      <c r="C19" s="86"/>
      <c r="D19" s="86"/>
      <c r="E19" s="86"/>
      <c r="F19" s="88"/>
      <c r="G19" s="89" t="s">
        <v>72</v>
      </c>
      <c r="H19" s="90"/>
      <c r="I19" s="86"/>
      <c r="J19" s="86"/>
      <c r="K19" s="86"/>
    </row>
    <row r="20" spans="1:11" ht="18.75" x14ac:dyDescent="0.3">
      <c r="A20" s="86"/>
      <c r="B20" s="86"/>
      <c r="C20" s="86"/>
      <c r="D20" s="86"/>
      <c r="E20" s="86"/>
      <c r="F20" s="91" t="s">
        <v>19</v>
      </c>
      <c r="G20" s="92"/>
      <c r="H20" s="92"/>
      <c r="I20" s="86"/>
      <c r="J20" s="86"/>
      <c r="K20" s="86"/>
    </row>
  </sheetData>
  <mergeCells count="10">
    <mergeCell ref="G17:H17"/>
    <mergeCell ref="G19:H19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56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zoomScale="75" zoomScaleNormal="75" zoomScaleSheetLayoutView="75" workbookViewId="0">
      <selection activeCell="H13" sqref="H13"/>
    </sheetView>
  </sheetViews>
  <sheetFormatPr defaultRowHeight="15" x14ac:dyDescent="0.25"/>
  <cols>
    <col min="1" max="1" width="7.28515625" customWidth="1"/>
    <col min="2" max="2" width="24.42578125" customWidth="1"/>
    <col min="3" max="3" width="16.28515625" customWidth="1"/>
    <col min="4" max="4" width="13.5703125" customWidth="1"/>
    <col min="5" max="5" width="18.85546875" customWidth="1"/>
    <col min="6" max="6" width="15.85546875" customWidth="1"/>
    <col min="7" max="7" width="16.5703125" customWidth="1"/>
    <col min="8" max="8" width="14.28515625" customWidth="1"/>
    <col min="9" max="9" width="31" customWidth="1"/>
    <col min="10" max="10" width="14" customWidth="1"/>
    <col min="11" max="11" width="22.28515625" customWidth="1"/>
    <col min="12" max="12" width="0" hidden="1" customWidth="1"/>
    <col min="257" max="257" width="7.28515625" customWidth="1"/>
    <col min="258" max="258" width="24.42578125" customWidth="1"/>
    <col min="259" max="259" width="16.28515625" customWidth="1"/>
    <col min="260" max="260" width="13.5703125" customWidth="1"/>
    <col min="261" max="261" width="18.85546875" customWidth="1"/>
    <col min="262" max="262" width="15.85546875" customWidth="1"/>
    <col min="263" max="263" width="16.5703125" customWidth="1"/>
    <col min="264" max="264" width="14.28515625" customWidth="1"/>
    <col min="265" max="265" width="31" customWidth="1"/>
    <col min="266" max="266" width="14" customWidth="1"/>
    <col min="267" max="267" width="22.28515625" customWidth="1"/>
    <col min="268" max="268" width="0" hidden="1" customWidth="1"/>
    <col min="513" max="513" width="7.28515625" customWidth="1"/>
    <col min="514" max="514" width="24.42578125" customWidth="1"/>
    <col min="515" max="515" width="16.28515625" customWidth="1"/>
    <col min="516" max="516" width="13.5703125" customWidth="1"/>
    <col min="517" max="517" width="18.85546875" customWidth="1"/>
    <col min="518" max="518" width="15.85546875" customWidth="1"/>
    <col min="519" max="519" width="16.5703125" customWidth="1"/>
    <col min="520" max="520" width="14.28515625" customWidth="1"/>
    <col min="521" max="521" width="31" customWidth="1"/>
    <col min="522" max="522" width="14" customWidth="1"/>
    <col min="523" max="523" width="22.28515625" customWidth="1"/>
    <col min="524" max="524" width="0" hidden="1" customWidth="1"/>
    <col min="769" max="769" width="7.28515625" customWidth="1"/>
    <col min="770" max="770" width="24.42578125" customWidth="1"/>
    <col min="771" max="771" width="16.28515625" customWidth="1"/>
    <col min="772" max="772" width="13.5703125" customWidth="1"/>
    <col min="773" max="773" width="18.85546875" customWidth="1"/>
    <col min="774" max="774" width="15.85546875" customWidth="1"/>
    <col min="775" max="775" width="16.5703125" customWidth="1"/>
    <col min="776" max="776" width="14.28515625" customWidth="1"/>
    <col min="777" max="777" width="31" customWidth="1"/>
    <col min="778" max="778" width="14" customWidth="1"/>
    <col min="779" max="779" width="22.28515625" customWidth="1"/>
    <col min="780" max="780" width="0" hidden="1" customWidth="1"/>
    <col min="1025" max="1025" width="7.28515625" customWidth="1"/>
    <col min="1026" max="1026" width="24.42578125" customWidth="1"/>
    <col min="1027" max="1027" width="16.28515625" customWidth="1"/>
    <col min="1028" max="1028" width="13.5703125" customWidth="1"/>
    <col min="1029" max="1029" width="18.85546875" customWidth="1"/>
    <col min="1030" max="1030" width="15.85546875" customWidth="1"/>
    <col min="1031" max="1031" width="16.5703125" customWidth="1"/>
    <col min="1032" max="1032" width="14.28515625" customWidth="1"/>
    <col min="1033" max="1033" width="31" customWidth="1"/>
    <col min="1034" max="1034" width="14" customWidth="1"/>
    <col min="1035" max="1035" width="22.28515625" customWidth="1"/>
    <col min="1036" max="1036" width="0" hidden="1" customWidth="1"/>
    <col min="1281" max="1281" width="7.28515625" customWidth="1"/>
    <col min="1282" max="1282" width="24.42578125" customWidth="1"/>
    <col min="1283" max="1283" width="16.28515625" customWidth="1"/>
    <col min="1284" max="1284" width="13.5703125" customWidth="1"/>
    <col min="1285" max="1285" width="18.85546875" customWidth="1"/>
    <col min="1286" max="1286" width="15.85546875" customWidth="1"/>
    <col min="1287" max="1287" width="16.5703125" customWidth="1"/>
    <col min="1288" max="1288" width="14.28515625" customWidth="1"/>
    <col min="1289" max="1289" width="31" customWidth="1"/>
    <col min="1290" max="1290" width="14" customWidth="1"/>
    <col min="1291" max="1291" width="22.28515625" customWidth="1"/>
    <col min="1292" max="1292" width="0" hidden="1" customWidth="1"/>
    <col min="1537" max="1537" width="7.28515625" customWidth="1"/>
    <col min="1538" max="1538" width="24.42578125" customWidth="1"/>
    <col min="1539" max="1539" width="16.28515625" customWidth="1"/>
    <col min="1540" max="1540" width="13.5703125" customWidth="1"/>
    <col min="1541" max="1541" width="18.85546875" customWidth="1"/>
    <col min="1542" max="1542" width="15.85546875" customWidth="1"/>
    <col min="1543" max="1543" width="16.5703125" customWidth="1"/>
    <col min="1544" max="1544" width="14.28515625" customWidth="1"/>
    <col min="1545" max="1545" width="31" customWidth="1"/>
    <col min="1546" max="1546" width="14" customWidth="1"/>
    <col min="1547" max="1547" width="22.28515625" customWidth="1"/>
    <col min="1548" max="1548" width="0" hidden="1" customWidth="1"/>
    <col min="1793" max="1793" width="7.28515625" customWidth="1"/>
    <col min="1794" max="1794" width="24.42578125" customWidth="1"/>
    <col min="1795" max="1795" width="16.28515625" customWidth="1"/>
    <col min="1796" max="1796" width="13.5703125" customWidth="1"/>
    <col min="1797" max="1797" width="18.85546875" customWidth="1"/>
    <col min="1798" max="1798" width="15.85546875" customWidth="1"/>
    <col min="1799" max="1799" width="16.5703125" customWidth="1"/>
    <col min="1800" max="1800" width="14.28515625" customWidth="1"/>
    <col min="1801" max="1801" width="31" customWidth="1"/>
    <col min="1802" max="1802" width="14" customWidth="1"/>
    <col min="1803" max="1803" width="22.28515625" customWidth="1"/>
    <col min="1804" max="1804" width="0" hidden="1" customWidth="1"/>
    <col min="2049" max="2049" width="7.28515625" customWidth="1"/>
    <col min="2050" max="2050" width="24.42578125" customWidth="1"/>
    <col min="2051" max="2051" width="16.28515625" customWidth="1"/>
    <col min="2052" max="2052" width="13.5703125" customWidth="1"/>
    <col min="2053" max="2053" width="18.85546875" customWidth="1"/>
    <col min="2054" max="2054" width="15.85546875" customWidth="1"/>
    <col min="2055" max="2055" width="16.5703125" customWidth="1"/>
    <col min="2056" max="2056" width="14.28515625" customWidth="1"/>
    <col min="2057" max="2057" width="31" customWidth="1"/>
    <col min="2058" max="2058" width="14" customWidth="1"/>
    <col min="2059" max="2059" width="22.28515625" customWidth="1"/>
    <col min="2060" max="2060" width="0" hidden="1" customWidth="1"/>
    <col min="2305" max="2305" width="7.28515625" customWidth="1"/>
    <col min="2306" max="2306" width="24.42578125" customWidth="1"/>
    <col min="2307" max="2307" width="16.28515625" customWidth="1"/>
    <col min="2308" max="2308" width="13.5703125" customWidth="1"/>
    <col min="2309" max="2309" width="18.85546875" customWidth="1"/>
    <col min="2310" max="2310" width="15.85546875" customWidth="1"/>
    <col min="2311" max="2311" width="16.5703125" customWidth="1"/>
    <col min="2312" max="2312" width="14.28515625" customWidth="1"/>
    <col min="2313" max="2313" width="31" customWidth="1"/>
    <col min="2314" max="2314" width="14" customWidth="1"/>
    <col min="2315" max="2315" width="22.28515625" customWidth="1"/>
    <col min="2316" max="2316" width="0" hidden="1" customWidth="1"/>
    <col min="2561" max="2561" width="7.28515625" customWidth="1"/>
    <col min="2562" max="2562" width="24.42578125" customWidth="1"/>
    <col min="2563" max="2563" width="16.28515625" customWidth="1"/>
    <col min="2564" max="2564" width="13.5703125" customWidth="1"/>
    <col min="2565" max="2565" width="18.85546875" customWidth="1"/>
    <col min="2566" max="2566" width="15.85546875" customWidth="1"/>
    <col min="2567" max="2567" width="16.5703125" customWidth="1"/>
    <col min="2568" max="2568" width="14.28515625" customWidth="1"/>
    <col min="2569" max="2569" width="31" customWidth="1"/>
    <col min="2570" max="2570" width="14" customWidth="1"/>
    <col min="2571" max="2571" width="22.28515625" customWidth="1"/>
    <col min="2572" max="2572" width="0" hidden="1" customWidth="1"/>
    <col min="2817" max="2817" width="7.28515625" customWidth="1"/>
    <col min="2818" max="2818" width="24.42578125" customWidth="1"/>
    <col min="2819" max="2819" width="16.28515625" customWidth="1"/>
    <col min="2820" max="2820" width="13.5703125" customWidth="1"/>
    <col min="2821" max="2821" width="18.85546875" customWidth="1"/>
    <col min="2822" max="2822" width="15.85546875" customWidth="1"/>
    <col min="2823" max="2823" width="16.5703125" customWidth="1"/>
    <col min="2824" max="2824" width="14.28515625" customWidth="1"/>
    <col min="2825" max="2825" width="31" customWidth="1"/>
    <col min="2826" max="2826" width="14" customWidth="1"/>
    <col min="2827" max="2827" width="22.28515625" customWidth="1"/>
    <col min="2828" max="2828" width="0" hidden="1" customWidth="1"/>
    <col min="3073" max="3073" width="7.28515625" customWidth="1"/>
    <col min="3074" max="3074" width="24.42578125" customWidth="1"/>
    <col min="3075" max="3075" width="16.28515625" customWidth="1"/>
    <col min="3076" max="3076" width="13.5703125" customWidth="1"/>
    <col min="3077" max="3077" width="18.85546875" customWidth="1"/>
    <col min="3078" max="3078" width="15.85546875" customWidth="1"/>
    <col min="3079" max="3079" width="16.5703125" customWidth="1"/>
    <col min="3080" max="3080" width="14.28515625" customWidth="1"/>
    <col min="3081" max="3081" width="31" customWidth="1"/>
    <col min="3082" max="3082" width="14" customWidth="1"/>
    <col min="3083" max="3083" width="22.28515625" customWidth="1"/>
    <col min="3084" max="3084" width="0" hidden="1" customWidth="1"/>
    <col min="3329" max="3329" width="7.28515625" customWidth="1"/>
    <col min="3330" max="3330" width="24.42578125" customWidth="1"/>
    <col min="3331" max="3331" width="16.28515625" customWidth="1"/>
    <col min="3332" max="3332" width="13.5703125" customWidth="1"/>
    <col min="3333" max="3333" width="18.85546875" customWidth="1"/>
    <col min="3334" max="3334" width="15.85546875" customWidth="1"/>
    <col min="3335" max="3335" width="16.5703125" customWidth="1"/>
    <col min="3336" max="3336" width="14.28515625" customWidth="1"/>
    <col min="3337" max="3337" width="31" customWidth="1"/>
    <col min="3338" max="3338" width="14" customWidth="1"/>
    <col min="3339" max="3339" width="22.28515625" customWidth="1"/>
    <col min="3340" max="3340" width="0" hidden="1" customWidth="1"/>
    <col min="3585" max="3585" width="7.28515625" customWidth="1"/>
    <col min="3586" max="3586" width="24.42578125" customWidth="1"/>
    <col min="3587" max="3587" width="16.28515625" customWidth="1"/>
    <col min="3588" max="3588" width="13.5703125" customWidth="1"/>
    <col min="3589" max="3589" width="18.85546875" customWidth="1"/>
    <col min="3590" max="3590" width="15.85546875" customWidth="1"/>
    <col min="3591" max="3591" width="16.5703125" customWidth="1"/>
    <col min="3592" max="3592" width="14.28515625" customWidth="1"/>
    <col min="3593" max="3593" width="31" customWidth="1"/>
    <col min="3594" max="3594" width="14" customWidth="1"/>
    <col min="3595" max="3595" width="22.28515625" customWidth="1"/>
    <col min="3596" max="3596" width="0" hidden="1" customWidth="1"/>
    <col min="3841" max="3841" width="7.28515625" customWidth="1"/>
    <col min="3842" max="3842" width="24.42578125" customWidth="1"/>
    <col min="3843" max="3843" width="16.28515625" customWidth="1"/>
    <col min="3844" max="3844" width="13.5703125" customWidth="1"/>
    <col min="3845" max="3845" width="18.85546875" customWidth="1"/>
    <col min="3846" max="3846" width="15.85546875" customWidth="1"/>
    <col min="3847" max="3847" width="16.5703125" customWidth="1"/>
    <col min="3848" max="3848" width="14.28515625" customWidth="1"/>
    <col min="3849" max="3849" width="31" customWidth="1"/>
    <col min="3850" max="3850" width="14" customWidth="1"/>
    <col min="3851" max="3851" width="22.28515625" customWidth="1"/>
    <col min="3852" max="3852" width="0" hidden="1" customWidth="1"/>
    <col min="4097" max="4097" width="7.28515625" customWidth="1"/>
    <col min="4098" max="4098" width="24.42578125" customWidth="1"/>
    <col min="4099" max="4099" width="16.28515625" customWidth="1"/>
    <col min="4100" max="4100" width="13.5703125" customWidth="1"/>
    <col min="4101" max="4101" width="18.85546875" customWidth="1"/>
    <col min="4102" max="4102" width="15.85546875" customWidth="1"/>
    <col min="4103" max="4103" width="16.5703125" customWidth="1"/>
    <col min="4104" max="4104" width="14.28515625" customWidth="1"/>
    <col min="4105" max="4105" width="31" customWidth="1"/>
    <col min="4106" max="4106" width="14" customWidth="1"/>
    <col min="4107" max="4107" width="22.28515625" customWidth="1"/>
    <col min="4108" max="4108" width="0" hidden="1" customWidth="1"/>
    <col min="4353" max="4353" width="7.28515625" customWidth="1"/>
    <col min="4354" max="4354" width="24.42578125" customWidth="1"/>
    <col min="4355" max="4355" width="16.28515625" customWidth="1"/>
    <col min="4356" max="4356" width="13.5703125" customWidth="1"/>
    <col min="4357" max="4357" width="18.85546875" customWidth="1"/>
    <col min="4358" max="4358" width="15.85546875" customWidth="1"/>
    <col min="4359" max="4359" width="16.5703125" customWidth="1"/>
    <col min="4360" max="4360" width="14.28515625" customWidth="1"/>
    <col min="4361" max="4361" width="31" customWidth="1"/>
    <col min="4362" max="4362" width="14" customWidth="1"/>
    <col min="4363" max="4363" width="22.28515625" customWidth="1"/>
    <col min="4364" max="4364" width="0" hidden="1" customWidth="1"/>
    <col min="4609" max="4609" width="7.28515625" customWidth="1"/>
    <col min="4610" max="4610" width="24.42578125" customWidth="1"/>
    <col min="4611" max="4611" width="16.28515625" customWidth="1"/>
    <col min="4612" max="4612" width="13.5703125" customWidth="1"/>
    <col min="4613" max="4613" width="18.85546875" customWidth="1"/>
    <col min="4614" max="4614" width="15.85546875" customWidth="1"/>
    <col min="4615" max="4615" width="16.5703125" customWidth="1"/>
    <col min="4616" max="4616" width="14.28515625" customWidth="1"/>
    <col min="4617" max="4617" width="31" customWidth="1"/>
    <col min="4618" max="4618" width="14" customWidth="1"/>
    <col min="4619" max="4619" width="22.28515625" customWidth="1"/>
    <col min="4620" max="4620" width="0" hidden="1" customWidth="1"/>
    <col min="4865" max="4865" width="7.28515625" customWidth="1"/>
    <col min="4866" max="4866" width="24.42578125" customWidth="1"/>
    <col min="4867" max="4867" width="16.28515625" customWidth="1"/>
    <col min="4868" max="4868" width="13.5703125" customWidth="1"/>
    <col min="4869" max="4869" width="18.85546875" customWidth="1"/>
    <col min="4870" max="4870" width="15.85546875" customWidth="1"/>
    <col min="4871" max="4871" width="16.5703125" customWidth="1"/>
    <col min="4872" max="4872" width="14.28515625" customWidth="1"/>
    <col min="4873" max="4873" width="31" customWidth="1"/>
    <col min="4874" max="4874" width="14" customWidth="1"/>
    <col min="4875" max="4875" width="22.28515625" customWidth="1"/>
    <col min="4876" max="4876" width="0" hidden="1" customWidth="1"/>
    <col min="5121" max="5121" width="7.28515625" customWidth="1"/>
    <col min="5122" max="5122" width="24.42578125" customWidth="1"/>
    <col min="5123" max="5123" width="16.28515625" customWidth="1"/>
    <col min="5124" max="5124" width="13.5703125" customWidth="1"/>
    <col min="5125" max="5125" width="18.85546875" customWidth="1"/>
    <col min="5126" max="5126" width="15.85546875" customWidth="1"/>
    <col min="5127" max="5127" width="16.5703125" customWidth="1"/>
    <col min="5128" max="5128" width="14.28515625" customWidth="1"/>
    <col min="5129" max="5129" width="31" customWidth="1"/>
    <col min="5130" max="5130" width="14" customWidth="1"/>
    <col min="5131" max="5131" width="22.28515625" customWidth="1"/>
    <col min="5132" max="5132" width="0" hidden="1" customWidth="1"/>
    <col min="5377" max="5377" width="7.28515625" customWidth="1"/>
    <col min="5378" max="5378" width="24.42578125" customWidth="1"/>
    <col min="5379" max="5379" width="16.28515625" customWidth="1"/>
    <col min="5380" max="5380" width="13.5703125" customWidth="1"/>
    <col min="5381" max="5381" width="18.85546875" customWidth="1"/>
    <col min="5382" max="5382" width="15.85546875" customWidth="1"/>
    <col min="5383" max="5383" width="16.5703125" customWidth="1"/>
    <col min="5384" max="5384" width="14.28515625" customWidth="1"/>
    <col min="5385" max="5385" width="31" customWidth="1"/>
    <col min="5386" max="5386" width="14" customWidth="1"/>
    <col min="5387" max="5387" width="22.28515625" customWidth="1"/>
    <col min="5388" max="5388" width="0" hidden="1" customWidth="1"/>
    <col min="5633" max="5633" width="7.28515625" customWidth="1"/>
    <col min="5634" max="5634" width="24.42578125" customWidth="1"/>
    <col min="5635" max="5635" width="16.28515625" customWidth="1"/>
    <col min="5636" max="5636" width="13.5703125" customWidth="1"/>
    <col min="5637" max="5637" width="18.85546875" customWidth="1"/>
    <col min="5638" max="5638" width="15.85546875" customWidth="1"/>
    <col min="5639" max="5639" width="16.5703125" customWidth="1"/>
    <col min="5640" max="5640" width="14.28515625" customWidth="1"/>
    <col min="5641" max="5641" width="31" customWidth="1"/>
    <col min="5642" max="5642" width="14" customWidth="1"/>
    <col min="5643" max="5643" width="22.28515625" customWidth="1"/>
    <col min="5644" max="5644" width="0" hidden="1" customWidth="1"/>
    <col min="5889" max="5889" width="7.28515625" customWidth="1"/>
    <col min="5890" max="5890" width="24.42578125" customWidth="1"/>
    <col min="5891" max="5891" width="16.28515625" customWidth="1"/>
    <col min="5892" max="5892" width="13.5703125" customWidth="1"/>
    <col min="5893" max="5893" width="18.85546875" customWidth="1"/>
    <col min="5894" max="5894" width="15.85546875" customWidth="1"/>
    <col min="5895" max="5895" width="16.5703125" customWidth="1"/>
    <col min="5896" max="5896" width="14.28515625" customWidth="1"/>
    <col min="5897" max="5897" width="31" customWidth="1"/>
    <col min="5898" max="5898" width="14" customWidth="1"/>
    <col min="5899" max="5899" width="22.28515625" customWidth="1"/>
    <col min="5900" max="5900" width="0" hidden="1" customWidth="1"/>
    <col min="6145" max="6145" width="7.28515625" customWidth="1"/>
    <col min="6146" max="6146" width="24.42578125" customWidth="1"/>
    <col min="6147" max="6147" width="16.28515625" customWidth="1"/>
    <col min="6148" max="6148" width="13.5703125" customWidth="1"/>
    <col min="6149" max="6149" width="18.85546875" customWidth="1"/>
    <col min="6150" max="6150" width="15.85546875" customWidth="1"/>
    <col min="6151" max="6151" width="16.5703125" customWidth="1"/>
    <col min="6152" max="6152" width="14.28515625" customWidth="1"/>
    <col min="6153" max="6153" width="31" customWidth="1"/>
    <col min="6154" max="6154" width="14" customWidth="1"/>
    <col min="6155" max="6155" width="22.28515625" customWidth="1"/>
    <col min="6156" max="6156" width="0" hidden="1" customWidth="1"/>
    <col min="6401" max="6401" width="7.28515625" customWidth="1"/>
    <col min="6402" max="6402" width="24.42578125" customWidth="1"/>
    <col min="6403" max="6403" width="16.28515625" customWidth="1"/>
    <col min="6404" max="6404" width="13.5703125" customWidth="1"/>
    <col min="6405" max="6405" width="18.85546875" customWidth="1"/>
    <col min="6406" max="6406" width="15.85546875" customWidth="1"/>
    <col min="6407" max="6407" width="16.5703125" customWidth="1"/>
    <col min="6408" max="6408" width="14.28515625" customWidth="1"/>
    <col min="6409" max="6409" width="31" customWidth="1"/>
    <col min="6410" max="6410" width="14" customWidth="1"/>
    <col min="6411" max="6411" width="22.28515625" customWidth="1"/>
    <col min="6412" max="6412" width="0" hidden="1" customWidth="1"/>
    <col min="6657" max="6657" width="7.28515625" customWidth="1"/>
    <col min="6658" max="6658" width="24.42578125" customWidth="1"/>
    <col min="6659" max="6659" width="16.28515625" customWidth="1"/>
    <col min="6660" max="6660" width="13.5703125" customWidth="1"/>
    <col min="6661" max="6661" width="18.85546875" customWidth="1"/>
    <col min="6662" max="6662" width="15.85546875" customWidth="1"/>
    <col min="6663" max="6663" width="16.5703125" customWidth="1"/>
    <col min="6664" max="6664" width="14.28515625" customWidth="1"/>
    <col min="6665" max="6665" width="31" customWidth="1"/>
    <col min="6666" max="6666" width="14" customWidth="1"/>
    <col min="6667" max="6667" width="22.28515625" customWidth="1"/>
    <col min="6668" max="6668" width="0" hidden="1" customWidth="1"/>
    <col min="6913" max="6913" width="7.28515625" customWidth="1"/>
    <col min="6914" max="6914" width="24.42578125" customWidth="1"/>
    <col min="6915" max="6915" width="16.28515625" customWidth="1"/>
    <col min="6916" max="6916" width="13.5703125" customWidth="1"/>
    <col min="6917" max="6917" width="18.85546875" customWidth="1"/>
    <col min="6918" max="6918" width="15.85546875" customWidth="1"/>
    <col min="6919" max="6919" width="16.5703125" customWidth="1"/>
    <col min="6920" max="6920" width="14.28515625" customWidth="1"/>
    <col min="6921" max="6921" width="31" customWidth="1"/>
    <col min="6922" max="6922" width="14" customWidth="1"/>
    <col min="6923" max="6923" width="22.28515625" customWidth="1"/>
    <col min="6924" max="6924" width="0" hidden="1" customWidth="1"/>
    <col min="7169" max="7169" width="7.28515625" customWidth="1"/>
    <col min="7170" max="7170" width="24.42578125" customWidth="1"/>
    <col min="7171" max="7171" width="16.28515625" customWidth="1"/>
    <col min="7172" max="7172" width="13.5703125" customWidth="1"/>
    <col min="7173" max="7173" width="18.85546875" customWidth="1"/>
    <col min="7174" max="7174" width="15.85546875" customWidth="1"/>
    <col min="7175" max="7175" width="16.5703125" customWidth="1"/>
    <col min="7176" max="7176" width="14.28515625" customWidth="1"/>
    <col min="7177" max="7177" width="31" customWidth="1"/>
    <col min="7178" max="7178" width="14" customWidth="1"/>
    <col min="7179" max="7179" width="22.28515625" customWidth="1"/>
    <col min="7180" max="7180" width="0" hidden="1" customWidth="1"/>
    <col min="7425" max="7425" width="7.28515625" customWidth="1"/>
    <col min="7426" max="7426" width="24.42578125" customWidth="1"/>
    <col min="7427" max="7427" width="16.28515625" customWidth="1"/>
    <col min="7428" max="7428" width="13.5703125" customWidth="1"/>
    <col min="7429" max="7429" width="18.85546875" customWidth="1"/>
    <col min="7430" max="7430" width="15.85546875" customWidth="1"/>
    <col min="7431" max="7431" width="16.5703125" customWidth="1"/>
    <col min="7432" max="7432" width="14.28515625" customWidth="1"/>
    <col min="7433" max="7433" width="31" customWidth="1"/>
    <col min="7434" max="7434" width="14" customWidth="1"/>
    <col min="7435" max="7435" width="22.28515625" customWidth="1"/>
    <col min="7436" max="7436" width="0" hidden="1" customWidth="1"/>
    <col min="7681" max="7681" width="7.28515625" customWidth="1"/>
    <col min="7682" max="7682" width="24.42578125" customWidth="1"/>
    <col min="7683" max="7683" width="16.28515625" customWidth="1"/>
    <col min="7684" max="7684" width="13.5703125" customWidth="1"/>
    <col min="7685" max="7685" width="18.85546875" customWidth="1"/>
    <col min="7686" max="7686" width="15.85546875" customWidth="1"/>
    <col min="7687" max="7687" width="16.5703125" customWidth="1"/>
    <col min="7688" max="7688" width="14.28515625" customWidth="1"/>
    <col min="7689" max="7689" width="31" customWidth="1"/>
    <col min="7690" max="7690" width="14" customWidth="1"/>
    <col min="7691" max="7691" width="22.28515625" customWidth="1"/>
    <col min="7692" max="7692" width="0" hidden="1" customWidth="1"/>
    <col min="7937" max="7937" width="7.28515625" customWidth="1"/>
    <col min="7938" max="7938" width="24.42578125" customWidth="1"/>
    <col min="7939" max="7939" width="16.28515625" customWidth="1"/>
    <col min="7940" max="7940" width="13.5703125" customWidth="1"/>
    <col min="7941" max="7941" width="18.85546875" customWidth="1"/>
    <col min="7942" max="7942" width="15.85546875" customWidth="1"/>
    <col min="7943" max="7943" width="16.5703125" customWidth="1"/>
    <col min="7944" max="7944" width="14.28515625" customWidth="1"/>
    <col min="7945" max="7945" width="31" customWidth="1"/>
    <col min="7946" max="7946" width="14" customWidth="1"/>
    <col min="7947" max="7947" width="22.28515625" customWidth="1"/>
    <col min="7948" max="7948" width="0" hidden="1" customWidth="1"/>
    <col min="8193" max="8193" width="7.28515625" customWidth="1"/>
    <col min="8194" max="8194" width="24.42578125" customWidth="1"/>
    <col min="8195" max="8195" width="16.28515625" customWidth="1"/>
    <col min="8196" max="8196" width="13.5703125" customWidth="1"/>
    <col min="8197" max="8197" width="18.85546875" customWidth="1"/>
    <col min="8198" max="8198" width="15.85546875" customWidth="1"/>
    <col min="8199" max="8199" width="16.5703125" customWidth="1"/>
    <col min="8200" max="8200" width="14.28515625" customWidth="1"/>
    <col min="8201" max="8201" width="31" customWidth="1"/>
    <col min="8202" max="8202" width="14" customWidth="1"/>
    <col min="8203" max="8203" width="22.28515625" customWidth="1"/>
    <col min="8204" max="8204" width="0" hidden="1" customWidth="1"/>
    <col min="8449" max="8449" width="7.28515625" customWidth="1"/>
    <col min="8450" max="8450" width="24.42578125" customWidth="1"/>
    <col min="8451" max="8451" width="16.28515625" customWidth="1"/>
    <col min="8452" max="8452" width="13.5703125" customWidth="1"/>
    <col min="8453" max="8453" width="18.85546875" customWidth="1"/>
    <col min="8454" max="8454" width="15.85546875" customWidth="1"/>
    <col min="8455" max="8455" width="16.5703125" customWidth="1"/>
    <col min="8456" max="8456" width="14.28515625" customWidth="1"/>
    <col min="8457" max="8457" width="31" customWidth="1"/>
    <col min="8458" max="8458" width="14" customWidth="1"/>
    <col min="8459" max="8459" width="22.28515625" customWidth="1"/>
    <col min="8460" max="8460" width="0" hidden="1" customWidth="1"/>
    <col min="8705" max="8705" width="7.28515625" customWidth="1"/>
    <col min="8706" max="8706" width="24.42578125" customWidth="1"/>
    <col min="8707" max="8707" width="16.28515625" customWidth="1"/>
    <col min="8708" max="8708" width="13.5703125" customWidth="1"/>
    <col min="8709" max="8709" width="18.85546875" customWidth="1"/>
    <col min="8710" max="8710" width="15.85546875" customWidth="1"/>
    <col min="8711" max="8711" width="16.5703125" customWidth="1"/>
    <col min="8712" max="8712" width="14.28515625" customWidth="1"/>
    <col min="8713" max="8713" width="31" customWidth="1"/>
    <col min="8714" max="8714" width="14" customWidth="1"/>
    <col min="8715" max="8715" width="22.28515625" customWidth="1"/>
    <col min="8716" max="8716" width="0" hidden="1" customWidth="1"/>
    <col min="8961" max="8961" width="7.28515625" customWidth="1"/>
    <col min="8962" max="8962" width="24.42578125" customWidth="1"/>
    <col min="8963" max="8963" width="16.28515625" customWidth="1"/>
    <col min="8964" max="8964" width="13.5703125" customWidth="1"/>
    <col min="8965" max="8965" width="18.85546875" customWidth="1"/>
    <col min="8966" max="8966" width="15.85546875" customWidth="1"/>
    <col min="8967" max="8967" width="16.5703125" customWidth="1"/>
    <col min="8968" max="8968" width="14.28515625" customWidth="1"/>
    <col min="8969" max="8969" width="31" customWidth="1"/>
    <col min="8970" max="8970" width="14" customWidth="1"/>
    <col min="8971" max="8971" width="22.28515625" customWidth="1"/>
    <col min="8972" max="8972" width="0" hidden="1" customWidth="1"/>
    <col min="9217" max="9217" width="7.28515625" customWidth="1"/>
    <col min="9218" max="9218" width="24.42578125" customWidth="1"/>
    <col min="9219" max="9219" width="16.28515625" customWidth="1"/>
    <col min="9220" max="9220" width="13.5703125" customWidth="1"/>
    <col min="9221" max="9221" width="18.85546875" customWidth="1"/>
    <col min="9222" max="9222" width="15.85546875" customWidth="1"/>
    <col min="9223" max="9223" width="16.5703125" customWidth="1"/>
    <col min="9224" max="9224" width="14.28515625" customWidth="1"/>
    <col min="9225" max="9225" width="31" customWidth="1"/>
    <col min="9226" max="9226" width="14" customWidth="1"/>
    <col min="9227" max="9227" width="22.28515625" customWidth="1"/>
    <col min="9228" max="9228" width="0" hidden="1" customWidth="1"/>
    <col min="9473" max="9473" width="7.28515625" customWidth="1"/>
    <col min="9474" max="9474" width="24.42578125" customWidth="1"/>
    <col min="9475" max="9475" width="16.28515625" customWidth="1"/>
    <col min="9476" max="9476" width="13.5703125" customWidth="1"/>
    <col min="9477" max="9477" width="18.85546875" customWidth="1"/>
    <col min="9478" max="9478" width="15.85546875" customWidth="1"/>
    <col min="9479" max="9479" width="16.5703125" customWidth="1"/>
    <col min="9480" max="9480" width="14.28515625" customWidth="1"/>
    <col min="9481" max="9481" width="31" customWidth="1"/>
    <col min="9482" max="9482" width="14" customWidth="1"/>
    <col min="9483" max="9483" width="22.28515625" customWidth="1"/>
    <col min="9484" max="9484" width="0" hidden="1" customWidth="1"/>
    <col min="9729" max="9729" width="7.28515625" customWidth="1"/>
    <col min="9730" max="9730" width="24.42578125" customWidth="1"/>
    <col min="9731" max="9731" width="16.28515625" customWidth="1"/>
    <col min="9732" max="9732" width="13.5703125" customWidth="1"/>
    <col min="9733" max="9733" width="18.85546875" customWidth="1"/>
    <col min="9734" max="9734" width="15.85546875" customWidth="1"/>
    <col min="9735" max="9735" width="16.5703125" customWidth="1"/>
    <col min="9736" max="9736" width="14.28515625" customWidth="1"/>
    <col min="9737" max="9737" width="31" customWidth="1"/>
    <col min="9738" max="9738" width="14" customWidth="1"/>
    <col min="9739" max="9739" width="22.28515625" customWidth="1"/>
    <col min="9740" max="9740" width="0" hidden="1" customWidth="1"/>
    <col min="9985" max="9985" width="7.28515625" customWidth="1"/>
    <col min="9986" max="9986" width="24.42578125" customWidth="1"/>
    <col min="9987" max="9987" width="16.28515625" customWidth="1"/>
    <col min="9988" max="9988" width="13.5703125" customWidth="1"/>
    <col min="9989" max="9989" width="18.85546875" customWidth="1"/>
    <col min="9990" max="9990" width="15.85546875" customWidth="1"/>
    <col min="9991" max="9991" width="16.5703125" customWidth="1"/>
    <col min="9992" max="9992" width="14.28515625" customWidth="1"/>
    <col min="9993" max="9993" width="31" customWidth="1"/>
    <col min="9994" max="9994" width="14" customWidth="1"/>
    <col min="9995" max="9995" width="22.28515625" customWidth="1"/>
    <col min="9996" max="9996" width="0" hidden="1" customWidth="1"/>
    <col min="10241" max="10241" width="7.28515625" customWidth="1"/>
    <col min="10242" max="10242" width="24.42578125" customWidth="1"/>
    <col min="10243" max="10243" width="16.28515625" customWidth="1"/>
    <col min="10244" max="10244" width="13.5703125" customWidth="1"/>
    <col min="10245" max="10245" width="18.85546875" customWidth="1"/>
    <col min="10246" max="10246" width="15.85546875" customWidth="1"/>
    <col min="10247" max="10247" width="16.5703125" customWidth="1"/>
    <col min="10248" max="10248" width="14.28515625" customWidth="1"/>
    <col min="10249" max="10249" width="31" customWidth="1"/>
    <col min="10250" max="10250" width="14" customWidth="1"/>
    <col min="10251" max="10251" width="22.28515625" customWidth="1"/>
    <col min="10252" max="10252" width="0" hidden="1" customWidth="1"/>
    <col min="10497" max="10497" width="7.28515625" customWidth="1"/>
    <col min="10498" max="10498" width="24.42578125" customWidth="1"/>
    <col min="10499" max="10499" width="16.28515625" customWidth="1"/>
    <col min="10500" max="10500" width="13.5703125" customWidth="1"/>
    <col min="10501" max="10501" width="18.85546875" customWidth="1"/>
    <col min="10502" max="10502" width="15.85546875" customWidth="1"/>
    <col min="10503" max="10503" width="16.5703125" customWidth="1"/>
    <col min="10504" max="10504" width="14.28515625" customWidth="1"/>
    <col min="10505" max="10505" width="31" customWidth="1"/>
    <col min="10506" max="10506" width="14" customWidth="1"/>
    <col min="10507" max="10507" width="22.28515625" customWidth="1"/>
    <col min="10508" max="10508" width="0" hidden="1" customWidth="1"/>
    <col min="10753" max="10753" width="7.28515625" customWidth="1"/>
    <col min="10754" max="10754" width="24.42578125" customWidth="1"/>
    <col min="10755" max="10755" width="16.28515625" customWidth="1"/>
    <col min="10756" max="10756" width="13.5703125" customWidth="1"/>
    <col min="10757" max="10757" width="18.85546875" customWidth="1"/>
    <col min="10758" max="10758" width="15.85546875" customWidth="1"/>
    <col min="10759" max="10759" width="16.5703125" customWidth="1"/>
    <col min="10760" max="10760" width="14.28515625" customWidth="1"/>
    <col min="10761" max="10761" width="31" customWidth="1"/>
    <col min="10762" max="10762" width="14" customWidth="1"/>
    <col min="10763" max="10763" width="22.28515625" customWidth="1"/>
    <col min="10764" max="10764" width="0" hidden="1" customWidth="1"/>
    <col min="11009" max="11009" width="7.28515625" customWidth="1"/>
    <col min="11010" max="11010" width="24.42578125" customWidth="1"/>
    <col min="11011" max="11011" width="16.28515625" customWidth="1"/>
    <col min="11012" max="11012" width="13.5703125" customWidth="1"/>
    <col min="11013" max="11013" width="18.85546875" customWidth="1"/>
    <col min="11014" max="11014" width="15.85546875" customWidth="1"/>
    <col min="11015" max="11015" width="16.5703125" customWidth="1"/>
    <col min="11016" max="11016" width="14.28515625" customWidth="1"/>
    <col min="11017" max="11017" width="31" customWidth="1"/>
    <col min="11018" max="11018" width="14" customWidth="1"/>
    <col min="11019" max="11019" width="22.28515625" customWidth="1"/>
    <col min="11020" max="11020" width="0" hidden="1" customWidth="1"/>
    <col min="11265" max="11265" width="7.28515625" customWidth="1"/>
    <col min="11266" max="11266" width="24.42578125" customWidth="1"/>
    <col min="11267" max="11267" width="16.28515625" customWidth="1"/>
    <col min="11268" max="11268" width="13.5703125" customWidth="1"/>
    <col min="11269" max="11269" width="18.85546875" customWidth="1"/>
    <col min="11270" max="11270" width="15.85546875" customWidth="1"/>
    <col min="11271" max="11271" width="16.5703125" customWidth="1"/>
    <col min="11272" max="11272" width="14.28515625" customWidth="1"/>
    <col min="11273" max="11273" width="31" customWidth="1"/>
    <col min="11274" max="11274" width="14" customWidth="1"/>
    <col min="11275" max="11275" width="22.28515625" customWidth="1"/>
    <col min="11276" max="11276" width="0" hidden="1" customWidth="1"/>
    <col min="11521" max="11521" width="7.28515625" customWidth="1"/>
    <col min="11522" max="11522" width="24.42578125" customWidth="1"/>
    <col min="11523" max="11523" width="16.28515625" customWidth="1"/>
    <col min="11524" max="11524" width="13.5703125" customWidth="1"/>
    <col min="11525" max="11525" width="18.85546875" customWidth="1"/>
    <col min="11526" max="11526" width="15.85546875" customWidth="1"/>
    <col min="11527" max="11527" width="16.5703125" customWidth="1"/>
    <col min="11528" max="11528" width="14.28515625" customWidth="1"/>
    <col min="11529" max="11529" width="31" customWidth="1"/>
    <col min="11530" max="11530" width="14" customWidth="1"/>
    <col min="11531" max="11531" width="22.28515625" customWidth="1"/>
    <col min="11532" max="11532" width="0" hidden="1" customWidth="1"/>
    <col min="11777" max="11777" width="7.28515625" customWidth="1"/>
    <col min="11778" max="11778" width="24.42578125" customWidth="1"/>
    <col min="11779" max="11779" width="16.28515625" customWidth="1"/>
    <col min="11780" max="11780" width="13.5703125" customWidth="1"/>
    <col min="11781" max="11781" width="18.85546875" customWidth="1"/>
    <col min="11782" max="11782" width="15.85546875" customWidth="1"/>
    <col min="11783" max="11783" width="16.5703125" customWidth="1"/>
    <col min="11784" max="11784" width="14.28515625" customWidth="1"/>
    <col min="11785" max="11785" width="31" customWidth="1"/>
    <col min="11786" max="11786" width="14" customWidth="1"/>
    <col min="11787" max="11787" width="22.28515625" customWidth="1"/>
    <col min="11788" max="11788" width="0" hidden="1" customWidth="1"/>
    <col min="12033" max="12033" width="7.28515625" customWidth="1"/>
    <col min="12034" max="12034" width="24.42578125" customWidth="1"/>
    <col min="12035" max="12035" width="16.28515625" customWidth="1"/>
    <col min="12036" max="12036" width="13.5703125" customWidth="1"/>
    <col min="12037" max="12037" width="18.85546875" customWidth="1"/>
    <col min="12038" max="12038" width="15.85546875" customWidth="1"/>
    <col min="12039" max="12039" width="16.5703125" customWidth="1"/>
    <col min="12040" max="12040" width="14.28515625" customWidth="1"/>
    <col min="12041" max="12041" width="31" customWidth="1"/>
    <col min="12042" max="12042" width="14" customWidth="1"/>
    <col min="12043" max="12043" width="22.28515625" customWidth="1"/>
    <col min="12044" max="12044" width="0" hidden="1" customWidth="1"/>
    <col min="12289" max="12289" width="7.28515625" customWidth="1"/>
    <col min="12290" max="12290" width="24.42578125" customWidth="1"/>
    <col min="12291" max="12291" width="16.28515625" customWidth="1"/>
    <col min="12292" max="12292" width="13.5703125" customWidth="1"/>
    <col min="12293" max="12293" width="18.85546875" customWidth="1"/>
    <col min="12294" max="12294" width="15.85546875" customWidth="1"/>
    <col min="12295" max="12295" width="16.5703125" customWidth="1"/>
    <col min="12296" max="12296" width="14.28515625" customWidth="1"/>
    <col min="12297" max="12297" width="31" customWidth="1"/>
    <col min="12298" max="12298" width="14" customWidth="1"/>
    <col min="12299" max="12299" width="22.28515625" customWidth="1"/>
    <col min="12300" max="12300" width="0" hidden="1" customWidth="1"/>
    <col min="12545" max="12545" width="7.28515625" customWidth="1"/>
    <col min="12546" max="12546" width="24.42578125" customWidth="1"/>
    <col min="12547" max="12547" width="16.28515625" customWidth="1"/>
    <col min="12548" max="12548" width="13.5703125" customWidth="1"/>
    <col min="12549" max="12549" width="18.85546875" customWidth="1"/>
    <col min="12550" max="12550" width="15.85546875" customWidth="1"/>
    <col min="12551" max="12551" width="16.5703125" customWidth="1"/>
    <col min="12552" max="12552" width="14.28515625" customWidth="1"/>
    <col min="12553" max="12553" width="31" customWidth="1"/>
    <col min="12554" max="12554" width="14" customWidth="1"/>
    <col min="12555" max="12555" width="22.28515625" customWidth="1"/>
    <col min="12556" max="12556" width="0" hidden="1" customWidth="1"/>
    <col min="12801" max="12801" width="7.28515625" customWidth="1"/>
    <col min="12802" max="12802" width="24.42578125" customWidth="1"/>
    <col min="12803" max="12803" width="16.28515625" customWidth="1"/>
    <col min="12804" max="12804" width="13.5703125" customWidth="1"/>
    <col min="12805" max="12805" width="18.85546875" customWidth="1"/>
    <col min="12806" max="12806" width="15.85546875" customWidth="1"/>
    <col min="12807" max="12807" width="16.5703125" customWidth="1"/>
    <col min="12808" max="12808" width="14.28515625" customWidth="1"/>
    <col min="12809" max="12809" width="31" customWidth="1"/>
    <col min="12810" max="12810" width="14" customWidth="1"/>
    <col min="12811" max="12811" width="22.28515625" customWidth="1"/>
    <col min="12812" max="12812" width="0" hidden="1" customWidth="1"/>
    <col min="13057" max="13057" width="7.28515625" customWidth="1"/>
    <col min="13058" max="13058" width="24.42578125" customWidth="1"/>
    <col min="13059" max="13059" width="16.28515625" customWidth="1"/>
    <col min="13060" max="13060" width="13.5703125" customWidth="1"/>
    <col min="13061" max="13061" width="18.85546875" customWidth="1"/>
    <col min="13062" max="13062" width="15.85546875" customWidth="1"/>
    <col min="13063" max="13063" width="16.5703125" customWidth="1"/>
    <col min="13064" max="13064" width="14.28515625" customWidth="1"/>
    <col min="13065" max="13065" width="31" customWidth="1"/>
    <col min="13066" max="13066" width="14" customWidth="1"/>
    <col min="13067" max="13067" width="22.28515625" customWidth="1"/>
    <col min="13068" max="13068" width="0" hidden="1" customWidth="1"/>
    <col min="13313" max="13313" width="7.28515625" customWidth="1"/>
    <col min="13314" max="13314" width="24.42578125" customWidth="1"/>
    <col min="13315" max="13315" width="16.28515625" customWidth="1"/>
    <col min="13316" max="13316" width="13.5703125" customWidth="1"/>
    <col min="13317" max="13317" width="18.85546875" customWidth="1"/>
    <col min="13318" max="13318" width="15.85546875" customWidth="1"/>
    <col min="13319" max="13319" width="16.5703125" customWidth="1"/>
    <col min="13320" max="13320" width="14.28515625" customWidth="1"/>
    <col min="13321" max="13321" width="31" customWidth="1"/>
    <col min="13322" max="13322" width="14" customWidth="1"/>
    <col min="13323" max="13323" width="22.28515625" customWidth="1"/>
    <col min="13324" max="13324" width="0" hidden="1" customWidth="1"/>
    <col min="13569" max="13569" width="7.28515625" customWidth="1"/>
    <col min="13570" max="13570" width="24.42578125" customWidth="1"/>
    <col min="13571" max="13571" width="16.28515625" customWidth="1"/>
    <col min="13572" max="13572" width="13.5703125" customWidth="1"/>
    <col min="13573" max="13573" width="18.85546875" customWidth="1"/>
    <col min="13574" max="13574" width="15.85546875" customWidth="1"/>
    <col min="13575" max="13575" width="16.5703125" customWidth="1"/>
    <col min="13576" max="13576" width="14.28515625" customWidth="1"/>
    <col min="13577" max="13577" width="31" customWidth="1"/>
    <col min="13578" max="13578" width="14" customWidth="1"/>
    <col min="13579" max="13579" width="22.28515625" customWidth="1"/>
    <col min="13580" max="13580" width="0" hidden="1" customWidth="1"/>
    <col min="13825" max="13825" width="7.28515625" customWidth="1"/>
    <col min="13826" max="13826" width="24.42578125" customWidth="1"/>
    <col min="13827" max="13827" width="16.28515625" customWidth="1"/>
    <col min="13828" max="13828" width="13.5703125" customWidth="1"/>
    <col min="13829" max="13829" width="18.85546875" customWidth="1"/>
    <col min="13830" max="13830" width="15.85546875" customWidth="1"/>
    <col min="13831" max="13831" width="16.5703125" customWidth="1"/>
    <col min="13832" max="13832" width="14.28515625" customWidth="1"/>
    <col min="13833" max="13833" width="31" customWidth="1"/>
    <col min="13834" max="13834" width="14" customWidth="1"/>
    <col min="13835" max="13835" width="22.28515625" customWidth="1"/>
    <col min="13836" max="13836" width="0" hidden="1" customWidth="1"/>
    <col min="14081" max="14081" width="7.28515625" customWidth="1"/>
    <col min="14082" max="14082" width="24.42578125" customWidth="1"/>
    <col min="14083" max="14083" width="16.28515625" customWidth="1"/>
    <col min="14084" max="14084" width="13.5703125" customWidth="1"/>
    <col min="14085" max="14085" width="18.85546875" customWidth="1"/>
    <col min="14086" max="14086" width="15.85546875" customWidth="1"/>
    <col min="14087" max="14087" width="16.5703125" customWidth="1"/>
    <col min="14088" max="14088" width="14.28515625" customWidth="1"/>
    <col min="14089" max="14089" width="31" customWidth="1"/>
    <col min="14090" max="14090" width="14" customWidth="1"/>
    <col min="14091" max="14091" width="22.28515625" customWidth="1"/>
    <col min="14092" max="14092" width="0" hidden="1" customWidth="1"/>
    <col min="14337" max="14337" width="7.28515625" customWidth="1"/>
    <col min="14338" max="14338" width="24.42578125" customWidth="1"/>
    <col min="14339" max="14339" width="16.28515625" customWidth="1"/>
    <col min="14340" max="14340" width="13.5703125" customWidth="1"/>
    <col min="14341" max="14341" width="18.85546875" customWidth="1"/>
    <col min="14342" max="14342" width="15.85546875" customWidth="1"/>
    <col min="14343" max="14343" width="16.5703125" customWidth="1"/>
    <col min="14344" max="14344" width="14.28515625" customWidth="1"/>
    <col min="14345" max="14345" width="31" customWidth="1"/>
    <col min="14346" max="14346" width="14" customWidth="1"/>
    <col min="14347" max="14347" width="22.28515625" customWidth="1"/>
    <col min="14348" max="14348" width="0" hidden="1" customWidth="1"/>
    <col min="14593" max="14593" width="7.28515625" customWidth="1"/>
    <col min="14594" max="14594" width="24.42578125" customWidth="1"/>
    <col min="14595" max="14595" width="16.28515625" customWidth="1"/>
    <col min="14596" max="14596" width="13.5703125" customWidth="1"/>
    <col min="14597" max="14597" width="18.85546875" customWidth="1"/>
    <col min="14598" max="14598" width="15.85546875" customWidth="1"/>
    <col min="14599" max="14599" width="16.5703125" customWidth="1"/>
    <col min="14600" max="14600" width="14.28515625" customWidth="1"/>
    <col min="14601" max="14601" width="31" customWidth="1"/>
    <col min="14602" max="14602" width="14" customWidth="1"/>
    <col min="14603" max="14603" width="22.28515625" customWidth="1"/>
    <col min="14604" max="14604" width="0" hidden="1" customWidth="1"/>
    <col min="14849" max="14849" width="7.28515625" customWidth="1"/>
    <col min="14850" max="14850" width="24.42578125" customWidth="1"/>
    <col min="14851" max="14851" width="16.28515625" customWidth="1"/>
    <col min="14852" max="14852" width="13.5703125" customWidth="1"/>
    <col min="14853" max="14853" width="18.85546875" customWidth="1"/>
    <col min="14854" max="14854" width="15.85546875" customWidth="1"/>
    <col min="14855" max="14855" width="16.5703125" customWidth="1"/>
    <col min="14856" max="14856" width="14.28515625" customWidth="1"/>
    <col min="14857" max="14857" width="31" customWidth="1"/>
    <col min="14858" max="14858" width="14" customWidth="1"/>
    <col min="14859" max="14859" width="22.28515625" customWidth="1"/>
    <col min="14860" max="14860" width="0" hidden="1" customWidth="1"/>
    <col min="15105" max="15105" width="7.28515625" customWidth="1"/>
    <col min="15106" max="15106" width="24.42578125" customWidth="1"/>
    <col min="15107" max="15107" width="16.28515625" customWidth="1"/>
    <col min="15108" max="15108" width="13.5703125" customWidth="1"/>
    <col min="15109" max="15109" width="18.85546875" customWidth="1"/>
    <col min="15110" max="15110" width="15.85546875" customWidth="1"/>
    <col min="15111" max="15111" width="16.5703125" customWidth="1"/>
    <col min="15112" max="15112" width="14.28515625" customWidth="1"/>
    <col min="15113" max="15113" width="31" customWidth="1"/>
    <col min="15114" max="15114" width="14" customWidth="1"/>
    <col min="15115" max="15115" width="22.28515625" customWidth="1"/>
    <col min="15116" max="15116" width="0" hidden="1" customWidth="1"/>
    <col min="15361" max="15361" width="7.28515625" customWidth="1"/>
    <col min="15362" max="15362" width="24.42578125" customWidth="1"/>
    <col min="15363" max="15363" width="16.28515625" customWidth="1"/>
    <col min="15364" max="15364" width="13.5703125" customWidth="1"/>
    <col min="15365" max="15365" width="18.85546875" customWidth="1"/>
    <col min="15366" max="15366" width="15.85546875" customWidth="1"/>
    <col min="15367" max="15367" width="16.5703125" customWidth="1"/>
    <col min="15368" max="15368" width="14.28515625" customWidth="1"/>
    <col min="15369" max="15369" width="31" customWidth="1"/>
    <col min="15370" max="15370" width="14" customWidth="1"/>
    <col min="15371" max="15371" width="22.28515625" customWidth="1"/>
    <col min="15372" max="15372" width="0" hidden="1" customWidth="1"/>
    <col min="15617" max="15617" width="7.28515625" customWidth="1"/>
    <col min="15618" max="15618" width="24.42578125" customWidth="1"/>
    <col min="15619" max="15619" width="16.28515625" customWidth="1"/>
    <col min="15620" max="15620" width="13.5703125" customWidth="1"/>
    <col min="15621" max="15621" width="18.85546875" customWidth="1"/>
    <col min="15622" max="15622" width="15.85546875" customWidth="1"/>
    <col min="15623" max="15623" width="16.5703125" customWidth="1"/>
    <col min="15624" max="15624" width="14.28515625" customWidth="1"/>
    <col min="15625" max="15625" width="31" customWidth="1"/>
    <col min="15626" max="15626" width="14" customWidth="1"/>
    <col min="15627" max="15627" width="22.28515625" customWidth="1"/>
    <col min="15628" max="15628" width="0" hidden="1" customWidth="1"/>
    <col min="15873" max="15873" width="7.28515625" customWidth="1"/>
    <col min="15874" max="15874" width="24.42578125" customWidth="1"/>
    <col min="15875" max="15875" width="16.28515625" customWidth="1"/>
    <col min="15876" max="15876" width="13.5703125" customWidth="1"/>
    <col min="15877" max="15877" width="18.85546875" customWidth="1"/>
    <col min="15878" max="15878" width="15.85546875" customWidth="1"/>
    <col min="15879" max="15879" width="16.5703125" customWidth="1"/>
    <col min="15880" max="15880" width="14.28515625" customWidth="1"/>
    <col min="15881" max="15881" width="31" customWidth="1"/>
    <col min="15882" max="15882" width="14" customWidth="1"/>
    <col min="15883" max="15883" width="22.28515625" customWidth="1"/>
    <col min="15884" max="15884" width="0" hidden="1" customWidth="1"/>
    <col min="16129" max="16129" width="7.28515625" customWidth="1"/>
    <col min="16130" max="16130" width="24.42578125" customWidth="1"/>
    <col min="16131" max="16131" width="16.28515625" customWidth="1"/>
    <col min="16132" max="16132" width="13.5703125" customWidth="1"/>
    <col min="16133" max="16133" width="18.85546875" customWidth="1"/>
    <col min="16134" max="16134" width="15.85546875" customWidth="1"/>
    <col min="16135" max="16135" width="16.5703125" customWidth="1"/>
    <col min="16136" max="16136" width="14.28515625" customWidth="1"/>
    <col min="16137" max="16137" width="31" customWidth="1"/>
    <col min="16138" max="16138" width="14" customWidth="1"/>
    <col min="16139" max="16139" width="22.28515625" customWidth="1"/>
    <col min="16140" max="16140" width="0" hidden="1" customWidth="1"/>
  </cols>
  <sheetData>
    <row r="1" spans="1:13" x14ac:dyDescent="0.25">
      <c r="K1" s="1"/>
      <c r="L1" s="1"/>
      <c r="M1" s="1" t="s">
        <v>22</v>
      </c>
    </row>
    <row r="2" spans="1:13" x14ac:dyDescent="0.25">
      <c r="A2" s="3"/>
      <c r="B2" s="3"/>
      <c r="C2" s="3"/>
      <c r="D2" s="3"/>
      <c r="E2" s="3"/>
      <c r="F2" s="3"/>
      <c r="G2" s="3"/>
      <c r="H2" s="4"/>
      <c r="I2" s="4"/>
      <c r="K2" s="5"/>
      <c r="L2" s="5"/>
      <c r="M2" s="5" t="s">
        <v>23</v>
      </c>
    </row>
    <row r="3" spans="1:13" ht="78" customHeight="1" x14ac:dyDescent="0.25">
      <c r="A3" s="3"/>
      <c r="B3" s="7" t="s">
        <v>73</v>
      </c>
      <c r="C3" s="8"/>
      <c r="D3" s="8"/>
      <c r="E3" s="8"/>
      <c r="F3" s="8"/>
      <c r="G3" s="8"/>
      <c r="H3" s="8"/>
      <c r="I3" s="8"/>
      <c r="J3" s="8"/>
      <c r="K3" s="3"/>
    </row>
    <row r="4" spans="1:13" x14ac:dyDescent="0.2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3" customHeight="1" x14ac:dyDescent="0.25">
      <c r="A5" s="10" t="s">
        <v>2</v>
      </c>
      <c r="B5" s="10" t="s">
        <v>3</v>
      </c>
      <c r="C5" s="11" t="s">
        <v>4</v>
      </c>
      <c r="D5" s="11"/>
      <c r="E5" s="11"/>
      <c r="F5" s="11" t="s">
        <v>5</v>
      </c>
      <c r="G5" s="11" t="s">
        <v>6</v>
      </c>
      <c r="H5" s="11"/>
      <c r="I5" s="11"/>
      <c r="J5" s="11"/>
      <c r="K5" s="12" t="s">
        <v>7</v>
      </c>
    </row>
    <row r="6" spans="1:13" ht="150" customHeight="1" x14ac:dyDescent="0.25">
      <c r="A6" s="10"/>
      <c r="B6" s="10"/>
      <c r="C6" s="13" t="s">
        <v>8</v>
      </c>
      <c r="D6" s="13" t="s">
        <v>9</v>
      </c>
      <c r="E6" s="13" t="s">
        <v>74</v>
      </c>
      <c r="F6" s="11"/>
      <c r="G6" s="14" t="s">
        <v>11</v>
      </c>
      <c r="H6" s="13" t="s">
        <v>12</v>
      </c>
      <c r="I6" s="13" t="s">
        <v>75</v>
      </c>
      <c r="J6" s="13" t="s">
        <v>12</v>
      </c>
      <c r="K6" s="12"/>
    </row>
    <row r="7" spans="1:13" ht="15.75" x14ac:dyDescent="0.25">
      <c r="A7" s="15">
        <v>1</v>
      </c>
      <c r="B7" s="16" t="s">
        <v>14</v>
      </c>
      <c r="C7" s="18">
        <f>73520/1000</f>
        <v>73.52</v>
      </c>
      <c r="D7" s="18"/>
      <c r="E7" s="19"/>
      <c r="F7" s="20">
        <f>SUM(C7,D7)</f>
        <v>73.52</v>
      </c>
      <c r="G7" s="93">
        <v>2210</v>
      </c>
      <c r="H7" s="18">
        <f>2160/1000</f>
        <v>2.16</v>
      </c>
      <c r="I7" s="23" t="s">
        <v>76</v>
      </c>
      <c r="J7" s="18"/>
      <c r="K7" s="24"/>
    </row>
    <row r="8" spans="1:13" ht="15.75" x14ac:dyDescent="0.25">
      <c r="A8" s="15"/>
      <c r="B8" s="16"/>
      <c r="C8" s="18"/>
      <c r="D8" s="18"/>
      <c r="E8" s="19"/>
      <c r="F8" s="20"/>
      <c r="G8" s="93">
        <v>2210</v>
      </c>
      <c r="H8" s="18">
        <f>13556.76/1000</f>
        <v>13.556760000000001</v>
      </c>
      <c r="I8" s="23" t="s">
        <v>77</v>
      </c>
      <c r="J8" s="18"/>
      <c r="K8" s="24"/>
    </row>
    <row r="9" spans="1:13" ht="15.75" x14ac:dyDescent="0.25">
      <c r="A9" s="15"/>
      <c r="B9" s="16"/>
      <c r="C9" s="18"/>
      <c r="D9" s="18"/>
      <c r="E9" s="19"/>
      <c r="F9" s="20"/>
      <c r="G9" s="93">
        <v>2210</v>
      </c>
      <c r="H9" s="18">
        <f>14218.64/1000</f>
        <v>14.218639999999999</v>
      </c>
      <c r="I9" s="23" t="s">
        <v>78</v>
      </c>
      <c r="J9" s="18"/>
      <c r="K9" s="24"/>
    </row>
    <row r="10" spans="1:13" ht="15.75" x14ac:dyDescent="0.25">
      <c r="A10" s="15"/>
      <c r="B10" s="16"/>
      <c r="C10" s="18"/>
      <c r="D10" s="18"/>
      <c r="E10" s="19"/>
      <c r="F10" s="20"/>
      <c r="G10" s="93">
        <v>2210</v>
      </c>
      <c r="H10" s="18">
        <f>6599/1000</f>
        <v>6.5990000000000002</v>
      </c>
      <c r="I10" s="23" t="s">
        <v>79</v>
      </c>
      <c r="J10" s="18"/>
      <c r="K10" s="24"/>
    </row>
    <row r="11" spans="1:13" ht="15.75" x14ac:dyDescent="0.25">
      <c r="A11" s="15"/>
      <c r="B11" s="16"/>
      <c r="C11" s="18"/>
      <c r="D11" s="18"/>
      <c r="E11" s="19"/>
      <c r="F11" s="20"/>
      <c r="G11" s="93">
        <v>2220</v>
      </c>
      <c r="H11" s="18">
        <f>59883.37/1000</f>
        <v>59.883369999999999</v>
      </c>
      <c r="I11" s="23" t="s">
        <v>80</v>
      </c>
      <c r="J11" s="18"/>
      <c r="K11" s="24"/>
    </row>
    <row r="12" spans="1:13" ht="15.75" x14ac:dyDescent="0.25">
      <c r="A12" s="15"/>
      <c r="B12" s="16"/>
      <c r="C12" s="18"/>
      <c r="D12" s="18"/>
      <c r="E12" s="19"/>
      <c r="F12" s="20"/>
      <c r="G12" s="93">
        <v>2220</v>
      </c>
      <c r="H12" s="18">
        <f>8027.52/1000</f>
        <v>8.0275200000000009</v>
      </c>
      <c r="I12" s="23" t="s">
        <v>26</v>
      </c>
      <c r="J12" s="18"/>
      <c r="K12" s="24"/>
    </row>
    <row r="13" spans="1:13" ht="31.5" x14ac:dyDescent="0.25">
      <c r="A13" s="15"/>
      <c r="B13" s="16"/>
      <c r="C13" s="18"/>
      <c r="D13" s="18"/>
      <c r="E13" s="19"/>
      <c r="F13" s="20"/>
      <c r="G13" s="93">
        <v>2240</v>
      </c>
      <c r="H13" s="18">
        <f>25052.62/1000</f>
        <v>25.052619999999997</v>
      </c>
      <c r="I13" s="23" t="s">
        <v>81</v>
      </c>
      <c r="J13" s="18"/>
      <c r="K13" s="24"/>
    </row>
    <row r="14" spans="1:13" ht="15.75" x14ac:dyDescent="0.25">
      <c r="A14" s="15"/>
      <c r="B14" s="16"/>
      <c r="C14" s="18"/>
      <c r="D14" s="18"/>
      <c r="E14" s="19"/>
      <c r="F14" s="20">
        <f t="shared" ref="F14:F26" si="0">SUM(C14,D14)</f>
        <v>0</v>
      </c>
      <c r="G14" s="93">
        <v>2240</v>
      </c>
      <c r="H14" s="18">
        <f>2447.66/1000</f>
        <v>2.4476599999999999</v>
      </c>
      <c r="I14" s="23" t="s">
        <v>82</v>
      </c>
      <c r="J14" s="18"/>
      <c r="K14" s="24"/>
    </row>
    <row r="15" spans="1:13" ht="25.5" customHeight="1" x14ac:dyDescent="0.25">
      <c r="A15" s="15"/>
      <c r="B15" s="16"/>
      <c r="C15" s="18"/>
      <c r="D15" s="18"/>
      <c r="E15" s="19"/>
      <c r="F15" s="20">
        <f t="shared" si="0"/>
        <v>0</v>
      </c>
      <c r="G15" s="25">
        <v>2240</v>
      </c>
      <c r="H15" s="51">
        <f>3240/1000</f>
        <v>3.24</v>
      </c>
      <c r="I15" s="94" t="s">
        <v>83</v>
      </c>
      <c r="J15" s="18"/>
      <c r="K15" s="24"/>
    </row>
    <row r="16" spans="1:13" ht="15.75" x14ac:dyDescent="0.25">
      <c r="A16" s="15"/>
      <c r="B16" s="16"/>
      <c r="C16" s="18"/>
      <c r="D16" s="18"/>
      <c r="E16" s="19"/>
      <c r="F16" s="20">
        <f t="shared" si="0"/>
        <v>0</v>
      </c>
      <c r="G16" s="25"/>
      <c r="H16" s="18"/>
      <c r="I16" s="19"/>
      <c r="J16" s="18"/>
      <c r="K16" s="24"/>
    </row>
    <row r="17" spans="1:11" ht="15.75" x14ac:dyDescent="0.25">
      <c r="A17" s="15"/>
      <c r="B17" s="16"/>
      <c r="C17" s="18"/>
      <c r="D17" s="18"/>
      <c r="E17" s="19"/>
      <c r="F17" s="20">
        <f t="shared" si="0"/>
        <v>0</v>
      </c>
      <c r="G17" s="16"/>
      <c r="H17" s="18"/>
      <c r="I17" s="19"/>
      <c r="J17" s="18"/>
      <c r="K17" s="24"/>
    </row>
    <row r="18" spans="1:11" ht="15.75" x14ac:dyDescent="0.25">
      <c r="A18" s="25"/>
      <c r="B18" s="16"/>
      <c r="C18" s="18"/>
      <c r="D18" s="18"/>
      <c r="E18" s="19"/>
      <c r="F18" s="20">
        <f t="shared" si="0"/>
        <v>0</v>
      </c>
      <c r="G18" s="16"/>
      <c r="H18" s="18"/>
      <c r="I18" s="19"/>
      <c r="J18" s="18"/>
      <c r="K18" s="24"/>
    </row>
    <row r="19" spans="1:11" ht="15.75" x14ac:dyDescent="0.25">
      <c r="A19" s="25"/>
      <c r="B19" s="16"/>
      <c r="C19" s="18"/>
      <c r="D19" s="18"/>
      <c r="E19" s="19"/>
      <c r="F19" s="20">
        <f t="shared" si="0"/>
        <v>0</v>
      </c>
      <c r="G19" s="16"/>
      <c r="H19" s="18"/>
      <c r="I19" s="19"/>
      <c r="J19" s="18"/>
      <c r="K19" s="24"/>
    </row>
    <row r="20" spans="1:11" ht="15.75" x14ac:dyDescent="0.25">
      <c r="A20" s="15"/>
      <c r="B20" s="16"/>
      <c r="C20" s="18"/>
      <c r="D20" s="18"/>
      <c r="E20" s="19"/>
      <c r="F20" s="20">
        <f t="shared" si="0"/>
        <v>0</v>
      </c>
      <c r="G20" s="16"/>
      <c r="H20" s="18"/>
      <c r="I20" s="19"/>
      <c r="J20" s="18"/>
      <c r="K20" s="24"/>
    </row>
    <row r="21" spans="1:11" ht="15.75" x14ac:dyDescent="0.25">
      <c r="A21" s="15"/>
      <c r="B21" s="16"/>
      <c r="C21" s="18"/>
      <c r="D21" s="18"/>
      <c r="E21" s="19"/>
      <c r="F21" s="20">
        <f t="shared" si="0"/>
        <v>0</v>
      </c>
      <c r="G21" s="16"/>
      <c r="H21" s="18"/>
      <c r="I21" s="19"/>
      <c r="J21" s="18"/>
      <c r="K21" s="24"/>
    </row>
    <row r="22" spans="1:11" ht="15.75" x14ac:dyDescent="0.25">
      <c r="A22" s="25"/>
      <c r="B22" s="16"/>
      <c r="C22" s="18"/>
      <c r="D22" s="18"/>
      <c r="E22" s="19"/>
      <c r="F22" s="20">
        <f t="shared" si="0"/>
        <v>0</v>
      </c>
      <c r="G22" s="16"/>
      <c r="H22" s="18"/>
      <c r="I22" s="19"/>
      <c r="J22" s="18"/>
      <c r="K22" s="24"/>
    </row>
    <row r="23" spans="1:11" ht="15.75" x14ac:dyDescent="0.25">
      <c r="A23" s="26"/>
      <c r="B23" s="27"/>
      <c r="C23" s="28"/>
      <c r="D23" s="28"/>
      <c r="E23" s="29"/>
      <c r="F23" s="20">
        <f t="shared" si="0"/>
        <v>0</v>
      </c>
      <c r="G23" s="27"/>
      <c r="H23" s="28"/>
      <c r="I23" s="29"/>
      <c r="J23" s="28"/>
      <c r="K23" s="24"/>
    </row>
    <row r="24" spans="1:11" ht="15.75" x14ac:dyDescent="0.25">
      <c r="A24" s="26"/>
      <c r="B24" s="27"/>
      <c r="C24" s="28"/>
      <c r="D24" s="28"/>
      <c r="E24" s="29"/>
      <c r="F24" s="20">
        <f t="shared" si="0"/>
        <v>0</v>
      </c>
      <c r="G24" s="27"/>
      <c r="H24" s="28"/>
      <c r="I24" s="29"/>
      <c r="J24" s="28"/>
      <c r="K24" s="24"/>
    </row>
    <row r="25" spans="1:11" ht="15.75" x14ac:dyDescent="0.25">
      <c r="A25" s="26"/>
      <c r="B25" s="27"/>
      <c r="C25" s="28"/>
      <c r="D25" s="28"/>
      <c r="E25" s="29"/>
      <c r="F25" s="20">
        <f t="shared" si="0"/>
        <v>0</v>
      </c>
      <c r="G25" s="27"/>
      <c r="H25" s="28"/>
      <c r="I25" s="29"/>
      <c r="J25" s="28"/>
      <c r="K25" s="24"/>
    </row>
    <row r="26" spans="1:11" ht="15.75" x14ac:dyDescent="0.25">
      <c r="A26" s="27"/>
      <c r="B26" s="30" t="s">
        <v>16</v>
      </c>
      <c r="C26" s="41">
        <f>SUM(C7:C25)</f>
        <v>73.52</v>
      </c>
      <c r="D26" s="41">
        <f>SUM(D7:D25)</f>
        <v>0</v>
      </c>
      <c r="E26" s="42"/>
      <c r="F26" s="43">
        <f t="shared" si="0"/>
        <v>73.52</v>
      </c>
      <c r="G26" s="44"/>
      <c r="H26" s="41">
        <f>SUM(H7:H25)</f>
        <v>135.18557000000001</v>
      </c>
      <c r="I26" s="42"/>
      <c r="J26" s="41">
        <f>SUM(J7:J25)</f>
        <v>0</v>
      </c>
      <c r="K26" s="45">
        <f>C26-H26</f>
        <v>-61.665570000000017</v>
      </c>
    </row>
    <row r="29" spans="1:11" ht="15.75" x14ac:dyDescent="0.25">
      <c r="B29" s="35" t="s">
        <v>54</v>
      </c>
      <c r="F29" s="36"/>
      <c r="G29" s="37" t="s">
        <v>84</v>
      </c>
      <c r="H29" s="38"/>
    </row>
    <row r="30" spans="1:11" x14ac:dyDescent="0.25">
      <c r="B30" s="35"/>
      <c r="F30" s="39" t="s">
        <v>19</v>
      </c>
      <c r="G30" s="40"/>
      <c r="H30" s="40"/>
    </row>
    <row r="31" spans="1:11" ht="15.75" x14ac:dyDescent="0.25">
      <c r="B31" s="35" t="s">
        <v>85</v>
      </c>
      <c r="F31" s="36"/>
      <c r="G31" s="37" t="s">
        <v>86</v>
      </c>
      <c r="H31" s="38"/>
    </row>
    <row r="32" spans="1:11" x14ac:dyDescent="0.25">
      <c r="F32" s="39" t="s">
        <v>19</v>
      </c>
      <c r="G32" s="40"/>
      <c r="H32" s="40"/>
    </row>
  </sheetData>
  <mergeCells count="10">
    <mergeCell ref="G29:H29"/>
    <mergeCell ref="G31:H31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F24" sqref="F24"/>
    </sheetView>
  </sheetViews>
  <sheetFormatPr defaultRowHeight="15" x14ac:dyDescent="0.25"/>
  <cols>
    <col min="1" max="1" width="11.5703125" customWidth="1"/>
    <col min="2" max="2" width="24.42578125" customWidth="1"/>
    <col min="3" max="3" width="10.7109375" customWidth="1"/>
    <col min="4" max="4" width="14.28515625" customWidth="1"/>
    <col min="5" max="5" width="26.5703125" customWidth="1"/>
    <col min="6" max="6" width="12.5703125" customWidth="1"/>
    <col min="7" max="7" width="17.42578125" customWidth="1"/>
    <col min="8" max="8" width="10.5703125" customWidth="1"/>
    <col min="9" max="9" width="31.5703125" customWidth="1"/>
    <col min="10" max="10" width="10.42578125" customWidth="1"/>
    <col min="11" max="11" width="19.7109375" customWidth="1"/>
  </cols>
  <sheetData>
    <row r="1" spans="1:11" x14ac:dyDescent="0.25">
      <c r="J1" s="95" t="s">
        <v>87</v>
      </c>
      <c r="K1" s="95"/>
    </row>
    <row r="2" spans="1:11" ht="24" customHeight="1" x14ac:dyDescent="0.25">
      <c r="J2" s="96" t="s">
        <v>88</v>
      </c>
      <c r="K2" s="96"/>
    </row>
    <row r="3" spans="1:11" x14ac:dyDescent="0.25">
      <c r="B3" s="97"/>
      <c r="J3" s="98" t="s">
        <v>89</v>
      </c>
      <c r="K3" s="95"/>
    </row>
    <row r="4" spans="1:11" ht="0.75" customHeight="1" x14ac:dyDescent="0.25"/>
    <row r="5" spans="1:11" hidden="1" x14ac:dyDescent="0.25"/>
    <row r="6" spans="1:11" ht="32.25" customHeight="1" x14ac:dyDescent="0.35">
      <c r="A6" s="99" t="s">
        <v>90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21" x14ac:dyDescent="0.35">
      <c r="A7" s="99" t="s">
        <v>91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28.5" customHeight="1" x14ac:dyDescent="0.35">
      <c r="A8" s="100" t="s">
        <v>92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21" x14ac:dyDescent="0.35">
      <c r="A9" s="99" t="s">
        <v>93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24" customHeight="1" x14ac:dyDescent="0.25"/>
    <row r="11" spans="1:11" ht="44.25" customHeight="1" x14ac:dyDescent="0.25">
      <c r="A11" s="101" t="s">
        <v>94</v>
      </c>
      <c r="B11" s="102" t="s">
        <v>95</v>
      </c>
      <c r="C11" s="103" t="s">
        <v>96</v>
      </c>
      <c r="D11" s="104"/>
      <c r="E11" s="105"/>
      <c r="F11" s="102" t="s">
        <v>97</v>
      </c>
      <c r="G11" s="103" t="s">
        <v>98</v>
      </c>
      <c r="H11" s="104"/>
      <c r="I11" s="104"/>
      <c r="J11" s="105"/>
      <c r="K11" s="102" t="s">
        <v>99</v>
      </c>
    </row>
    <row r="12" spans="1:11" ht="99.75" customHeight="1" x14ac:dyDescent="0.25">
      <c r="A12" s="106"/>
      <c r="B12" s="107"/>
      <c r="C12" s="108" t="s">
        <v>100</v>
      </c>
      <c r="D12" s="108" t="s">
        <v>101</v>
      </c>
      <c r="E12" s="13" t="s">
        <v>10</v>
      </c>
      <c r="F12" s="107"/>
      <c r="G12" s="109" t="s">
        <v>102</v>
      </c>
      <c r="H12" s="109" t="s">
        <v>103</v>
      </c>
      <c r="I12" s="13" t="s">
        <v>13</v>
      </c>
      <c r="J12" s="109" t="s">
        <v>103</v>
      </c>
      <c r="K12" s="107"/>
    </row>
    <row r="13" spans="1:11" ht="25.5" customHeight="1" x14ac:dyDescent="0.3">
      <c r="A13" s="110" t="s">
        <v>104</v>
      </c>
      <c r="B13" s="111" t="s">
        <v>36</v>
      </c>
      <c r="C13" s="111">
        <v>16.8</v>
      </c>
      <c r="D13" s="111"/>
      <c r="E13" s="111"/>
      <c r="F13" s="111">
        <f>C13+D13</f>
        <v>16.8</v>
      </c>
      <c r="G13" s="111"/>
      <c r="H13" s="111"/>
      <c r="I13" s="112"/>
      <c r="J13" s="111"/>
      <c r="K13" s="111"/>
    </row>
    <row r="14" spans="1:11" ht="21" customHeight="1" x14ac:dyDescent="0.3">
      <c r="A14" s="110"/>
      <c r="B14" s="113"/>
      <c r="C14" s="113"/>
      <c r="D14" s="113"/>
      <c r="E14" s="113"/>
      <c r="F14" s="113">
        <f>C14+D14</f>
        <v>0</v>
      </c>
      <c r="G14" s="111"/>
      <c r="H14" s="111"/>
      <c r="I14" s="112"/>
      <c r="J14" s="111"/>
      <c r="K14" s="114"/>
    </row>
    <row r="15" spans="1:11" ht="49.5" customHeight="1" x14ac:dyDescent="0.3">
      <c r="A15" s="115" t="s">
        <v>105</v>
      </c>
      <c r="B15" s="116"/>
      <c r="C15" s="117">
        <f>C13+C14</f>
        <v>16.8</v>
      </c>
      <c r="D15" s="117">
        <f>D13+D14</f>
        <v>0</v>
      </c>
      <c r="E15" s="117"/>
      <c r="F15" s="117">
        <f>F13+F14</f>
        <v>16.8</v>
      </c>
      <c r="G15" s="118"/>
      <c r="H15" s="118">
        <f>H13+H14</f>
        <v>0</v>
      </c>
      <c r="I15" s="118"/>
      <c r="J15" s="118">
        <f>J13+J14</f>
        <v>0</v>
      </c>
      <c r="K15" s="119"/>
    </row>
    <row r="16" spans="1:11" ht="34.5" customHeight="1" x14ac:dyDescent="0.3">
      <c r="A16" s="101" t="s">
        <v>106</v>
      </c>
      <c r="B16" s="111" t="s">
        <v>36</v>
      </c>
      <c r="C16" s="111">
        <v>9.8000000000000007</v>
      </c>
      <c r="D16" s="111"/>
      <c r="E16" s="111"/>
      <c r="F16" s="111">
        <f>C16+D16</f>
        <v>9.8000000000000007</v>
      </c>
      <c r="G16" s="111">
        <v>2210</v>
      </c>
      <c r="H16" s="111">
        <v>13.6</v>
      </c>
      <c r="I16" s="112" t="s">
        <v>107</v>
      </c>
      <c r="J16" s="111">
        <f>H16</f>
        <v>13.6</v>
      </c>
      <c r="K16" s="114"/>
    </row>
    <row r="17" spans="1:12" ht="33" customHeight="1" x14ac:dyDescent="0.3">
      <c r="A17" s="106"/>
      <c r="B17" s="113"/>
      <c r="C17" s="113"/>
      <c r="D17" s="113"/>
      <c r="E17" s="113"/>
      <c r="F17" s="113"/>
      <c r="G17" s="111"/>
      <c r="H17" s="111"/>
      <c r="I17" s="111"/>
      <c r="J17" s="111"/>
      <c r="K17" s="111"/>
    </row>
    <row r="18" spans="1:12" ht="49.5" customHeight="1" x14ac:dyDescent="0.3">
      <c r="A18" s="115" t="s">
        <v>108</v>
      </c>
      <c r="B18" s="113"/>
      <c r="C18" s="118">
        <f>C16</f>
        <v>9.8000000000000007</v>
      </c>
      <c r="D18" s="118">
        <f>D16</f>
        <v>0</v>
      </c>
      <c r="E18" s="118"/>
      <c r="F18" s="118">
        <f>F16</f>
        <v>9.8000000000000007</v>
      </c>
      <c r="G18" s="111"/>
      <c r="H18" s="118">
        <f>H16</f>
        <v>13.6</v>
      </c>
      <c r="I18" s="118"/>
      <c r="J18" s="118">
        <f>J16</f>
        <v>13.6</v>
      </c>
      <c r="K18" s="119"/>
    </row>
    <row r="19" spans="1:12" ht="46.5" customHeight="1" x14ac:dyDescent="0.3">
      <c r="A19" s="120" t="s">
        <v>109</v>
      </c>
      <c r="B19" s="111" t="s">
        <v>36</v>
      </c>
      <c r="C19" s="114">
        <v>32</v>
      </c>
      <c r="D19" s="111"/>
      <c r="E19" s="111"/>
      <c r="F19" s="114">
        <f>C19</f>
        <v>32</v>
      </c>
      <c r="G19" s="111">
        <v>2210</v>
      </c>
      <c r="H19" s="111">
        <v>2.8</v>
      </c>
      <c r="I19" s="111" t="s">
        <v>110</v>
      </c>
      <c r="J19" s="111">
        <v>2.8</v>
      </c>
      <c r="K19" s="111"/>
    </row>
    <row r="20" spans="1:12" ht="75" x14ac:dyDescent="0.3">
      <c r="A20" s="121"/>
      <c r="B20" s="111"/>
      <c r="C20" s="113"/>
      <c r="D20" s="113"/>
      <c r="E20" s="113"/>
      <c r="F20" s="113"/>
      <c r="G20" s="111">
        <v>2240</v>
      </c>
      <c r="H20" s="111">
        <v>1.5</v>
      </c>
      <c r="I20" s="112" t="s">
        <v>111</v>
      </c>
      <c r="J20" s="111">
        <v>1.5</v>
      </c>
      <c r="K20" s="111"/>
    </row>
    <row r="21" spans="1:12" ht="36" customHeight="1" x14ac:dyDescent="0.3">
      <c r="A21" s="121"/>
      <c r="B21" s="111"/>
      <c r="C21" s="113"/>
      <c r="D21" s="113"/>
      <c r="E21" s="113"/>
      <c r="F21" s="113"/>
      <c r="G21" s="111">
        <v>2220</v>
      </c>
      <c r="H21" s="111">
        <v>35.9</v>
      </c>
      <c r="I21" s="111" t="s">
        <v>112</v>
      </c>
      <c r="J21" s="111">
        <v>35.9</v>
      </c>
      <c r="K21" s="111"/>
    </row>
    <row r="22" spans="1:12" ht="37.5" customHeight="1" x14ac:dyDescent="0.3">
      <c r="A22" s="121"/>
      <c r="B22" s="111"/>
      <c r="C22" s="113"/>
      <c r="D22" s="113"/>
      <c r="E22" s="113"/>
      <c r="F22" s="113"/>
      <c r="G22" s="111">
        <v>2220</v>
      </c>
      <c r="H22" s="111">
        <v>3.3</v>
      </c>
      <c r="I22" s="111" t="s">
        <v>113</v>
      </c>
      <c r="J22" s="111">
        <v>3.3</v>
      </c>
      <c r="K22" s="111"/>
    </row>
    <row r="23" spans="1:12" ht="52.5" customHeight="1" x14ac:dyDescent="0.3">
      <c r="A23" s="122"/>
      <c r="B23" s="113"/>
      <c r="C23" s="113"/>
      <c r="D23" s="113"/>
      <c r="E23" s="113"/>
      <c r="F23" s="113"/>
      <c r="G23" s="74">
        <v>2240</v>
      </c>
      <c r="H23" s="123">
        <v>18</v>
      </c>
      <c r="I23" s="71" t="s">
        <v>114</v>
      </c>
      <c r="J23" s="123">
        <v>18</v>
      </c>
      <c r="K23" s="74"/>
    </row>
    <row r="24" spans="1:12" ht="47.25" x14ac:dyDescent="0.3">
      <c r="A24" s="115" t="s">
        <v>115</v>
      </c>
      <c r="B24" s="113"/>
      <c r="C24" s="119">
        <f>C19</f>
        <v>32</v>
      </c>
      <c r="D24" s="118">
        <f>D19</f>
        <v>0</v>
      </c>
      <c r="E24" s="118"/>
      <c r="F24" s="119">
        <f>F19</f>
        <v>32</v>
      </c>
      <c r="G24" s="111"/>
      <c r="H24" s="114">
        <f>H19+H20+H21+H22+H23</f>
        <v>61.499999999999993</v>
      </c>
      <c r="I24" s="114"/>
      <c r="J24" s="114">
        <f>J19+J20+J21+J22+J23</f>
        <v>61.499999999999993</v>
      </c>
      <c r="K24" s="111"/>
    </row>
    <row r="25" spans="1:12" ht="18.75" x14ac:dyDescent="0.3">
      <c r="A25" s="124" t="s">
        <v>116</v>
      </c>
      <c r="B25" s="113"/>
      <c r="C25" s="113"/>
      <c r="D25" s="113"/>
      <c r="E25" s="113"/>
      <c r="F25" s="113"/>
      <c r="G25" s="111"/>
      <c r="H25" s="111"/>
      <c r="I25" s="111"/>
      <c r="J25" s="111"/>
      <c r="K25" s="111"/>
    </row>
    <row r="26" spans="1:12" ht="18.75" x14ac:dyDescent="0.3">
      <c r="A26" s="125"/>
      <c r="B26" s="113"/>
      <c r="C26" s="113"/>
      <c r="D26" s="113"/>
      <c r="E26" s="113"/>
      <c r="F26" s="113"/>
      <c r="G26" s="111"/>
      <c r="H26" s="111"/>
      <c r="I26" s="111"/>
      <c r="J26" s="111"/>
      <c r="K26" s="111"/>
    </row>
    <row r="27" spans="1:12" ht="36" customHeight="1" x14ac:dyDescent="0.3">
      <c r="A27" s="126" t="s">
        <v>117</v>
      </c>
      <c r="B27" s="117"/>
      <c r="C27" s="118">
        <f>C15+C18+C24</f>
        <v>58.6</v>
      </c>
      <c r="D27" s="118">
        <f>D15+D18</f>
        <v>0</v>
      </c>
      <c r="E27" s="118"/>
      <c r="F27" s="118">
        <f>F15+F18+F24</f>
        <v>58.6</v>
      </c>
      <c r="G27" s="118"/>
      <c r="H27" s="119">
        <f>H15+H18+H24</f>
        <v>75.099999999999994</v>
      </c>
      <c r="I27" s="118"/>
      <c r="J27" s="119">
        <f>J15+J18+J24</f>
        <v>75.099999999999994</v>
      </c>
      <c r="K27" s="119">
        <v>54.7</v>
      </c>
    </row>
    <row r="28" spans="1:12" ht="36" customHeight="1" x14ac:dyDescent="0.25">
      <c r="A28" s="127" t="s">
        <v>118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ht="27.75" customHeight="1" x14ac:dyDescent="0.25">
      <c r="A29" s="127" t="s">
        <v>119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ht="32.25" customHeight="1" x14ac:dyDescent="0.25">
      <c r="B30" s="35" t="s">
        <v>17</v>
      </c>
      <c r="F30" s="36"/>
      <c r="G30" s="37" t="s">
        <v>120</v>
      </c>
      <c r="H30" s="38"/>
    </row>
    <row r="31" spans="1:12" x14ac:dyDescent="0.25">
      <c r="B31" s="35"/>
      <c r="F31" s="39" t="s">
        <v>19</v>
      </c>
      <c r="G31" s="40"/>
      <c r="H31" s="40"/>
    </row>
    <row r="32" spans="1:12" ht="15.75" x14ac:dyDescent="0.25">
      <c r="B32" s="35" t="s">
        <v>20</v>
      </c>
      <c r="F32" s="36"/>
      <c r="G32" s="37" t="s">
        <v>121</v>
      </c>
      <c r="H32" s="38"/>
    </row>
    <row r="33" spans="6:8" x14ac:dyDescent="0.25">
      <c r="F33" s="39" t="s">
        <v>19</v>
      </c>
      <c r="G33" s="40"/>
      <c r="H33" s="40"/>
    </row>
  </sheetData>
  <mergeCells count="17">
    <mergeCell ref="G32:H32"/>
    <mergeCell ref="K11:K12"/>
    <mergeCell ref="A13:A14"/>
    <mergeCell ref="A16:A17"/>
    <mergeCell ref="A19:A22"/>
    <mergeCell ref="A25:A26"/>
    <mergeCell ref="G30:H30"/>
    <mergeCell ref="J2:K2"/>
    <mergeCell ref="A6:K6"/>
    <mergeCell ref="A7:K7"/>
    <mergeCell ref="A8:K8"/>
    <mergeCell ref="A9:K9"/>
    <mergeCell ref="A11:A12"/>
    <mergeCell ref="B11:B12"/>
    <mergeCell ref="C11:E11"/>
    <mergeCell ref="F11:F12"/>
    <mergeCell ref="G11:J11"/>
  </mergeCells>
  <pageMargins left="0" right="0" top="0" bottom="0" header="0.31496062992125984" footer="0.31496062992125984"/>
  <pageSetup paperSize="9" scale="75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G45" sqref="G45"/>
    </sheetView>
  </sheetViews>
  <sheetFormatPr defaultRowHeight="15" x14ac:dyDescent="0.25"/>
  <cols>
    <col min="1" max="1" width="6.85546875" style="155" customWidth="1"/>
    <col min="2" max="2" width="27.85546875" style="155" customWidth="1"/>
    <col min="3" max="3" width="12.7109375" style="155" customWidth="1"/>
    <col min="4" max="4" width="20.5703125" style="155" bestFit="1" customWidth="1"/>
    <col min="5" max="5" width="61.5703125" style="155" customWidth="1"/>
    <col min="6" max="6" width="14" style="155" customWidth="1"/>
    <col min="7" max="7" width="26" style="155" bestFit="1" customWidth="1"/>
    <col min="8" max="8" width="8.5703125" style="155" customWidth="1"/>
    <col min="9" max="9" width="61.140625" style="155" customWidth="1"/>
    <col min="10" max="10" width="8.7109375" style="155" customWidth="1"/>
    <col min="11" max="11" width="20.42578125" style="155" customWidth="1"/>
    <col min="12" max="16384" width="9.140625" style="155"/>
  </cols>
  <sheetData>
    <row r="1" spans="1:11" s="132" customFormat="1" ht="45.75" customHeight="1" x14ac:dyDescent="0.3">
      <c r="A1" s="132" t="s">
        <v>90</v>
      </c>
      <c r="J1" s="133"/>
      <c r="K1" s="133"/>
    </row>
    <row r="2" spans="1:11" s="132" customFormat="1" ht="20.25" x14ac:dyDescent="0.3">
      <c r="A2" s="132" t="s">
        <v>122</v>
      </c>
    </row>
    <row r="3" spans="1:11" s="132" customFormat="1" ht="20.25" x14ac:dyDescent="0.3">
      <c r="A3" s="132" t="s">
        <v>123</v>
      </c>
    </row>
    <row r="4" spans="1:11" s="132" customFormat="1" ht="20.25" x14ac:dyDescent="0.3">
      <c r="A4" s="132" t="s">
        <v>124</v>
      </c>
    </row>
    <row r="5" spans="1:11" s="132" customFormat="1" ht="60" customHeight="1" x14ac:dyDescent="0.3">
      <c r="A5" s="134" t="s">
        <v>125</v>
      </c>
      <c r="B5" s="135" t="s">
        <v>3</v>
      </c>
      <c r="C5" s="135" t="s">
        <v>4</v>
      </c>
      <c r="D5" s="135"/>
      <c r="E5" s="135"/>
      <c r="F5" s="135" t="s">
        <v>97</v>
      </c>
      <c r="G5" s="135" t="s">
        <v>126</v>
      </c>
      <c r="H5" s="135"/>
      <c r="I5" s="135"/>
      <c r="J5" s="135"/>
      <c r="K5" s="135" t="s">
        <v>99</v>
      </c>
    </row>
    <row r="6" spans="1:11" s="132" customFormat="1" ht="120" customHeight="1" x14ac:dyDescent="0.3">
      <c r="A6" s="136"/>
      <c r="B6" s="135"/>
      <c r="C6" s="137" t="s">
        <v>100</v>
      </c>
      <c r="D6" s="137" t="s">
        <v>127</v>
      </c>
      <c r="E6" s="138" t="s">
        <v>128</v>
      </c>
      <c r="F6" s="135"/>
      <c r="G6" s="139" t="s">
        <v>11</v>
      </c>
      <c r="H6" s="137" t="s">
        <v>129</v>
      </c>
      <c r="I6" s="138" t="s">
        <v>128</v>
      </c>
      <c r="J6" s="137" t="s">
        <v>129</v>
      </c>
      <c r="K6" s="135"/>
    </row>
    <row r="7" spans="1:11" s="147" customFormat="1" ht="75" x14ac:dyDescent="0.3">
      <c r="A7" s="140">
        <v>1</v>
      </c>
      <c r="B7" s="141" t="s">
        <v>130</v>
      </c>
      <c r="C7" s="142"/>
      <c r="D7" s="143">
        <v>3.7</v>
      </c>
      <c r="E7" s="141" t="s">
        <v>131</v>
      </c>
      <c r="F7" s="144">
        <f t="shared" ref="F7:F27" si="0">C7+D7</f>
        <v>3.7</v>
      </c>
      <c r="G7" s="141">
        <v>2220</v>
      </c>
      <c r="H7" s="145">
        <v>19.8</v>
      </c>
      <c r="I7" s="141" t="s">
        <v>131</v>
      </c>
      <c r="J7" s="143">
        <v>3.7</v>
      </c>
      <c r="K7" s="146"/>
    </row>
    <row r="8" spans="1:11" s="147" customFormat="1" ht="18.75" x14ac:dyDescent="0.3">
      <c r="A8" s="140"/>
      <c r="B8" s="141"/>
      <c r="C8" s="142"/>
      <c r="D8" s="143">
        <v>3</v>
      </c>
      <c r="E8" s="141" t="s">
        <v>132</v>
      </c>
      <c r="F8" s="144">
        <f t="shared" si="0"/>
        <v>3</v>
      </c>
      <c r="G8" s="141">
        <v>2240</v>
      </c>
      <c r="H8" s="145">
        <v>75.099999999999994</v>
      </c>
      <c r="I8" s="141" t="s">
        <v>132</v>
      </c>
      <c r="J8" s="143">
        <v>3</v>
      </c>
      <c r="K8" s="146"/>
    </row>
    <row r="9" spans="1:11" s="147" customFormat="1" ht="18.75" x14ac:dyDescent="0.3">
      <c r="A9" s="140"/>
      <c r="B9" s="141"/>
      <c r="C9" s="142"/>
      <c r="D9" s="143">
        <v>3</v>
      </c>
      <c r="E9" s="141" t="s">
        <v>133</v>
      </c>
      <c r="F9" s="144">
        <f t="shared" si="0"/>
        <v>3</v>
      </c>
      <c r="G9" s="141">
        <v>2210</v>
      </c>
      <c r="H9" s="145">
        <v>0.3</v>
      </c>
      <c r="I9" s="141" t="s">
        <v>133</v>
      </c>
      <c r="J9" s="143">
        <v>3</v>
      </c>
      <c r="K9" s="146"/>
    </row>
    <row r="10" spans="1:11" s="147" customFormat="1" ht="18.75" x14ac:dyDescent="0.3">
      <c r="A10" s="140"/>
      <c r="B10" s="141"/>
      <c r="C10" s="142"/>
      <c r="D10" s="143">
        <v>3</v>
      </c>
      <c r="E10" s="141" t="s">
        <v>134</v>
      </c>
      <c r="F10" s="144">
        <f t="shared" si="0"/>
        <v>3</v>
      </c>
      <c r="G10" s="141">
        <v>3110</v>
      </c>
      <c r="H10" s="145">
        <v>162</v>
      </c>
      <c r="I10" s="141" t="s">
        <v>134</v>
      </c>
      <c r="J10" s="143">
        <v>3</v>
      </c>
      <c r="K10" s="146"/>
    </row>
    <row r="11" spans="1:11" s="147" customFormat="1" ht="18.75" x14ac:dyDescent="0.3">
      <c r="A11" s="140"/>
      <c r="B11" s="141"/>
      <c r="C11" s="142"/>
      <c r="D11" s="143">
        <v>3</v>
      </c>
      <c r="E11" s="141" t="s">
        <v>135</v>
      </c>
      <c r="F11" s="144">
        <f t="shared" si="0"/>
        <v>3</v>
      </c>
      <c r="G11" s="141"/>
      <c r="H11" s="145"/>
      <c r="I11" s="141" t="s">
        <v>135</v>
      </c>
      <c r="J11" s="143">
        <v>3</v>
      </c>
      <c r="K11" s="146"/>
    </row>
    <row r="12" spans="1:11" s="147" customFormat="1" ht="18.75" x14ac:dyDescent="0.3">
      <c r="A12" s="140"/>
      <c r="B12" s="141"/>
      <c r="C12" s="142"/>
      <c r="D12" s="143">
        <v>3</v>
      </c>
      <c r="E12" s="141" t="s">
        <v>136</v>
      </c>
      <c r="F12" s="144">
        <f t="shared" si="0"/>
        <v>3</v>
      </c>
      <c r="G12" s="141"/>
      <c r="H12" s="145"/>
      <c r="I12" s="141" t="s">
        <v>136</v>
      </c>
      <c r="J12" s="143">
        <v>3</v>
      </c>
      <c r="K12" s="146"/>
    </row>
    <row r="13" spans="1:11" s="147" customFormat="1" ht="18.75" x14ac:dyDescent="0.3">
      <c r="A13" s="140"/>
      <c r="B13" s="141"/>
      <c r="C13" s="142"/>
      <c r="D13" s="143">
        <v>3</v>
      </c>
      <c r="E13" s="141" t="s">
        <v>133</v>
      </c>
      <c r="F13" s="144">
        <f t="shared" si="0"/>
        <v>3</v>
      </c>
      <c r="G13" s="141"/>
      <c r="H13" s="145"/>
      <c r="I13" s="141" t="s">
        <v>133</v>
      </c>
      <c r="J13" s="143">
        <v>3</v>
      </c>
      <c r="K13" s="146"/>
    </row>
    <row r="14" spans="1:11" s="147" customFormat="1" ht="18.75" x14ac:dyDescent="0.3">
      <c r="A14" s="140"/>
      <c r="B14" s="141"/>
      <c r="C14" s="142"/>
      <c r="D14" s="143">
        <v>3</v>
      </c>
      <c r="E14" s="141" t="s">
        <v>137</v>
      </c>
      <c r="F14" s="144">
        <f t="shared" si="0"/>
        <v>3</v>
      </c>
      <c r="G14" s="141"/>
      <c r="H14" s="145"/>
      <c r="I14" s="141" t="s">
        <v>137</v>
      </c>
      <c r="J14" s="143">
        <v>3</v>
      </c>
      <c r="K14" s="146"/>
    </row>
    <row r="15" spans="1:11" s="147" customFormat="1" ht="18.75" x14ac:dyDescent="0.3">
      <c r="A15" s="140"/>
      <c r="B15" s="141"/>
      <c r="C15" s="142"/>
      <c r="D15" s="143">
        <v>3</v>
      </c>
      <c r="E15" s="141" t="s">
        <v>134</v>
      </c>
      <c r="F15" s="144">
        <f t="shared" si="0"/>
        <v>3</v>
      </c>
      <c r="G15" s="141"/>
      <c r="H15" s="145"/>
      <c r="I15" s="141" t="s">
        <v>134</v>
      </c>
      <c r="J15" s="143">
        <v>3</v>
      </c>
      <c r="K15" s="146"/>
    </row>
    <row r="16" spans="1:11" s="147" customFormat="1" ht="18.75" x14ac:dyDescent="0.3">
      <c r="A16" s="140"/>
      <c r="B16" s="141"/>
      <c r="C16" s="142"/>
      <c r="D16" s="143">
        <v>3</v>
      </c>
      <c r="E16" s="141" t="s">
        <v>134</v>
      </c>
      <c r="F16" s="144">
        <f t="shared" si="0"/>
        <v>3</v>
      </c>
      <c r="G16" s="141"/>
      <c r="H16" s="145"/>
      <c r="I16" s="141" t="s">
        <v>134</v>
      </c>
      <c r="J16" s="143">
        <v>3</v>
      </c>
      <c r="K16" s="146"/>
    </row>
    <row r="17" spans="1:11" s="147" customFormat="1" ht="18.75" x14ac:dyDescent="0.3">
      <c r="A17" s="140"/>
      <c r="B17" s="141"/>
      <c r="C17" s="142"/>
      <c r="D17" s="143">
        <v>3</v>
      </c>
      <c r="E17" s="141" t="s">
        <v>138</v>
      </c>
      <c r="F17" s="144">
        <f t="shared" si="0"/>
        <v>3</v>
      </c>
      <c r="G17" s="141"/>
      <c r="H17" s="145"/>
      <c r="I17" s="141" t="s">
        <v>138</v>
      </c>
      <c r="J17" s="143">
        <v>3</v>
      </c>
      <c r="K17" s="146"/>
    </row>
    <row r="18" spans="1:11" s="147" customFormat="1" ht="18.75" x14ac:dyDescent="0.3">
      <c r="A18" s="140"/>
      <c r="B18" s="141"/>
      <c r="C18" s="142"/>
      <c r="D18" s="143">
        <v>9</v>
      </c>
      <c r="E18" s="141" t="s">
        <v>139</v>
      </c>
      <c r="F18" s="144">
        <f t="shared" si="0"/>
        <v>9</v>
      </c>
      <c r="G18" s="141"/>
      <c r="H18" s="145"/>
      <c r="I18" s="141" t="s">
        <v>139</v>
      </c>
      <c r="J18" s="143">
        <v>9</v>
      </c>
      <c r="K18" s="146"/>
    </row>
    <row r="19" spans="1:11" s="147" customFormat="1" ht="18.75" x14ac:dyDescent="0.3">
      <c r="A19" s="140"/>
      <c r="B19" s="141"/>
      <c r="C19" s="142"/>
      <c r="D19" s="143">
        <v>3</v>
      </c>
      <c r="E19" s="141" t="s">
        <v>137</v>
      </c>
      <c r="F19" s="144">
        <f t="shared" si="0"/>
        <v>3</v>
      </c>
      <c r="G19" s="141"/>
      <c r="H19" s="145"/>
      <c r="I19" s="141" t="s">
        <v>137</v>
      </c>
      <c r="J19" s="143">
        <v>3</v>
      </c>
      <c r="K19" s="146"/>
    </row>
    <row r="20" spans="1:11" s="147" customFormat="1" ht="18.75" x14ac:dyDescent="0.3">
      <c r="A20" s="140"/>
      <c r="B20" s="141"/>
      <c r="C20" s="142"/>
      <c r="D20" s="145">
        <v>11.4</v>
      </c>
      <c r="E20" s="141" t="s">
        <v>140</v>
      </c>
      <c r="F20" s="144">
        <f t="shared" si="0"/>
        <v>11.4</v>
      </c>
      <c r="G20" s="141"/>
      <c r="H20" s="145"/>
      <c r="I20" s="141" t="s">
        <v>140</v>
      </c>
      <c r="J20" s="145">
        <v>11.4</v>
      </c>
      <c r="K20" s="146"/>
    </row>
    <row r="21" spans="1:11" s="147" customFormat="1" ht="18.75" x14ac:dyDescent="0.3">
      <c r="A21" s="140"/>
      <c r="B21" s="141"/>
      <c r="C21" s="142"/>
      <c r="D21" s="145">
        <v>26</v>
      </c>
      <c r="E21" s="141" t="s">
        <v>141</v>
      </c>
      <c r="F21" s="144">
        <f t="shared" si="0"/>
        <v>26</v>
      </c>
      <c r="G21" s="141"/>
      <c r="H21" s="145"/>
      <c r="I21" s="141" t="s">
        <v>141</v>
      </c>
      <c r="J21" s="145">
        <v>26</v>
      </c>
      <c r="K21" s="146"/>
    </row>
    <row r="22" spans="1:11" s="147" customFormat="1" ht="18.75" x14ac:dyDescent="0.3">
      <c r="A22" s="140"/>
      <c r="B22" s="141"/>
      <c r="C22" s="142"/>
      <c r="D22" s="145">
        <v>19</v>
      </c>
      <c r="E22" s="141" t="s">
        <v>142</v>
      </c>
      <c r="F22" s="144">
        <f t="shared" si="0"/>
        <v>19</v>
      </c>
      <c r="G22" s="141"/>
      <c r="H22" s="145"/>
      <c r="I22" s="141" t="s">
        <v>142</v>
      </c>
      <c r="J22" s="145">
        <v>19</v>
      </c>
      <c r="K22" s="146"/>
    </row>
    <row r="23" spans="1:11" s="147" customFormat="1" ht="18.75" x14ac:dyDescent="0.3">
      <c r="A23" s="140"/>
      <c r="B23" s="141"/>
      <c r="C23" s="142"/>
      <c r="D23" s="145">
        <v>1</v>
      </c>
      <c r="E23" s="141" t="s">
        <v>143</v>
      </c>
      <c r="F23" s="144">
        <f t="shared" si="0"/>
        <v>1</v>
      </c>
      <c r="G23" s="141"/>
      <c r="H23" s="145"/>
      <c r="I23" s="141" t="s">
        <v>143</v>
      </c>
      <c r="J23" s="145">
        <v>1</v>
      </c>
      <c r="K23" s="146"/>
    </row>
    <row r="24" spans="1:11" s="147" customFormat="1" ht="18.75" x14ac:dyDescent="0.3">
      <c r="A24" s="140"/>
      <c r="B24" s="141"/>
      <c r="C24" s="142"/>
      <c r="D24" s="145">
        <v>1.3</v>
      </c>
      <c r="E24" s="141" t="s">
        <v>113</v>
      </c>
      <c r="F24" s="144">
        <f t="shared" si="0"/>
        <v>1.3</v>
      </c>
      <c r="G24" s="141"/>
      <c r="H24" s="145"/>
      <c r="I24" s="141" t="s">
        <v>113</v>
      </c>
      <c r="J24" s="145">
        <v>1.3</v>
      </c>
      <c r="K24" s="146"/>
    </row>
    <row r="25" spans="1:11" s="147" customFormat="1" ht="79.5" customHeight="1" x14ac:dyDescent="0.3">
      <c r="A25" s="140">
        <v>2</v>
      </c>
      <c r="B25" s="141" t="s">
        <v>144</v>
      </c>
      <c r="C25" s="142"/>
      <c r="D25" s="145">
        <v>471</v>
      </c>
      <c r="E25" s="141" t="s">
        <v>145</v>
      </c>
      <c r="F25" s="144">
        <f t="shared" si="0"/>
        <v>471</v>
      </c>
      <c r="G25" s="141"/>
      <c r="H25" s="145"/>
      <c r="I25" s="141" t="s">
        <v>145</v>
      </c>
      <c r="J25" s="145">
        <v>471</v>
      </c>
      <c r="K25" s="146"/>
    </row>
    <row r="26" spans="1:11" s="147" customFormat="1" ht="18.75" x14ac:dyDescent="0.3">
      <c r="A26" s="140"/>
      <c r="B26" s="141"/>
      <c r="C26" s="142"/>
      <c r="D26" s="145">
        <v>136.30000000000001</v>
      </c>
      <c r="E26" s="141" t="s">
        <v>146</v>
      </c>
      <c r="F26" s="144">
        <f t="shared" si="0"/>
        <v>136.30000000000001</v>
      </c>
      <c r="G26" s="141"/>
      <c r="H26" s="145"/>
      <c r="I26" s="141" t="s">
        <v>146</v>
      </c>
      <c r="J26" s="145">
        <v>136.30000000000001</v>
      </c>
      <c r="K26" s="146"/>
    </row>
    <row r="27" spans="1:11" s="147" customFormat="1" ht="37.5" x14ac:dyDescent="0.3">
      <c r="A27" s="140"/>
      <c r="B27" s="141"/>
      <c r="C27" s="142"/>
      <c r="D27" s="145">
        <v>11.2</v>
      </c>
      <c r="E27" s="141" t="s">
        <v>147</v>
      </c>
      <c r="F27" s="144">
        <f t="shared" si="0"/>
        <v>11.2</v>
      </c>
      <c r="G27" s="141"/>
      <c r="H27" s="145"/>
      <c r="I27" s="141" t="s">
        <v>147</v>
      </c>
      <c r="J27" s="145">
        <v>11.2</v>
      </c>
      <c r="K27" s="146"/>
    </row>
    <row r="28" spans="1:11" s="147" customFormat="1" ht="19.5" customHeight="1" x14ac:dyDescent="0.3">
      <c r="A28" s="148">
        <v>3</v>
      </c>
      <c r="B28" s="149" t="s">
        <v>148</v>
      </c>
      <c r="C28" s="145">
        <v>197.6</v>
      </c>
      <c r="D28" s="150"/>
      <c r="E28" s="151"/>
      <c r="F28" s="144">
        <f>C28+D28</f>
        <v>197.6</v>
      </c>
      <c r="G28" s="141"/>
      <c r="H28" s="145"/>
      <c r="I28" s="151"/>
      <c r="J28" s="150"/>
      <c r="K28" s="146"/>
    </row>
    <row r="29" spans="1:11" s="147" customFormat="1" ht="18.75" x14ac:dyDescent="0.3">
      <c r="A29" s="148"/>
      <c r="B29" s="148" t="s">
        <v>149</v>
      </c>
      <c r="C29" s="146">
        <f>SUM(C7:C28)</f>
        <v>197.6</v>
      </c>
      <c r="D29" s="152">
        <f>SUM(D7:D28)</f>
        <v>722.90000000000009</v>
      </c>
      <c r="E29" s="151"/>
      <c r="F29" s="144">
        <f>SUM(F7:F28)</f>
        <v>920.50000000000011</v>
      </c>
      <c r="G29" s="149"/>
      <c r="H29" s="144">
        <f>SUM(H7:H28)</f>
        <v>257.2</v>
      </c>
      <c r="I29" s="151"/>
      <c r="J29" s="146">
        <f>SUM(J7:J28)</f>
        <v>722.90000000000009</v>
      </c>
      <c r="K29" s="146">
        <f>F29-H29-J29</f>
        <v>-59.599999999999909</v>
      </c>
    </row>
    <row r="30" spans="1:11" x14ac:dyDescent="0.25">
      <c r="A30" s="153"/>
      <c r="B30" s="153"/>
      <c r="C30" s="153"/>
      <c r="D30" s="153"/>
      <c r="E30" s="153"/>
      <c r="F30" s="154"/>
      <c r="G30" s="154"/>
      <c r="H30" s="154"/>
      <c r="I30" s="153"/>
      <c r="J30" s="153"/>
      <c r="K30" s="153"/>
    </row>
    <row r="31" spans="1:11" x14ac:dyDescent="0.25">
      <c r="F31" s="156"/>
      <c r="G31" s="156"/>
      <c r="H31" s="156"/>
    </row>
    <row r="33" spans="2:5" x14ac:dyDescent="0.25">
      <c r="B33" s="155" t="s">
        <v>54</v>
      </c>
      <c r="C33" s="155" t="s">
        <v>150</v>
      </c>
      <c r="E33" s="155" t="s">
        <v>151</v>
      </c>
    </row>
    <row r="36" spans="2:5" x14ac:dyDescent="0.25">
      <c r="B36" s="155" t="s">
        <v>20</v>
      </c>
      <c r="C36" s="155" t="s">
        <v>150</v>
      </c>
      <c r="E36" s="155" t="s">
        <v>152</v>
      </c>
    </row>
  </sheetData>
  <mergeCells count="7">
    <mergeCell ref="J1:K1"/>
    <mergeCell ref="A5:A6"/>
    <mergeCell ref="B5:B6"/>
    <mergeCell ref="C5:E5"/>
    <mergeCell ref="F5:F6"/>
    <mergeCell ref="G5:J5"/>
    <mergeCell ref="K5:K6"/>
  </mergeCells>
  <pageMargins left="0.39370078740157483" right="0.39370078740157483" top="0.39370078740157483" bottom="0.39370078740157483" header="0.39370078740157483" footer="0.39370078740157483"/>
  <pageSetup paperSize="9" scale="50" orientation="landscape" verticalDpi="0" r:id="rId1"/>
  <rowBreaks count="1" manualBreakCount="1">
    <brk id="16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80" zoomScaleNormal="80" workbookViewId="0">
      <selection activeCell="K8" sqref="K8"/>
    </sheetView>
  </sheetViews>
  <sheetFormatPr defaultRowHeight="15" x14ac:dyDescent="0.25"/>
  <cols>
    <col min="1" max="1" width="7.28515625" style="157" customWidth="1"/>
    <col min="2" max="2" width="24.42578125" style="157" customWidth="1"/>
    <col min="3" max="3" width="16.28515625" style="157" customWidth="1"/>
    <col min="4" max="4" width="13.5703125" style="157" customWidth="1"/>
    <col min="5" max="5" width="18.85546875" style="157" customWidth="1"/>
    <col min="6" max="6" width="15.85546875" style="157" customWidth="1"/>
    <col min="7" max="7" width="16.5703125" style="157" customWidth="1"/>
    <col min="8" max="8" width="14.28515625" style="157" customWidth="1"/>
    <col min="9" max="9" width="22.85546875" style="157" customWidth="1"/>
    <col min="10" max="10" width="14" style="157" customWidth="1"/>
    <col min="11" max="11" width="15.5703125" style="157" customWidth="1"/>
    <col min="12" max="256" width="9.140625" style="157"/>
    <col min="257" max="257" width="7.28515625" style="157" customWidth="1"/>
    <col min="258" max="258" width="24.42578125" style="157" customWidth="1"/>
    <col min="259" max="259" width="16.28515625" style="157" customWidth="1"/>
    <col min="260" max="260" width="13.5703125" style="157" customWidth="1"/>
    <col min="261" max="261" width="18.85546875" style="157" customWidth="1"/>
    <col min="262" max="262" width="15.85546875" style="157" customWidth="1"/>
    <col min="263" max="263" width="16.5703125" style="157" customWidth="1"/>
    <col min="264" max="264" width="14.28515625" style="157" customWidth="1"/>
    <col min="265" max="265" width="22.85546875" style="157" customWidth="1"/>
    <col min="266" max="266" width="14" style="157" customWidth="1"/>
    <col min="267" max="267" width="15.5703125" style="157" customWidth="1"/>
    <col min="268" max="512" width="9.140625" style="157"/>
    <col min="513" max="513" width="7.28515625" style="157" customWidth="1"/>
    <col min="514" max="514" width="24.42578125" style="157" customWidth="1"/>
    <col min="515" max="515" width="16.28515625" style="157" customWidth="1"/>
    <col min="516" max="516" width="13.5703125" style="157" customWidth="1"/>
    <col min="517" max="517" width="18.85546875" style="157" customWidth="1"/>
    <col min="518" max="518" width="15.85546875" style="157" customWidth="1"/>
    <col min="519" max="519" width="16.5703125" style="157" customWidth="1"/>
    <col min="520" max="520" width="14.28515625" style="157" customWidth="1"/>
    <col min="521" max="521" width="22.85546875" style="157" customWidth="1"/>
    <col min="522" max="522" width="14" style="157" customWidth="1"/>
    <col min="523" max="523" width="15.5703125" style="157" customWidth="1"/>
    <col min="524" max="768" width="9.140625" style="157"/>
    <col min="769" max="769" width="7.28515625" style="157" customWidth="1"/>
    <col min="770" max="770" width="24.42578125" style="157" customWidth="1"/>
    <col min="771" max="771" width="16.28515625" style="157" customWidth="1"/>
    <col min="772" max="772" width="13.5703125" style="157" customWidth="1"/>
    <col min="773" max="773" width="18.85546875" style="157" customWidth="1"/>
    <col min="774" max="774" width="15.85546875" style="157" customWidth="1"/>
    <col min="775" max="775" width="16.5703125" style="157" customWidth="1"/>
    <col min="776" max="776" width="14.28515625" style="157" customWidth="1"/>
    <col min="777" max="777" width="22.85546875" style="157" customWidth="1"/>
    <col min="778" max="778" width="14" style="157" customWidth="1"/>
    <col min="779" max="779" width="15.5703125" style="157" customWidth="1"/>
    <col min="780" max="1024" width="9.140625" style="157"/>
    <col min="1025" max="1025" width="7.28515625" style="157" customWidth="1"/>
    <col min="1026" max="1026" width="24.42578125" style="157" customWidth="1"/>
    <col min="1027" max="1027" width="16.28515625" style="157" customWidth="1"/>
    <col min="1028" max="1028" width="13.5703125" style="157" customWidth="1"/>
    <col min="1029" max="1029" width="18.85546875" style="157" customWidth="1"/>
    <col min="1030" max="1030" width="15.85546875" style="157" customWidth="1"/>
    <col min="1031" max="1031" width="16.5703125" style="157" customWidth="1"/>
    <col min="1032" max="1032" width="14.28515625" style="157" customWidth="1"/>
    <col min="1033" max="1033" width="22.85546875" style="157" customWidth="1"/>
    <col min="1034" max="1034" width="14" style="157" customWidth="1"/>
    <col min="1035" max="1035" width="15.5703125" style="157" customWidth="1"/>
    <col min="1036" max="1280" width="9.140625" style="157"/>
    <col min="1281" max="1281" width="7.28515625" style="157" customWidth="1"/>
    <col min="1282" max="1282" width="24.42578125" style="157" customWidth="1"/>
    <col min="1283" max="1283" width="16.28515625" style="157" customWidth="1"/>
    <col min="1284" max="1284" width="13.5703125" style="157" customWidth="1"/>
    <col min="1285" max="1285" width="18.85546875" style="157" customWidth="1"/>
    <col min="1286" max="1286" width="15.85546875" style="157" customWidth="1"/>
    <col min="1287" max="1287" width="16.5703125" style="157" customWidth="1"/>
    <col min="1288" max="1288" width="14.28515625" style="157" customWidth="1"/>
    <col min="1289" max="1289" width="22.85546875" style="157" customWidth="1"/>
    <col min="1290" max="1290" width="14" style="157" customWidth="1"/>
    <col min="1291" max="1291" width="15.5703125" style="157" customWidth="1"/>
    <col min="1292" max="1536" width="9.140625" style="157"/>
    <col min="1537" max="1537" width="7.28515625" style="157" customWidth="1"/>
    <col min="1538" max="1538" width="24.42578125" style="157" customWidth="1"/>
    <col min="1539" max="1539" width="16.28515625" style="157" customWidth="1"/>
    <col min="1540" max="1540" width="13.5703125" style="157" customWidth="1"/>
    <col min="1541" max="1541" width="18.85546875" style="157" customWidth="1"/>
    <col min="1542" max="1542" width="15.85546875" style="157" customWidth="1"/>
    <col min="1543" max="1543" width="16.5703125" style="157" customWidth="1"/>
    <col min="1544" max="1544" width="14.28515625" style="157" customWidth="1"/>
    <col min="1545" max="1545" width="22.85546875" style="157" customWidth="1"/>
    <col min="1546" max="1546" width="14" style="157" customWidth="1"/>
    <col min="1547" max="1547" width="15.5703125" style="157" customWidth="1"/>
    <col min="1548" max="1792" width="9.140625" style="157"/>
    <col min="1793" max="1793" width="7.28515625" style="157" customWidth="1"/>
    <col min="1794" max="1794" width="24.42578125" style="157" customWidth="1"/>
    <col min="1795" max="1795" width="16.28515625" style="157" customWidth="1"/>
    <col min="1796" max="1796" width="13.5703125" style="157" customWidth="1"/>
    <col min="1797" max="1797" width="18.85546875" style="157" customWidth="1"/>
    <col min="1798" max="1798" width="15.85546875" style="157" customWidth="1"/>
    <col min="1799" max="1799" width="16.5703125" style="157" customWidth="1"/>
    <col min="1800" max="1800" width="14.28515625" style="157" customWidth="1"/>
    <col min="1801" max="1801" width="22.85546875" style="157" customWidth="1"/>
    <col min="1802" max="1802" width="14" style="157" customWidth="1"/>
    <col min="1803" max="1803" width="15.5703125" style="157" customWidth="1"/>
    <col min="1804" max="2048" width="9.140625" style="157"/>
    <col min="2049" max="2049" width="7.28515625" style="157" customWidth="1"/>
    <col min="2050" max="2050" width="24.42578125" style="157" customWidth="1"/>
    <col min="2051" max="2051" width="16.28515625" style="157" customWidth="1"/>
    <col min="2052" max="2052" width="13.5703125" style="157" customWidth="1"/>
    <col min="2053" max="2053" width="18.85546875" style="157" customWidth="1"/>
    <col min="2054" max="2054" width="15.85546875" style="157" customWidth="1"/>
    <col min="2055" max="2055" width="16.5703125" style="157" customWidth="1"/>
    <col min="2056" max="2056" width="14.28515625" style="157" customWidth="1"/>
    <col min="2057" max="2057" width="22.85546875" style="157" customWidth="1"/>
    <col min="2058" max="2058" width="14" style="157" customWidth="1"/>
    <col min="2059" max="2059" width="15.5703125" style="157" customWidth="1"/>
    <col min="2060" max="2304" width="9.140625" style="157"/>
    <col min="2305" max="2305" width="7.28515625" style="157" customWidth="1"/>
    <col min="2306" max="2306" width="24.42578125" style="157" customWidth="1"/>
    <col min="2307" max="2307" width="16.28515625" style="157" customWidth="1"/>
    <col min="2308" max="2308" width="13.5703125" style="157" customWidth="1"/>
    <col min="2309" max="2309" width="18.85546875" style="157" customWidth="1"/>
    <col min="2310" max="2310" width="15.85546875" style="157" customWidth="1"/>
    <col min="2311" max="2311" width="16.5703125" style="157" customWidth="1"/>
    <col min="2312" max="2312" width="14.28515625" style="157" customWidth="1"/>
    <col min="2313" max="2313" width="22.85546875" style="157" customWidth="1"/>
    <col min="2314" max="2314" width="14" style="157" customWidth="1"/>
    <col min="2315" max="2315" width="15.5703125" style="157" customWidth="1"/>
    <col min="2316" max="2560" width="9.140625" style="157"/>
    <col min="2561" max="2561" width="7.28515625" style="157" customWidth="1"/>
    <col min="2562" max="2562" width="24.42578125" style="157" customWidth="1"/>
    <col min="2563" max="2563" width="16.28515625" style="157" customWidth="1"/>
    <col min="2564" max="2564" width="13.5703125" style="157" customWidth="1"/>
    <col min="2565" max="2565" width="18.85546875" style="157" customWidth="1"/>
    <col min="2566" max="2566" width="15.85546875" style="157" customWidth="1"/>
    <col min="2567" max="2567" width="16.5703125" style="157" customWidth="1"/>
    <col min="2568" max="2568" width="14.28515625" style="157" customWidth="1"/>
    <col min="2569" max="2569" width="22.85546875" style="157" customWidth="1"/>
    <col min="2570" max="2570" width="14" style="157" customWidth="1"/>
    <col min="2571" max="2571" width="15.5703125" style="157" customWidth="1"/>
    <col min="2572" max="2816" width="9.140625" style="157"/>
    <col min="2817" max="2817" width="7.28515625" style="157" customWidth="1"/>
    <col min="2818" max="2818" width="24.42578125" style="157" customWidth="1"/>
    <col min="2819" max="2819" width="16.28515625" style="157" customWidth="1"/>
    <col min="2820" max="2820" width="13.5703125" style="157" customWidth="1"/>
    <col min="2821" max="2821" width="18.85546875" style="157" customWidth="1"/>
    <col min="2822" max="2822" width="15.85546875" style="157" customWidth="1"/>
    <col min="2823" max="2823" width="16.5703125" style="157" customWidth="1"/>
    <col min="2824" max="2824" width="14.28515625" style="157" customWidth="1"/>
    <col min="2825" max="2825" width="22.85546875" style="157" customWidth="1"/>
    <col min="2826" max="2826" width="14" style="157" customWidth="1"/>
    <col min="2827" max="2827" width="15.5703125" style="157" customWidth="1"/>
    <col min="2828" max="3072" width="9.140625" style="157"/>
    <col min="3073" max="3073" width="7.28515625" style="157" customWidth="1"/>
    <col min="3074" max="3074" width="24.42578125" style="157" customWidth="1"/>
    <col min="3075" max="3075" width="16.28515625" style="157" customWidth="1"/>
    <col min="3076" max="3076" width="13.5703125" style="157" customWidth="1"/>
    <col min="3077" max="3077" width="18.85546875" style="157" customWidth="1"/>
    <col min="3078" max="3078" width="15.85546875" style="157" customWidth="1"/>
    <col min="3079" max="3079" width="16.5703125" style="157" customWidth="1"/>
    <col min="3080" max="3080" width="14.28515625" style="157" customWidth="1"/>
    <col min="3081" max="3081" width="22.85546875" style="157" customWidth="1"/>
    <col min="3082" max="3082" width="14" style="157" customWidth="1"/>
    <col min="3083" max="3083" width="15.5703125" style="157" customWidth="1"/>
    <col min="3084" max="3328" width="9.140625" style="157"/>
    <col min="3329" max="3329" width="7.28515625" style="157" customWidth="1"/>
    <col min="3330" max="3330" width="24.42578125" style="157" customWidth="1"/>
    <col min="3331" max="3331" width="16.28515625" style="157" customWidth="1"/>
    <col min="3332" max="3332" width="13.5703125" style="157" customWidth="1"/>
    <col min="3333" max="3333" width="18.85546875" style="157" customWidth="1"/>
    <col min="3334" max="3334" width="15.85546875" style="157" customWidth="1"/>
    <col min="3335" max="3335" width="16.5703125" style="157" customWidth="1"/>
    <col min="3336" max="3336" width="14.28515625" style="157" customWidth="1"/>
    <col min="3337" max="3337" width="22.85546875" style="157" customWidth="1"/>
    <col min="3338" max="3338" width="14" style="157" customWidth="1"/>
    <col min="3339" max="3339" width="15.5703125" style="157" customWidth="1"/>
    <col min="3340" max="3584" width="9.140625" style="157"/>
    <col min="3585" max="3585" width="7.28515625" style="157" customWidth="1"/>
    <col min="3586" max="3586" width="24.42578125" style="157" customWidth="1"/>
    <col min="3587" max="3587" width="16.28515625" style="157" customWidth="1"/>
    <col min="3588" max="3588" width="13.5703125" style="157" customWidth="1"/>
    <col min="3589" max="3589" width="18.85546875" style="157" customWidth="1"/>
    <col min="3590" max="3590" width="15.85546875" style="157" customWidth="1"/>
    <col min="3591" max="3591" width="16.5703125" style="157" customWidth="1"/>
    <col min="3592" max="3592" width="14.28515625" style="157" customWidth="1"/>
    <col min="3593" max="3593" width="22.85546875" style="157" customWidth="1"/>
    <col min="3594" max="3594" width="14" style="157" customWidth="1"/>
    <col min="3595" max="3595" width="15.5703125" style="157" customWidth="1"/>
    <col min="3596" max="3840" width="9.140625" style="157"/>
    <col min="3841" max="3841" width="7.28515625" style="157" customWidth="1"/>
    <col min="3842" max="3842" width="24.42578125" style="157" customWidth="1"/>
    <col min="3843" max="3843" width="16.28515625" style="157" customWidth="1"/>
    <col min="3844" max="3844" width="13.5703125" style="157" customWidth="1"/>
    <col min="3845" max="3845" width="18.85546875" style="157" customWidth="1"/>
    <col min="3846" max="3846" width="15.85546875" style="157" customWidth="1"/>
    <col min="3847" max="3847" width="16.5703125" style="157" customWidth="1"/>
    <col min="3848" max="3848" width="14.28515625" style="157" customWidth="1"/>
    <col min="3849" max="3849" width="22.85546875" style="157" customWidth="1"/>
    <col min="3850" max="3850" width="14" style="157" customWidth="1"/>
    <col min="3851" max="3851" width="15.5703125" style="157" customWidth="1"/>
    <col min="3852" max="4096" width="9.140625" style="157"/>
    <col min="4097" max="4097" width="7.28515625" style="157" customWidth="1"/>
    <col min="4098" max="4098" width="24.42578125" style="157" customWidth="1"/>
    <col min="4099" max="4099" width="16.28515625" style="157" customWidth="1"/>
    <col min="4100" max="4100" width="13.5703125" style="157" customWidth="1"/>
    <col min="4101" max="4101" width="18.85546875" style="157" customWidth="1"/>
    <col min="4102" max="4102" width="15.85546875" style="157" customWidth="1"/>
    <col min="4103" max="4103" width="16.5703125" style="157" customWidth="1"/>
    <col min="4104" max="4104" width="14.28515625" style="157" customWidth="1"/>
    <col min="4105" max="4105" width="22.85546875" style="157" customWidth="1"/>
    <col min="4106" max="4106" width="14" style="157" customWidth="1"/>
    <col min="4107" max="4107" width="15.5703125" style="157" customWidth="1"/>
    <col min="4108" max="4352" width="9.140625" style="157"/>
    <col min="4353" max="4353" width="7.28515625" style="157" customWidth="1"/>
    <col min="4354" max="4354" width="24.42578125" style="157" customWidth="1"/>
    <col min="4355" max="4355" width="16.28515625" style="157" customWidth="1"/>
    <col min="4356" max="4356" width="13.5703125" style="157" customWidth="1"/>
    <col min="4357" max="4357" width="18.85546875" style="157" customWidth="1"/>
    <col min="4358" max="4358" width="15.85546875" style="157" customWidth="1"/>
    <col min="4359" max="4359" width="16.5703125" style="157" customWidth="1"/>
    <col min="4360" max="4360" width="14.28515625" style="157" customWidth="1"/>
    <col min="4361" max="4361" width="22.85546875" style="157" customWidth="1"/>
    <col min="4362" max="4362" width="14" style="157" customWidth="1"/>
    <col min="4363" max="4363" width="15.5703125" style="157" customWidth="1"/>
    <col min="4364" max="4608" width="9.140625" style="157"/>
    <col min="4609" max="4609" width="7.28515625" style="157" customWidth="1"/>
    <col min="4610" max="4610" width="24.42578125" style="157" customWidth="1"/>
    <col min="4611" max="4611" width="16.28515625" style="157" customWidth="1"/>
    <col min="4612" max="4612" width="13.5703125" style="157" customWidth="1"/>
    <col min="4613" max="4613" width="18.85546875" style="157" customWidth="1"/>
    <col min="4614" max="4614" width="15.85546875" style="157" customWidth="1"/>
    <col min="4615" max="4615" width="16.5703125" style="157" customWidth="1"/>
    <col min="4616" max="4616" width="14.28515625" style="157" customWidth="1"/>
    <col min="4617" max="4617" width="22.85546875" style="157" customWidth="1"/>
    <col min="4618" max="4618" width="14" style="157" customWidth="1"/>
    <col min="4619" max="4619" width="15.5703125" style="157" customWidth="1"/>
    <col min="4620" max="4864" width="9.140625" style="157"/>
    <col min="4865" max="4865" width="7.28515625" style="157" customWidth="1"/>
    <col min="4866" max="4866" width="24.42578125" style="157" customWidth="1"/>
    <col min="4867" max="4867" width="16.28515625" style="157" customWidth="1"/>
    <col min="4868" max="4868" width="13.5703125" style="157" customWidth="1"/>
    <col min="4869" max="4869" width="18.85546875" style="157" customWidth="1"/>
    <col min="4870" max="4870" width="15.85546875" style="157" customWidth="1"/>
    <col min="4871" max="4871" width="16.5703125" style="157" customWidth="1"/>
    <col min="4872" max="4872" width="14.28515625" style="157" customWidth="1"/>
    <col min="4873" max="4873" width="22.85546875" style="157" customWidth="1"/>
    <col min="4874" max="4874" width="14" style="157" customWidth="1"/>
    <col min="4875" max="4875" width="15.5703125" style="157" customWidth="1"/>
    <col min="4876" max="5120" width="9.140625" style="157"/>
    <col min="5121" max="5121" width="7.28515625" style="157" customWidth="1"/>
    <col min="5122" max="5122" width="24.42578125" style="157" customWidth="1"/>
    <col min="5123" max="5123" width="16.28515625" style="157" customWidth="1"/>
    <col min="5124" max="5124" width="13.5703125" style="157" customWidth="1"/>
    <col min="5125" max="5125" width="18.85546875" style="157" customWidth="1"/>
    <col min="5126" max="5126" width="15.85546875" style="157" customWidth="1"/>
    <col min="5127" max="5127" width="16.5703125" style="157" customWidth="1"/>
    <col min="5128" max="5128" width="14.28515625" style="157" customWidth="1"/>
    <col min="5129" max="5129" width="22.85546875" style="157" customWidth="1"/>
    <col min="5130" max="5130" width="14" style="157" customWidth="1"/>
    <col min="5131" max="5131" width="15.5703125" style="157" customWidth="1"/>
    <col min="5132" max="5376" width="9.140625" style="157"/>
    <col min="5377" max="5377" width="7.28515625" style="157" customWidth="1"/>
    <col min="5378" max="5378" width="24.42578125" style="157" customWidth="1"/>
    <col min="5379" max="5379" width="16.28515625" style="157" customWidth="1"/>
    <col min="5380" max="5380" width="13.5703125" style="157" customWidth="1"/>
    <col min="5381" max="5381" width="18.85546875" style="157" customWidth="1"/>
    <col min="5382" max="5382" width="15.85546875" style="157" customWidth="1"/>
    <col min="5383" max="5383" width="16.5703125" style="157" customWidth="1"/>
    <col min="5384" max="5384" width="14.28515625" style="157" customWidth="1"/>
    <col min="5385" max="5385" width="22.85546875" style="157" customWidth="1"/>
    <col min="5386" max="5386" width="14" style="157" customWidth="1"/>
    <col min="5387" max="5387" width="15.5703125" style="157" customWidth="1"/>
    <col min="5388" max="5632" width="9.140625" style="157"/>
    <col min="5633" max="5633" width="7.28515625" style="157" customWidth="1"/>
    <col min="5634" max="5634" width="24.42578125" style="157" customWidth="1"/>
    <col min="5635" max="5635" width="16.28515625" style="157" customWidth="1"/>
    <col min="5636" max="5636" width="13.5703125" style="157" customWidth="1"/>
    <col min="5637" max="5637" width="18.85546875" style="157" customWidth="1"/>
    <col min="5638" max="5638" width="15.85546875" style="157" customWidth="1"/>
    <col min="5639" max="5639" width="16.5703125" style="157" customWidth="1"/>
    <col min="5640" max="5640" width="14.28515625" style="157" customWidth="1"/>
    <col min="5641" max="5641" width="22.85546875" style="157" customWidth="1"/>
    <col min="5642" max="5642" width="14" style="157" customWidth="1"/>
    <col min="5643" max="5643" width="15.5703125" style="157" customWidth="1"/>
    <col min="5644" max="5888" width="9.140625" style="157"/>
    <col min="5889" max="5889" width="7.28515625" style="157" customWidth="1"/>
    <col min="5890" max="5890" width="24.42578125" style="157" customWidth="1"/>
    <col min="5891" max="5891" width="16.28515625" style="157" customWidth="1"/>
    <col min="5892" max="5892" width="13.5703125" style="157" customWidth="1"/>
    <col min="5893" max="5893" width="18.85546875" style="157" customWidth="1"/>
    <col min="5894" max="5894" width="15.85546875" style="157" customWidth="1"/>
    <col min="5895" max="5895" width="16.5703125" style="157" customWidth="1"/>
    <col min="5896" max="5896" width="14.28515625" style="157" customWidth="1"/>
    <col min="5897" max="5897" width="22.85546875" style="157" customWidth="1"/>
    <col min="5898" max="5898" width="14" style="157" customWidth="1"/>
    <col min="5899" max="5899" width="15.5703125" style="157" customWidth="1"/>
    <col min="5900" max="6144" width="9.140625" style="157"/>
    <col min="6145" max="6145" width="7.28515625" style="157" customWidth="1"/>
    <col min="6146" max="6146" width="24.42578125" style="157" customWidth="1"/>
    <col min="6147" max="6147" width="16.28515625" style="157" customWidth="1"/>
    <col min="6148" max="6148" width="13.5703125" style="157" customWidth="1"/>
    <col min="6149" max="6149" width="18.85546875" style="157" customWidth="1"/>
    <col min="6150" max="6150" width="15.85546875" style="157" customWidth="1"/>
    <col min="6151" max="6151" width="16.5703125" style="157" customWidth="1"/>
    <col min="6152" max="6152" width="14.28515625" style="157" customWidth="1"/>
    <col min="6153" max="6153" width="22.85546875" style="157" customWidth="1"/>
    <col min="6154" max="6154" width="14" style="157" customWidth="1"/>
    <col min="6155" max="6155" width="15.5703125" style="157" customWidth="1"/>
    <col min="6156" max="6400" width="9.140625" style="157"/>
    <col min="6401" max="6401" width="7.28515625" style="157" customWidth="1"/>
    <col min="6402" max="6402" width="24.42578125" style="157" customWidth="1"/>
    <col min="6403" max="6403" width="16.28515625" style="157" customWidth="1"/>
    <col min="6404" max="6404" width="13.5703125" style="157" customWidth="1"/>
    <col min="6405" max="6405" width="18.85546875" style="157" customWidth="1"/>
    <col min="6406" max="6406" width="15.85546875" style="157" customWidth="1"/>
    <col min="6407" max="6407" width="16.5703125" style="157" customWidth="1"/>
    <col min="6408" max="6408" width="14.28515625" style="157" customWidth="1"/>
    <col min="6409" max="6409" width="22.85546875" style="157" customWidth="1"/>
    <col min="6410" max="6410" width="14" style="157" customWidth="1"/>
    <col min="6411" max="6411" width="15.5703125" style="157" customWidth="1"/>
    <col min="6412" max="6656" width="9.140625" style="157"/>
    <col min="6657" max="6657" width="7.28515625" style="157" customWidth="1"/>
    <col min="6658" max="6658" width="24.42578125" style="157" customWidth="1"/>
    <col min="6659" max="6659" width="16.28515625" style="157" customWidth="1"/>
    <col min="6660" max="6660" width="13.5703125" style="157" customWidth="1"/>
    <col min="6661" max="6661" width="18.85546875" style="157" customWidth="1"/>
    <col min="6662" max="6662" width="15.85546875" style="157" customWidth="1"/>
    <col min="6663" max="6663" width="16.5703125" style="157" customWidth="1"/>
    <col min="6664" max="6664" width="14.28515625" style="157" customWidth="1"/>
    <col min="6665" max="6665" width="22.85546875" style="157" customWidth="1"/>
    <col min="6666" max="6666" width="14" style="157" customWidth="1"/>
    <col min="6667" max="6667" width="15.5703125" style="157" customWidth="1"/>
    <col min="6668" max="6912" width="9.140625" style="157"/>
    <col min="6913" max="6913" width="7.28515625" style="157" customWidth="1"/>
    <col min="6914" max="6914" width="24.42578125" style="157" customWidth="1"/>
    <col min="6915" max="6915" width="16.28515625" style="157" customWidth="1"/>
    <col min="6916" max="6916" width="13.5703125" style="157" customWidth="1"/>
    <col min="6917" max="6917" width="18.85546875" style="157" customWidth="1"/>
    <col min="6918" max="6918" width="15.85546875" style="157" customWidth="1"/>
    <col min="6919" max="6919" width="16.5703125" style="157" customWidth="1"/>
    <col min="6920" max="6920" width="14.28515625" style="157" customWidth="1"/>
    <col min="6921" max="6921" width="22.85546875" style="157" customWidth="1"/>
    <col min="6922" max="6922" width="14" style="157" customWidth="1"/>
    <col min="6923" max="6923" width="15.5703125" style="157" customWidth="1"/>
    <col min="6924" max="7168" width="9.140625" style="157"/>
    <col min="7169" max="7169" width="7.28515625" style="157" customWidth="1"/>
    <col min="7170" max="7170" width="24.42578125" style="157" customWidth="1"/>
    <col min="7171" max="7171" width="16.28515625" style="157" customWidth="1"/>
    <col min="7172" max="7172" width="13.5703125" style="157" customWidth="1"/>
    <col min="7173" max="7173" width="18.85546875" style="157" customWidth="1"/>
    <col min="7174" max="7174" width="15.85546875" style="157" customWidth="1"/>
    <col min="7175" max="7175" width="16.5703125" style="157" customWidth="1"/>
    <col min="7176" max="7176" width="14.28515625" style="157" customWidth="1"/>
    <col min="7177" max="7177" width="22.85546875" style="157" customWidth="1"/>
    <col min="7178" max="7178" width="14" style="157" customWidth="1"/>
    <col min="7179" max="7179" width="15.5703125" style="157" customWidth="1"/>
    <col min="7180" max="7424" width="9.140625" style="157"/>
    <col min="7425" max="7425" width="7.28515625" style="157" customWidth="1"/>
    <col min="7426" max="7426" width="24.42578125" style="157" customWidth="1"/>
    <col min="7427" max="7427" width="16.28515625" style="157" customWidth="1"/>
    <col min="7428" max="7428" width="13.5703125" style="157" customWidth="1"/>
    <col min="7429" max="7429" width="18.85546875" style="157" customWidth="1"/>
    <col min="7430" max="7430" width="15.85546875" style="157" customWidth="1"/>
    <col min="7431" max="7431" width="16.5703125" style="157" customWidth="1"/>
    <col min="7432" max="7432" width="14.28515625" style="157" customWidth="1"/>
    <col min="7433" max="7433" width="22.85546875" style="157" customWidth="1"/>
    <col min="7434" max="7434" width="14" style="157" customWidth="1"/>
    <col min="7435" max="7435" width="15.5703125" style="157" customWidth="1"/>
    <col min="7436" max="7680" width="9.140625" style="157"/>
    <col min="7681" max="7681" width="7.28515625" style="157" customWidth="1"/>
    <col min="7682" max="7682" width="24.42578125" style="157" customWidth="1"/>
    <col min="7683" max="7683" width="16.28515625" style="157" customWidth="1"/>
    <col min="7684" max="7684" width="13.5703125" style="157" customWidth="1"/>
    <col min="7685" max="7685" width="18.85546875" style="157" customWidth="1"/>
    <col min="7686" max="7686" width="15.85546875" style="157" customWidth="1"/>
    <col min="7687" max="7687" width="16.5703125" style="157" customWidth="1"/>
    <col min="7688" max="7688" width="14.28515625" style="157" customWidth="1"/>
    <col min="7689" max="7689" width="22.85546875" style="157" customWidth="1"/>
    <col min="7690" max="7690" width="14" style="157" customWidth="1"/>
    <col min="7691" max="7691" width="15.5703125" style="157" customWidth="1"/>
    <col min="7692" max="7936" width="9.140625" style="157"/>
    <col min="7937" max="7937" width="7.28515625" style="157" customWidth="1"/>
    <col min="7938" max="7938" width="24.42578125" style="157" customWidth="1"/>
    <col min="7939" max="7939" width="16.28515625" style="157" customWidth="1"/>
    <col min="7940" max="7940" width="13.5703125" style="157" customWidth="1"/>
    <col min="7941" max="7941" width="18.85546875" style="157" customWidth="1"/>
    <col min="7942" max="7942" width="15.85546875" style="157" customWidth="1"/>
    <col min="7943" max="7943" width="16.5703125" style="157" customWidth="1"/>
    <col min="7944" max="7944" width="14.28515625" style="157" customWidth="1"/>
    <col min="7945" max="7945" width="22.85546875" style="157" customWidth="1"/>
    <col min="7946" max="7946" width="14" style="157" customWidth="1"/>
    <col min="7947" max="7947" width="15.5703125" style="157" customWidth="1"/>
    <col min="7948" max="8192" width="9.140625" style="157"/>
    <col min="8193" max="8193" width="7.28515625" style="157" customWidth="1"/>
    <col min="8194" max="8194" width="24.42578125" style="157" customWidth="1"/>
    <col min="8195" max="8195" width="16.28515625" style="157" customWidth="1"/>
    <col min="8196" max="8196" width="13.5703125" style="157" customWidth="1"/>
    <col min="8197" max="8197" width="18.85546875" style="157" customWidth="1"/>
    <col min="8198" max="8198" width="15.85546875" style="157" customWidth="1"/>
    <col min="8199" max="8199" width="16.5703125" style="157" customWidth="1"/>
    <col min="8200" max="8200" width="14.28515625" style="157" customWidth="1"/>
    <col min="8201" max="8201" width="22.85546875" style="157" customWidth="1"/>
    <col min="8202" max="8202" width="14" style="157" customWidth="1"/>
    <col min="8203" max="8203" width="15.5703125" style="157" customWidth="1"/>
    <col min="8204" max="8448" width="9.140625" style="157"/>
    <col min="8449" max="8449" width="7.28515625" style="157" customWidth="1"/>
    <col min="8450" max="8450" width="24.42578125" style="157" customWidth="1"/>
    <col min="8451" max="8451" width="16.28515625" style="157" customWidth="1"/>
    <col min="8452" max="8452" width="13.5703125" style="157" customWidth="1"/>
    <col min="8453" max="8453" width="18.85546875" style="157" customWidth="1"/>
    <col min="8454" max="8454" width="15.85546875" style="157" customWidth="1"/>
    <col min="8455" max="8455" width="16.5703125" style="157" customWidth="1"/>
    <col min="8456" max="8456" width="14.28515625" style="157" customWidth="1"/>
    <col min="8457" max="8457" width="22.85546875" style="157" customWidth="1"/>
    <col min="8458" max="8458" width="14" style="157" customWidth="1"/>
    <col min="8459" max="8459" width="15.5703125" style="157" customWidth="1"/>
    <col min="8460" max="8704" width="9.140625" style="157"/>
    <col min="8705" max="8705" width="7.28515625" style="157" customWidth="1"/>
    <col min="8706" max="8706" width="24.42578125" style="157" customWidth="1"/>
    <col min="8707" max="8707" width="16.28515625" style="157" customWidth="1"/>
    <col min="8708" max="8708" width="13.5703125" style="157" customWidth="1"/>
    <col min="8709" max="8709" width="18.85546875" style="157" customWidth="1"/>
    <col min="8710" max="8710" width="15.85546875" style="157" customWidth="1"/>
    <col min="8711" max="8711" width="16.5703125" style="157" customWidth="1"/>
    <col min="8712" max="8712" width="14.28515625" style="157" customWidth="1"/>
    <col min="8713" max="8713" width="22.85546875" style="157" customWidth="1"/>
    <col min="8714" max="8714" width="14" style="157" customWidth="1"/>
    <col min="8715" max="8715" width="15.5703125" style="157" customWidth="1"/>
    <col min="8716" max="8960" width="9.140625" style="157"/>
    <col min="8961" max="8961" width="7.28515625" style="157" customWidth="1"/>
    <col min="8962" max="8962" width="24.42578125" style="157" customWidth="1"/>
    <col min="8963" max="8963" width="16.28515625" style="157" customWidth="1"/>
    <col min="8964" max="8964" width="13.5703125" style="157" customWidth="1"/>
    <col min="8965" max="8965" width="18.85546875" style="157" customWidth="1"/>
    <col min="8966" max="8966" width="15.85546875" style="157" customWidth="1"/>
    <col min="8967" max="8967" width="16.5703125" style="157" customWidth="1"/>
    <col min="8968" max="8968" width="14.28515625" style="157" customWidth="1"/>
    <col min="8969" max="8969" width="22.85546875" style="157" customWidth="1"/>
    <col min="8970" max="8970" width="14" style="157" customWidth="1"/>
    <col min="8971" max="8971" width="15.5703125" style="157" customWidth="1"/>
    <col min="8972" max="9216" width="9.140625" style="157"/>
    <col min="9217" max="9217" width="7.28515625" style="157" customWidth="1"/>
    <col min="9218" max="9218" width="24.42578125" style="157" customWidth="1"/>
    <col min="9219" max="9219" width="16.28515625" style="157" customWidth="1"/>
    <col min="9220" max="9220" width="13.5703125" style="157" customWidth="1"/>
    <col min="9221" max="9221" width="18.85546875" style="157" customWidth="1"/>
    <col min="9222" max="9222" width="15.85546875" style="157" customWidth="1"/>
    <col min="9223" max="9223" width="16.5703125" style="157" customWidth="1"/>
    <col min="9224" max="9224" width="14.28515625" style="157" customWidth="1"/>
    <col min="9225" max="9225" width="22.85546875" style="157" customWidth="1"/>
    <col min="9226" max="9226" width="14" style="157" customWidth="1"/>
    <col min="9227" max="9227" width="15.5703125" style="157" customWidth="1"/>
    <col min="9228" max="9472" width="9.140625" style="157"/>
    <col min="9473" max="9473" width="7.28515625" style="157" customWidth="1"/>
    <col min="9474" max="9474" width="24.42578125" style="157" customWidth="1"/>
    <col min="9475" max="9475" width="16.28515625" style="157" customWidth="1"/>
    <col min="9476" max="9476" width="13.5703125" style="157" customWidth="1"/>
    <col min="9477" max="9477" width="18.85546875" style="157" customWidth="1"/>
    <col min="9478" max="9478" width="15.85546875" style="157" customWidth="1"/>
    <col min="9479" max="9479" width="16.5703125" style="157" customWidth="1"/>
    <col min="9480" max="9480" width="14.28515625" style="157" customWidth="1"/>
    <col min="9481" max="9481" width="22.85546875" style="157" customWidth="1"/>
    <col min="9482" max="9482" width="14" style="157" customWidth="1"/>
    <col min="9483" max="9483" width="15.5703125" style="157" customWidth="1"/>
    <col min="9484" max="9728" width="9.140625" style="157"/>
    <col min="9729" max="9729" width="7.28515625" style="157" customWidth="1"/>
    <col min="9730" max="9730" width="24.42578125" style="157" customWidth="1"/>
    <col min="9731" max="9731" width="16.28515625" style="157" customWidth="1"/>
    <col min="9732" max="9732" width="13.5703125" style="157" customWidth="1"/>
    <col min="9733" max="9733" width="18.85546875" style="157" customWidth="1"/>
    <col min="9734" max="9734" width="15.85546875" style="157" customWidth="1"/>
    <col min="9735" max="9735" width="16.5703125" style="157" customWidth="1"/>
    <col min="9736" max="9736" width="14.28515625" style="157" customWidth="1"/>
    <col min="9737" max="9737" width="22.85546875" style="157" customWidth="1"/>
    <col min="9738" max="9738" width="14" style="157" customWidth="1"/>
    <col min="9739" max="9739" width="15.5703125" style="157" customWidth="1"/>
    <col min="9740" max="9984" width="9.140625" style="157"/>
    <col min="9985" max="9985" width="7.28515625" style="157" customWidth="1"/>
    <col min="9986" max="9986" width="24.42578125" style="157" customWidth="1"/>
    <col min="9987" max="9987" width="16.28515625" style="157" customWidth="1"/>
    <col min="9988" max="9988" width="13.5703125" style="157" customWidth="1"/>
    <col min="9989" max="9989" width="18.85546875" style="157" customWidth="1"/>
    <col min="9990" max="9990" width="15.85546875" style="157" customWidth="1"/>
    <col min="9991" max="9991" width="16.5703125" style="157" customWidth="1"/>
    <col min="9992" max="9992" width="14.28515625" style="157" customWidth="1"/>
    <col min="9993" max="9993" width="22.85546875" style="157" customWidth="1"/>
    <col min="9994" max="9994" width="14" style="157" customWidth="1"/>
    <col min="9995" max="9995" width="15.5703125" style="157" customWidth="1"/>
    <col min="9996" max="10240" width="9.140625" style="157"/>
    <col min="10241" max="10241" width="7.28515625" style="157" customWidth="1"/>
    <col min="10242" max="10242" width="24.42578125" style="157" customWidth="1"/>
    <col min="10243" max="10243" width="16.28515625" style="157" customWidth="1"/>
    <col min="10244" max="10244" width="13.5703125" style="157" customWidth="1"/>
    <col min="10245" max="10245" width="18.85546875" style="157" customWidth="1"/>
    <col min="10246" max="10246" width="15.85546875" style="157" customWidth="1"/>
    <col min="10247" max="10247" width="16.5703125" style="157" customWidth="1"/>
    <col min="10248" max="10248" width="14.28515625" style="157" customWidth="1"/>
    <col min="10249" max="10249" width="22.85546875" style="157" customWidth="1"/>
    <col min="10250" max="10250" width="14" style="157" customWidth="1"/>
    <col min="10251" max="10251" width="15.5703125" style="157" customWidth="1"/>
    <col min="10252" max="10496" width="9.140625" style="157"/>
    <col min="10497" max="10497" width="7.28515625" style="157" customWidth="1"/>
    <col min="10498" max="10498" width="24.42578125" style="157" customWidth="1"/>
    <col min="10499" max="10499" width="16.28515625" style="157" customWidth="1"/>
    <col min="10500" max="10500" width="13.5703125" style="157" customWidth="1"/>
    <col min="10501" max="10501" width="18.85546875" style="157" customWidth="1"/>
    <col min="10502" max="10502" width="15.85546875" style="157" customWidth="1"/>
    <col min="10503" max="10503" width="16.5703125" style="157" customWidth="1"/>
    <col min="10504" max="10504" width="14.28515625" style="157" customWidth="1"/>
    <col min="10505" max="10505" width="22.85546875" style="157" customWidth="1"/>
    <col min="10506" max="10506" width="14" style="157" customWidth="1"/>
    <col min="10507" max="10507" width="15.5703125" style="157" customWidth="1"/>
    <col min="10508" max="10752" width="9.140625" style="157"/>
    <col min="10753" max="10753" width="7.28515625" style="157" customWidth="1"/>
    <col min="10754" max="10754" width="24.42578125" style="157" customWidth="1"/>
    <col min="10755" max="10755" width="16.28515625" style="157" customWidth="1"/>
    <col min="10756" max="10756" width="13.5703125" style="157" customWidth="1"/>
    <col min="10757" max="10757" width="18.85546875" style="157" customWidth="1"/>
    <col min="10758" max="10758" width="15.85546875" style="157" customWidth="1"/>
    <col min="10759" max="10759" width="16.5703125" style="157" customWidth="1"/>
    <col min="10760" max="10760" width="14.28515625" style="157" customWidth="1"/>
    <col min="10761" max="10761" width="22.85546875" style="157" customWidth="1"/>
    <col min="10762" max="10762" width="14" style="157" customWidth="1"/>
    <col min="10763" max="10763" width="15.5703125" style="157" customWidth="1"/>
    <col min="10764" max="11008" width="9.140625" style="157"/>
    <col min="11009" max="11009" width="7.28515625" style="157" customWidth="1"/>
    <col min="11010" max="11010" width="24.42578125" style="157" customWidth="1"/>
    <col min="11011" max="11011" width="16.28515625" style="157" customWidth="1"/>
    <col min="11012" max="11012" width="13.5703125" style="157" customWidth="1"/>
    <col min="11013" max="11013" width="18.85546875" style="157" customWidth="1"/>
    <col min="11014" max="11014" width="15.85546875" style="157" customWidth="1"/>
    <col min="11015" max="11015" width="16.5703125" style="157" customWidth="1"/>
    <col min="11016" max="11016" width="14.28515625" style="157" customWidth="1"/>
    <col min="11017" max="11017" width="22.85546875" style="157" customWidth="1"/>
    <col min="11018" max="11018" width="14" style="157" customWidth="1"/>
    <col min="11019" max="11019" width="15.5703125" style="157" customWidth="1"/>
    <col min="11020" max="11264" width="9.140625" style="157"/>
    <col min="11265" max="11265" width="7.28515625" style="157" customWidth="1"/>
    <col min="11266" max="11266" width="24.42578125" style="157" customWidth="1"/>
    <col min="11267" max="11267" width="16.28515625" style="157" customWidth="1"/>
    <col min="11268" max="11268" width="13.5703125" style="157" customWidth="1"/>
    <col min="11269" max="11269" width="18.85546875" style="157" customWidth="1"/>
    <col min="11270" max="11270" width="15.85546875" style="157" customWidth="1"/>
    <col min="11271" max="11271" width="16.5703125" style="157" customWidth="1"/>
    <col min="11272" max="11272" width="14.28515625" style="157" customWidth="1"/>
    <col min="11273" max="11273" width="22.85546875" style="157" customWidth="1"/>
    <col min="11274" max="11274" width="14" style="157" customWidth="1"/>
    <col min="11275" max="11275" width="15.5703125" style="157" customWidth="1"/>
    <col min="11276" max="11520" width="9.140625" style="157"/>
    <col min="11521" max="11521" width="7.28515625" style="157" customWidth="1"/>
    <col min="11522" max="11522" width="24.42578125" style="157" customWidth="1"/>
    <col min="11523" max="11523" width="16.28515625" style="157" customWidth="1"/>
    <col min="11524" max="11524" width="13.5703125" style="157" customWidth="1"/>
    <col min="11525" max="11525" width="18.85546875" style="157" customWidth="1"/>
    <col min="11526" max="11526" width="15.85546875" style="157" customWidth="1"/>
    <col min="11527" max="11527" width="16.5703125" style="157" customWidth="1"/>
    <col min="11528" max="11528" width="14.28515625" style="157" customWidth="1"/>
    <col min="11529" max="11529" width="22.85546875" style="157" customWidth="1"/>
    <col min="11530" max="11530" width="14" style="157" customWidth="1"/>
    <col min="11531" max="11531" width="15.5703125" style="157" customWidth="1"/>
    <col min="11532" max="11776" width="9.140625" style="157"/>
    <col min="11777" max="11777" width="7.28515625" style="157" customWidth="1"/>
    <col min="11778" max="11778" width="24.42578125" style="157" customWidth="1"/>
    <col min="11779" max="11779" width="16.28515625" style="157" customWidth="1"/>
    <col min="11780" max="11780" width="13.5703125" style="157" customWidth="1"/>
    <col min="11781" max="11781" width="18.85546875" style="157" customWidth="1"/>
    <col min="11782" max="11782" width="15.85546875" style="157" customWidth="1"/>
    <col min="11783" max="11783" width="16.5703125" style="157" customWidth="1"/>
    <col min="11784" max="11784" width="14.28515625" style="157" customWidth="1"/>
    <col min="11785" max="11785" width="22.85546875" style="157" customWidth="1"/>
    <col min="11786" max="11786" width="14" style="157" customWidth="1"/>
    <col min="11787" max="11787" width="15.5703125" style="157" customWidth="1"/>
    <col min="11788" max="12032" width="9.140625" style="157"/>
    <col min="12033" max="12033" width="7.28515625" style="157" customWidth="1"/>
    <col min="12034" max="12034" width="24.42578125" style="157" customWidth="1"/>
    <col min="12035" max="12035" width="16.28515625" style="157" customWidth="1"/>
    <col min="12036" max="12036" width="13.5703125" style="157" customWidth="1"/>
    <col min="12037" max="12037" width="18.85546875" style="157" customWidth="1"/>
    <col min="12038" max="12038" width="15.85546875" style="157" customWidth="1"/>
    <col min="12039" max="12039" width="16.5703125" style="157" customWidth="1"/>
    <col min="12040" max="12040" width="14.28515625" style="157" customWidth="1"/>
    <col min="12041" max="12041" width="22.85546875" style="157" customWidth="1"/>
    <col min="12042" max="12042" width="14" style="157" customWidth="1"/>
    <col min="12043" max="12043" width="15.5703125" style="157" customWidth="1"/>
    <col min="12044" max="12288" width="9.140625" style="157"/>
    <col min="12289" max="12289" width="7.28515625" style="157" customWidth="1"/>
    <col min="12290" max="12290" width="24.42578125" style="157" customWidth="1"/>
    <col min="12291" max="12291" width="16.28515625" style="157" customWidth="1"/>
    <col min="12292" max="12292" width="13.5703125" style="157" customWidth="1"/>
    <col min="12293" max="12293" width="18.85546875" style="157" customWidth="1"/>
    <col min="12294" max="12294" width="15.85546875" style="157" customWidth="1"/>
    <col min="12295" max="12295" width="16.5703125" style="157" customWidth="1"/>
    <col min="12296" max="12296" width="14.28515625" style="157" customWidth="1"/>
    <col min="12297" max="12297" width="22.85546875" style="157" customWidth="1"/>
    <col min="12298" max="12298" width="14" style="157" customWidth="1"/>
    <col min="12299" max="12299" width="15.5703125" style="157" customWidth="1"/>
    <col min="12300" max="12544" width="9.140625" style="157"/>
    <col min="12545" max="12545" width="7.28515625" style="157" customWidth="1"/>
    <col min="12546" max="12546" width="24.42578125" style="157" customWidth="1"/>
    <col min="12547" max="12547" width="16.28515625" style="157" customWidth="1"/>
    <col min="12548" max="12548" width="13.5703125" style="157" customWidth="1"/>
    <col min="12549" max="12549" width="18.85546875" style="157" customWidth="1"/>
    <col min="12550" max="12550" width="15.85546875" style="157" customWidth="1"/>
    <col min="12551" max="12551" width="16.5703125" style="157" customWidth="1"/>
    <col min="12552" max="12552" width="14.28515625" style="157" customWidth="1"/>
    <col min="12553" max="12553" width="22.85546875" style="157" customWidth="1"/>
    <col min="12554" max="12554" width="14" style="157" customWidth="1"/>
    <col min="12555" max="12555" width="15.5703125" style="157" customWidth="1"/>
    <col min="12556" max="12800" width="9.140625" style="157"/>
    <col min="12801" max="12801" width="7.28515625" style="157" customWidth="1"/>
    <col min="12802" max="12802" width="24.42578125" style="157" customWidth="1"/>
    <col min="12803" max="12803" width="16.28515625" style="157" customWidth="1"/>
    <col min="12804" max="12804" width="13.5703125" style="157" customWidth="1"/>
    <col min="12805" max="12805" width="18.85546875" style="157" customWidth="1"/>
    <col min="12806" max="12806" width="15.85546875" style="157" customWidth="1"/>
    <col min="12807" max="12807" width="16.5703125" style="157" customWidth="1"/>
    <col min="12808" max="12808" width="14.28515625" style="157" customWidth="1"/>
    <col min="12809" max="12809" width="22.85546875" style="157" customWidth="1"/>
    <col min="12810" max="12810" width="14" style="157" customWidth="1"/>
    <col min="12811" max="12811" width="15.5703125" style="157" customWidth="1"/>
    <col min="12812" max="13056" width="9.140625" style="157"/>
    <col min="13057" max="13057" width="7.28515625" style="157" customWidth="1"/>
    <col min="13058" max="13058" width="24.42578125" style="157" customWidth="1"/>
    <col min="13059" max="13059" width="16.28515625" style="157" customWidth="1"/>
    <col min="13060" max="13060" width="13.5703125" style="157" customWidth="1"/>
    <col min="13061" max="13061" width="18.85546875" style="157" customWidth="1"/>
    <col min="13062" max="13062" width="15.85546875" style="157" customWidth="1"/>
    <col min="13063" max="13063" width="16.5703125" style="157" customWidth="1"/>
    <col min="13064" max="13064" width="14.28515625" style="157" customWidth="1"/>
    <col min="13065" max="13065" width="22.85546875" style="157" customWidth="1"/>
    <col min="13066" max="13066" width="14" style="157" customWidth="1"/>
    <col min="13067" max="13067" width="15.5703125" style="157" customWidth="1"/>
    <col min="13068" max="13312" width="9.140625" style="157"/>
    <col min="13313" max="13313" width="7.28515625" style="157" customWidth="1"/>
    <col min="13314" max="13314" width="24.42578125" style="157" customWidth="1"/>
    <col min="13315" max="13315" width="16.28515625" style="157" customWidth="1"/>
    <col min="13316" max="13316" width="13.5703125" style="157" customWidth="1"/>
    <col min="13317" max="13317" width="18.85546875" style="157" customWidth="1"/>
    <col min="13318" max="13318" width="15.85546875" style="157" customWidth="1"/>
    <col min="13319" max="13319" width="16.5703125" style="157" customWidth="1"/>
    <col min="13320" max="13320" width="14.28515625" style="157" customWidth="1"/>
    <col min="13321" max="13321" width="22.85546875" style="157" customWidth="1"/>
    <col min="13322" max="13322" width="14" style="157" customWidth="1"/>
    <col min="13323" max="13323" width="15.5703125" style="157" customWidth="1"/>
    <col min="13324" max="13568" width="9.140625" style="157"/>
    <col min="13569" max="13569" width="7.28515625" style="157" customWidth="1"/>
    <col min="13570" max="13570" width="24.42578125" style="157" customWidth="1"/>
    <col min="13571" max="13571" width="16.28515625" style="157" customWidth="1"/>
    <col min="13572" max="13572" width="13.5703125" style="157" customWidth="1"/>
    <col min="13573" max="13573" width="18.85546875" style="157" customWidth="1"/>
    <col min="13574" max="13574" width="15.85546875" style="157" customWidth="1"/>
    <col min="13575" max="13575" width="16.5703125" style="157" customWidth="1"/>
    <col min="13576" max="13576" width="14.28515625" style="157" customWidth="1"/>
    <col min="13577" max="13577" width="22.85546875" style="157" customWidth="1"/>
    <col min="13578" max="13578" width="14" style="157" customWidth="1"/>
    <col min="13579" max="13579" width="15.5703125" style="157" customWidth="1"/>
    <col min="13580" max="13824" width="9.140625" style="157"/>
    <col min="13825" max="13825" width="7.28515625" style="157" customWidth="1"/>
    <col min="13826" max="13826" width="24.42578125" style="157" customWidth="1"/>
    <col min="13827" max="13827" width="16.28515625" style="157" customWidth="1"/>
    <col min="13828" max="13828" width="13.5703125" style="157" customWidth="1"/>
    <col min="13829" max="13829" width="18.85546875" style="157" customWidth="1"/>
    <col min="13830" max="13830" width="15.85546875" style="157" customWidth="1"/>
    <col min="13831" max="13831" width="16.5703125" style="157" customWidth="1"/>
    <col min="13832" max="13832" width="14.28515625" style="157" customWidth="1"/>
    <col min="13833" max="13833" width="22.85546875" style="157" customWidth="1"/>
    <col min="13834" max="13834" width="14" style="157" customWidth="1"/>
    <col min="13835" max="13835" width="15.5703125" style="157" customWidth="1"/>
    <col min="13836" max="14080" width="9.140625" style="157"/>
    <col min="14081" max="14081" width="7.28515625" style="157" customWidth="1"/>
    <col min="14082" max="14082" width="24.42578125" style="157" customWidth="1"/>
    <col min="14083" max="14083" width="16.28515625" style="157" customWidth="1"/>
    <col min="14084" max="14084" width="13.5703125" style="157" customWidth="1"/>
    <col min="14085" max="14085" width="18.85546875" style="157" customWidth="1"/>
    <col min="14086" max="14086" width="15.85546875" style="157" customWidth="1"/>
    <col min="14087" max="14087" width="16.5703125" style="157" customWidth="1"/>
    <col min="14088" max="14088" width="14.28515625" style="157" customWidth="1"/>
    <col min="14089" max="14089" width="22.85546875" style="157" customWidth="1"/>
    <col min="14090" max="14090" width="14" style="157" customWidth="1"/>
    <col min="14091" max="14091" width="15.5703125" style="157" customWidth="1"/>
    <col min="14092" max="14336" width="9.140625" style="157"/>
    <col min="14337" max="14337" width="7.28515625" style="157" customWidth="1"/>
    <col min="14338" max="14338" width="24.42578125" style="157" customWidth="1"/>
    <col min="14339" max="14339" width="16.28515625" style="157" customWidth="1"/>
    <col min="14340" max="14340" width="13.5703125" style="157" customWidth="1"/>
    <col min="14341" max="14341" width="18.85546875" style="157" customWidth="1"/>
    <col min="14342" max="14342" width="15.85546875" style="157" customWidth="1"/>
    <col min="14343" max="14343" width="16.5703125" style="157" customWidth="1"/>
    <col min="14344" max="14344" width="14.28515625" style="157" customWidth="1"/>
    <col min="14345" max="14345" width="22.85546875" style="157" customWidth="1"/>
    <col min="14346" max="14346" width="14" style="157" customWidth="1"/>
    <col min="14347" max="14347" width="15.5703125" style="157" customWidth="1"/>
    <col min="14348" max="14592" width="9.140625" style="157"/>
    <col min="14593" max="14593" width="7.28515625" style="157" customWidth="1"/>
    <col min="14594" max="14594" width="24.42578125" style="157" customWidth="1"/>
    <col min="14595" max="14595" width="16.28515625" style="157" customWidth="1"/>
    <col min="14596" max="14596" width="13.5703125" style="157" customWidth="1"/>
    <col min="14597" max="14597" width="18.85546875" style="157" customWidth="1"/>
    <col min="14598" max="14598" width="15.85546875" style="157" customWidth="1"/>
    <col min="14599" max="14599" width="16.5703125" style="157" customWidth="1"/>
    <col min="14600" max="14600" width="14.28515625" style="157" customWidth="1"/>
    <col min="14601" max="14601" width="22.85546875" style="157" customWidth="1"/>
    <col min="14602" max="14602" width="14" style="157" customWidth="1"/>
    <col min="14603" max="14603" width="15.5703125" style="157" customWidth="1"/>
    <col min="14604" max="14848" width="9.140625" style="157"/>
    <col min="14849" max="14849" width="7.28515625" style="157" customWidth="1"/>
    <col min="14850" max="14850" width="24.42578125" style="157" customWidth="1"/>
    <col min="14851" max="14851" width="16.28515625" style="157" customWidth="1"/>
    <col min="14852" max="14852" width="13.5703125" style="157" customWidth="1"/>
    <col min="14853" max="14853" width="18.85546875" style="157" customWidth="1"/>
    <col min="14854" max="14854" width="15.85546875" style="157" customWidth="1"/>
    <col min="14855" max="14855" width="16.5703125" style="157" customWidth="1"/>
    <col min="14856" max="14856" width="14.28515625" style="157" customWidth="1"/>
    <col min="14857" max="14857" width="22.85546875" style="157" customWidth="1"/>
    <col min="14858" max="14858" width="14" style="157" customWidth="1"/>
    <col min="14859" max="14859" width="15.5703125" style="157" customWidth="1"/>
    <col min="14860" max="15104" width="9.140625" style="157"/>
    <col min="15105" max="15105" width="7.28515625" style="157" customWidth="1"/>
    <col min="15106" max="15106" width="24.42578125" style="157" customWidth="1"/>
    <col min="15107" max="15107" width="16.28515625" style="157" customWidth="1"/>
    <col min="15108" max="15108" width="13.5703125" style="157" customWidth="1"/>
    <col min="15109" max="15109" width="18.85546875" style="157" customWidth="1"/>
    <col min="15110" max="15110" width="15.85546875" style="157" customWidth="1"/>
    <col min="15111" max="15111" width="16.5703125" style="157" customWidth="1"/>
    <col min="15112" max="15112" width="14.28515625" style="157" customWidth="1"/>
    <col min="15113" max="15113" width="22.85546875" style="157" customWidth="1"/>
    <col min="15114" max="15114" width="14" style="157" customWidth="1"/>
    <col min="15115" max="15115" width="15.5703125" style="157" customWidth="1"/>
    <col min="15116" max="15360" width="9.140625" style="157"/>
    <col min="15361" max="15361" width="7.28515625" style="157" customWidth="1"/>
    <col min="15362" max="15362" width="24.42578125" style="157" customWidth="1"/>
    <col min="15363" max="15363" width="16.28515625" style="157" customWidth="1"/>
    <col min="15364" max="15364" width="13.5703125" style="157" customWidth="1"/>
    <col min="15365" max="15365" width="18.85546875" style="157" customWidth="1"/>
    <col min="15366" max="15366" width="15.85546875" style="157" customWidth="1"/>
    <col min="15367" max="15367" width="16.5703125" style="157" customWidth="1"/>
    <col min="15368" max="15368" width="14.28515625" style="157" customWidth="1"/>
    <col min="15369" max="15369" width="22.85546875" style="157" customWidth="1"/>
    <col min="15370" max="15370" width="14" style="157" customWidth="1"/>
    <col min="15371" max="15371" width="15.5703125" style="157" customWidth="1"/>
    <col min="15372" max="15616" width="9.140625" style="157"/>
    <col min="15617" max="15617" width="7.28515625" style="157" customWidth="1"/>
    <col min="15618" max="15618" width="24.42578125" style="157" customWidth="1"/>
    <col min="15619" max="15619" width="16.28515625" style="157" customWidth="1"/>
    <col min="15620" max="15620" width="13.5703125" style="157" customWidth="1"/>
    <col min="15621" max="15621" width="18.85546875" style="157" customWidth="1"/>
    <col min="15622" max="15622" width="15.85546875" style="157" customWidth="1"/>
    <col min="15623" max="15623" width="16.5703125" style="157" customWidth="1"/>
    <col min="15624" max="15624" width="14.28515625" style="157" customWidth="1"/>
    <col min="15625" max="15625" width="22.85546875" style="157" customWidth="1"/>
    <col min="15626" max="15626" width="14" style="157" customWidth="1"/>
    <col min="15627" max="15627" width="15.5703125" style="157" customWidth="1"/>
    <col min="15628" max="15872" width="9.140625" style="157"/>
    <col min="15873" max="15873" width="7.28515625" style="157" customWidth="1"/>
    <col min="15874" max="15874" width="24.42578125" style="157" customWidth="1"/>
    <col min="15875" max="15875" width="16.28515625" style="157" customWidth="1"/>
    <col min="15876" max="15876" width="13.5703125" style="157" customWidth="1"/>
    <col min="15877" max="15877" width="18.85546875" style="157" customWidth="1"/>
    <col min="15878" max="15878" width="15.85546875" style="157" customWidth="1"/>
    <col min="15879" max="15879" width="16.5703125" style="157" customWidth="1"/>
    <col min="15880" max="15880" width="14.28515625" style="157" customWidth="1"/>
    <col min="15881" max="15881" width="22.85546875" style="157" customWidth="1"/>
    <col min="15882" max="15882" width="14" style="157" customWidth="1"/>
    <col min="15883" max="15883" width="15.5703125" style="157" customWidth="1"/>
    <col min="15884" max="16128" width="9.140625" style="157"/>
    <col min="16129" max="16129" width="7.28515625" style="157" customWidth="1"/>
    <col min="16130" max="16130" width="24.42578125" style="157" customWidth="1"/>
    <col min="16131" max="16131" width="16.28515625" style="157" customWidth="1"/>
    <col min="16132" max="16132" width="13.5703125" style="157" customWidth="1"/>
    <col min="16133" max="16133" width="18.85546875" style="157" customWidth="1"/>
    <col min="16134" max="16134" width="15.85546875" style="157" customWidth="1"/>
    <col min="16135" max="16135" width="16.5703125" style="157" customWidth="1"/>
    <col min="16136" max="16136" width="14.28515625" style="157" customWidth="1"/>
    <col min="16137" max="16137" width="22.85546875" style="157" customWidth="1"/>
    <col min="16138" max="16138" width="14" style="157" customWidth="1"/>
    <col min="16139" max="16139" width="15.5703125" style="157" customWidth="1"/>
    <col min="16140" max="16384" width="9.140625" style="157"/>
  </cols>
  <sheetData>
    <row r="1" spans="1:16" ht="18.75" customHeight="1" x14ac:dyDescent="0.25">
      <c r="K1" s="158"/>
      <c r="L1" s="158"/>
      <c r="M1" s="159" t="s">
        <v>22</v>
      </c>
      <c r="N1" s="159"/>
      <c r="O1" s="159"/>
    </row>
    <row r="2" spans="1:16" ht="20.25" customHeight="1" x14ac:dyDescent="0.25">
      <c r="A2" s="160"/>
      <c r="B2" s="160"/>
      <c r="C2" s="160"/>
      <c r="D2" s="160"/>
      <c r="E2" s="160"/>
      <c r="F2" s="160"/>
      <c r="G2" s="160"/>
      <c r="H2" s="161"/>
      <c r="I2" s="161"/>
      <c r="K2" s="162"/>
      <c r="L2" s="162"/>
      <c r="M2" s="163" t="s">
        <v>27</v>
      </c>
      <c r="N2" s="163"/>
      <c r="O2" s="163"/>
      <c r="P2" s="163"/>
    </row>
    <row r="3" spans="1:16" ht="61.5" customHeight="1" x14ac:dyDescent="0.25">
      <c r="A3" s="160"/>
      <c r="B3" s="164" t="s">
        <v>153</v>
      </c>
      <c r="C3" s="165"/>
      <c r="D3" s="165"/>
      <c r="E3" s="165"/>
      <c r="F3" s="165"/>
      <c r="G3" s="165"/>
      <c r="H3" s="165"/>
      <c r="I3" s="165"/>
      <c r="J3" s="165"/>
      <c r="K3" s="160"/>
    </row>
    <row r="4" spans="1:16" ht="31.5" customHeight="1" x14ac:dyDescent="0.25">
      <c r="A4" s="166" t="s">
        <v>154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6" ht="33" customHeight="1" x14ac:dyDescent="0.25">
      <c r="A5" s="167" t="s">
        <v>2</v>
      </c>
      <c r="B5" s="167" t="s">
        <v>3</v>
      </c>
      <c r="C5" s="168" t="s">
        <v>4</v>
      </c>
      <c r="D5" s="168"/>
      <c r="E5" s="168"/>
      <c r="F5" s="168" t="s">
        <v>5</v>
      </c>
      <c r="G5" s="168" t="s">
        <v>6</v>
      </c>
      <c r="H5" s="168"/>
      <c r="I5" s="168"/>
      <c r="J5" s="168"/>
      <c r="K5" s="169" t="s">
        <v>7</v>
      </c>
    </row>
    <row r="6" spans="1:16" ht="158.25" customHeight="1" x14ac:dyDescent="0.25">
      <c r="A6" s="167"/>
      <c r="B6" s="167"/>
      <c r="C6" s="170" t="s">
        <v>8</v>
      </c>
      <c r="D6" s="170" t="s">
        <v>9</v>
      </c>
      <c r="E6" s="170" t="s">
        <v>10</v>
      </c>
      <c r="F6" s="168"/>
      <c r="G6" s="171" t="s">
        <v>11</v>
      </c>
      <c r="H6" s="170" t="s">
        <v>12</v>
      </c>
      <c r="I6" s="170" t="s">
        <v>13</v>
      </c>
      <c r="J6" s="170" t="s">
        <v>12</v>
      </c>
      <c r="K6" s="169"/>
    </row>
    <row r="7" spans="1:16" ht="53.25" customHeight="1" x14ac:dyDescent="0.25">
      <c r="A7" s="172">
        <v>1</v>
      </c>
      <c r="B7" s="173" t="s">
        <v>155</v>
      </c>
      <c r="C7" s="174"/>
      <c r="D7" s="174">
        <v>482.24900000000002</v>
      </c>
      <c r="E7" s="175" t="s">
        <v>156</v>
      </c>
      <c r="F7" s="176">
        <f>SUM(C7,D7)</f>
        <v>482.24900000000002</v>
      </c>
      <c r="G7" s="177"/>
      <c r="H7" s="174"/>
      <c r="I7" s="178"/>
      <c r="J7" s="174"/>
      <c r="K7" s="179">
        <v>482.25</v>
      </c>
    </row>
    <row r="8" spans="1:16" ht="47.25" x14ac:dyDescent="0.25">
      <c r="A8" s="172">
        <v>2</v>
      </c>
      <c r="B8" s="173" t="s">
        <v>155</v>
      </c>
      <c r="C8" s="174"/>
      <c r="D8" s="174">
        <v>13.6267</v>
      </c>
      <c r="E8" s="175" t="s">
        <v>157</v>
      </c>
      <c r="F8" s="176">
        <f t="shared" ref="F8:F50" si="0">SUM(C8,D8)</f>
        <v>13.6267</v>
      </c>
      <c r="G8" s="177"/>
      <c r="H8" s="174"/>
      <c r="I8" s="178"/>
      <c r="J8" s="174"/>
      <c r="K8" s="179">
        <v>13.63</v>
      </c>
    </row>
    <row r="9" spans="1:16" ht="47.25" x14ac:dyDescent="0.25">
      <c r="A9" s="172">
        <v>3</v>
      </c>
      <c r="B9" s="173" t="s">
        <v>158</v>
      </c>
      <c r="C9" s="174"/>
      <c r="D9" s="174">
        <v>0.9</v>
      </c>
      <c r="E9" s="175" t="s">
        <v>157</v>
      </c>
      <c r="F9" s="176">
        <f t="shared" si="0"/>
        <v>0.9</v>
      </c>
      <c r="G9" s="177"/>
      <c r="H9" s="174"/>
      <c r="I9" s="178"/>
      <c r="J9" s="174"/>
      <c r="K9" s="179">
        <v>0.9</v>
      </c>
    </row>
    <row r="10" spans="1:16" ht="47.25" x14ac:dyDescent="0.25">
      <c r="A10" s="172">
        <v>4</v>
      </c>
      <c r="B10" s="173" t="s">
        <v>159</v>
      </c>
      <c r="C10" s="174"/>
      <c r="D10" s="174">
        <v>0.8</v>
      </c>
      <c r="E10" s="175" t="s">
        <v>160</v>
      </c>
      <c r="F10" s="176">
        <f t="shared" si="0"/>
        <v>0.8</v>
      </c>
      <c r="G10" s="177"/>
      <c r="H10" s="174"/>
      <c r="I10" s="178"/>
      <c r="J10" s="174"/>
      <c r="K10" s="179">
        <v>0.8</v>
      </c>
    </row>
    <row r="11" spans="1:16" ht="15.75" x14ac:dyDescent="0.25">
      <c r="A11" s="172">
        <v>5</v>
      </c>
      <c r="B11" s="177" t="s">
        <v>161</v>
      </c>
      <c r="C11" s="174"/>
      <c r="D11" s="174">
        <v>442.34</v>
      </c>
      <c r="E11" s="175" t="s">
        <v>162</v>
      </c>
      <c r="F11" s="176">
        <f t="shared" si="0"/>
        <v>442.34</v>
      </c>
      <c r="G11" s="177"/>
      <c r="H11" s="174"/>
      <c r="I11" s="178" t="s">
        <v>26</v>
      </c>
      <c r="J11" s="174">
        <v>85.58</v>
      </c>
      <c r="K11" s="179">
        <v>356.76</v>
      </c>
    </row>
    <row r="12" spans="1:16" ht="15.75" x14ac:dyDescent="0.25">
      <c r="A12" s="172">
        <v>6</v>
      </c>
      <c r="B12" s="177" t="s">
        <v>14</v>
      </c>
      <c r="C12" s="174">
        <v>14.2</v>
      </c>
      <c r="D12" s="174"/>
      <c r="E12" s="175"/>
      <c r="F12" s="176">
        <f t="shared" si="0"/>
        <v>14.2</v>
      </c>
      <c r="G12" s="180">
        <v>2240</v>
      </c>
      <c r="H12" s="174">
        <v>0.1</v>
      </c>
      <c r="I12" s="175"/>
      <c r="J12" s="174"/>
      <c r="K12" s="179"/>
    </row>
    <row r="13" spans="1:16" ht="15.75" x14ac:dyDescent="0.25">
      <c r="A13" s="172"/>
      <c r="B13" s="177"/>
      <c r="C13" s="174"/>
      <c r="D13" s="174"/>
      <c r="E13" s="175"/>
      <c r="F13" s="176">
        <f t="shared" si="0"/>
        <v>0</v>
      </c>
      <c r="G13" s="180"/>
      <c r="H13" s="174"/>
      <c r="I13" s="175"/>
      <c r="J13" s="174"/>
      <c r="K13" s="179"/>
    </row>
    <row r="14" spans="1:16" ht="15.75" x14ac:dyDescent="0.25">
      <c r="A14" s="172"/>
      <c r="B14" s="177"/>
      <c r="C14" s="174"/>
      <c r="D14" s="174"/>
      <c r="E14" s="175"/>
      <c r="F14" s="176">
        <f t="shared" si="0"/>
        <v>0</v>
      </c>
      <c r="G14" s="177"/>
      <c r="H14" s="174"/>
      <c r="I14" s="175"/>
      <c r="J14" s="174"/>
      <c r="K14" s="179"/>
    </row>
    <row r="15" spans="1:16" ht="15.75" x14ac:dyDescent="0.25">
      <c r="A15" s="180"/>
      <c r="B15" s="177"/>
      <c r="C15" s="174"/>
      <c r="D15" s="174"/>
      <c r="E15" s="175"/>
      <c r="F15" s="176">
        <f t="shared" si="0"/>
        <v>0</v>
      </c>
      <c r="G15" s="177"/>
      <c r="H15" s="174"/>
      <c r="I15" s="175"/>
      <c r="J15" s="174"/>
      <c r="K15" s="179"/>
    </row>
    <row r="16" spans="1:16" ht="15" hidden="1" customHeight="1" x14ac:dyDescent="0.25">
      <c r="A16" s="180"/>
      <c r="B16" s="177"/>
      <c r="C16" s="174"/>
      <c r="D16" s="174"/>
      <c r="E16" s="175"/>
      <c r="F16" s="176">
        <f t="shared" si="0"/>
        <v>0</v>
      </c>
      <c r="G16" s="177"/>
      <c r="H16" s="174"/>
      <c r="I16" s="175"/>
      <c r="J16" s="174"/>
      <c r="K16" s="179"/>
    </row>
    <row r="17" spans="1:11" ht="15.75" hidden="1" x14ac:dyDescent="0.25">
      <c r="A17" s="172"/>
      <c r="B17" s="177"/>
      <c r="C17" s="174"/>
      <c r="D17" s="174"/>
      <c r="E17" s="175"/>
      <c r="F17" s="176">
        <f t="shared" si="0"/>
        <v>0</v>
      </c>
      <c r="G17" s="177"/>
      <c r="H17" s="174"/>
      <c r="I17" s="175"/>
      <c r="J17" s="174"/>
      <c r="K17" s="179"/>
    </row>
    <row r="18" spans="1:11" ht="15.75" hidden="1" x14ac:dyDescent="0.25">
      <c r="A18" s="172"/>
      <c r="B18" s="177"/>
      <c r="C18" s="174"/>
      <c r="D18" s="174"/>
      <c r="E18" s="175"/>
      <c r="F18" s="176">
        <f t="shared" si="0"/>
        <v>0</v>
      </c>
      <c r="G18" s="177"/>
      <c r="H18" s="174"/>
      <c r="I18" s="175"/>
      <c r="J18" s="174"/>
      <c r="K18" s="179"/>
    </row>
    <row r="19" spans="1:11" ht="15.75" hidden="1" x14ac:dyDescent="0.25">
      <c r="A19" s="172"/>
      <c r="B19" s="177"/>
      <c r="C19" s="174"/>
      <c r="D19" s="174"/>
      <c r="E19" s="175"/>
      <c r="F19" s="176">
        <f t="shared" si="0"/>
        <v>0</v>
      </c>
      <c r="G19" s="177"/>
      <c r="H19" s="174"/>
      <c r="I19" s="175"/>
      <c r="J19" s="174"/>
      <c r="K19" s="179"/>
    </row>
    <row r="20" spans="1:11" ht="15.75" hidden="1" x14ac:dyDescent="0.25">
      <c r="A20" s="172"/>
      <c r="B20" s="177"/>
      <c r="C20" s="174"/>
      <c r="D20" s="174"/>
      <c r="E20" s="175"/>
      <c r="F20" s="176">
        <f t="shared" si="0"/>
        <v>0</v>
      </c>
      <c r="G20" s="177"/>
      <c r="H20" s="174"/>
      <c r="I20" s="175"/>
      <c r="J20" s="174"/>
      <c r="K20" s="179"/>
    </row>
    <row r="21" spans="1:11" ht="15.75" hidden="1" x14ac:dyDescent="0.25">
      <c r="A21" s="172"/>
      <c r="B21" s="177"/>
      <c r="C21" s="174"/>
      <c r="D21" s="174"/>
      <c r="E21" s="175"/>
      <c r="F21" s="176">
        <f t="shared" si="0"/>
        <v>0</v>
      </c>
      <c r="G21" s="177"/>
      <c r="H21" s="174"/>
      <c r="I21" s="175"/>
      <c r="J21" s="174"/>
      <c r="K21" s="179"/>
    </row>
    <row r="22" spans="1:11" ht="15.75" hidden="1" x14ac:dyDescent="0.25">
      <c r="A22" s="172"/>
      <c r="B22" s="177"/>
      <c r="C22" s="174"/>
      <c r="D22" s="174"/>
      <c r="E22" s="175"/>
      <c r="F22" s="176">
        <f t="shared" si="0"/>
        <v>0</v>
      </c>
      <c r="G22" s="177"/>
      <c r="H22" s="174"/>
      <c r="I22" s="175"/>
      <c r="J22" s="174"/>
      <c r="K22" s="179"/>
    </row>
    <row r="23" spans="1:11" ht="15.75" hidden="1" x14ac:dyDescent="0.25">
      <c r="A23" s="172"/>
      <c r="B23" s="177"/>
      <c r="C23" s="174"/>
      <c r="D23" s="174"/>
      <c r="E23" s="175"/>
      <c r="F23" s="176">
        <f t="shared" si="0"/>
        <v>0</v>
      </c>
      <c r="G23" s="177"/>
      <c r="H23" s="174"/>
      <c r="I23" s="175"/>
      <c r="J23" s="174"/>
      <c r="K23" s="179"/>
    </row>
    <row r="24" spans="1:11" ht="15.75" hidden="1" x14ac:dyDescent="0.25">
      <c r="A24" s="172"/>
      <c r="B24" s="177"/>
      <c r="C24" s="174"/>
      <c r="D24" s="174"/>
      <c r="E24" s="175"/>
      <c r="F24" s="176">
        <f t="shared" si="0"/>
        <v>0</v>
      </c>
      <c r="G24" s="177"/>
      <c r="H24" s="174"/>
      <c r="I24" s="175"/>
      <c r="J24" s="174"/>
      <c r="K24" s="179"/>
    </row>
    <row r="25" spans="1:11" ht="15.75" hidden="1" x14ac:dyDescent="0.25">
      <c r="A25" s="180"/>
      <c r="B25" s="177"/>
      <c r="C25" s="174"/>
      <c r="D25" s="174"/>
      <c r="E25" s="175"/>
      <c r="F25" s="176">
        <f t="shared" si="0"/>
        <v>0</v>
      </c>
      <c r="G25" s="177"/>
      <c r="H25" s="174"/>
      <c r="I25" s="175"/>
      <c r="J25" s="174"/>
      <c r="K25" s="179"/>
    </row>
    <row r="26" spans="1:11" ht="15.75" hidden="1" x14ac:dyDescent="0.25">
      <c r="A26" s="180"/>
      <c r="B26" s="177"/>
      <c r="C26" s="174"/>
      <c r="D26" s="174"/>
      <c r="E26" s="175"/>
      <c r="F26" s="176">
        <f t="shared" si="0"/>
        <v>0</v>
      </c>
      <c r="G26" s="177"/>
      <c r="H26" s="174"/>
      <c r="I26" s="175"/>
      <c r="J26" s="174"/>
      <c r="K26" s="179"/>
    </row>
    <row r="27" spans="1:11" ht="15.75" hidden="1" x14ac:dyDescent="0.25">
      <c r="A27" s="172"/>
      <c r="B27" s="177"/>
      <c r="C27" s="174"/>
      <c r="D27" s="174"/>
      <c r="E27" s="175"/>
      <c r="F27" s="176">
        <f t="shared" si="0"/>
        <v>0</v>
      </c>
      <c r="G27" s="177"/>
      <c r="H27" s="174"/>
      <c r="I27" s="175"/>
      <c r="J27" s="174"/>
      <c r="K27" s="179"/>
    </row>
    <row r="28" spans="1:11" ht="15.75" hidden="1" x14ac:dyDescent="0.25">
      <c r="A28" s="172"/>
      <c r="B28" s="177"/>
      <c r="C28" s="174"/>
      <c r="D28" s="174"/>
      <c r="E28" s="175"/>
      <c r="F28" s="176">
        <f t="shared" si="0"/>
        <v>0</v>
      </c>
      <c r="G28" s="177"/>
      <c r="H28" s="174"/>
      <c r="I28" s="175"/>
      <c r="J28" s="174"/>
      <c r="K28" s="179"/>
    </row>
    <row r="29" spans="1:11" ht="15.75" hidden="1" x14ac:dyDescent="0.25">
      <c r="A29" s="172"/>
      <c r="B29" s="177"/>
      <c r="C29" s="174"/>
      <c r="D29" s="174"/>
      <c r="E29" s="175"/>
      <c r="F29" s="176">
        <f t="shared" si="0"/>
        <v>0</v>
      </c>
      <c r="G29" s="177"/>
      <c r="H29" s="174"/>
      <c r="I29" s="175"/>
      <c r="J29" s="174"/>
      <c r="K29" s="179"/>
    </row>
    <row r="30" spans="1:11" ht="15.75" hidden="1" x14ac:dyDescent="0.25">
      <c r="A30" s="172"/>
      <c r="B30" s="177"/>
      <c r="C30" s="174"/>
      <c r="D30" s="174"/>
      <c r="E30" s="175"/>
      <c r="F30" s="176">
        <f t="shared" si="0"/>
        <v>0</v>
      </c>
      <c r="G30" s="177"/>
      <c r="H30" s="174"/>
      <c r="I30" s="175"/>
      <c r="J30" s="174"/>
      <c r="K30" s="179"/>
    </row>
    <row r="31" spans="1:11" ht="15.75" hidden="1" x14ac:dyDescent="0.25">
      <c r="A31" s="172"/>
      <c r="B31" s="177"/>
      <c r="C31" s="174"/>
      <c r="D31" s="174"/>
      <c r="E31" s="175"/>
      <c r="F31" s="176">
        <f t="shared" si="0"/>
        <v>0</v>
      </c>
      <c r="G31" s="177"/>
      <c r="H31" s="174"/>
      <c r="I31" s="175"/>
      <c r="J31" s="174"/>
      <c r="K31" s="179"/>
    </row>
    <row r="32" spans="1:11" ht="15.75" hidden="1" x14ac:dyDescent="0.25">
      <c r="A32" s="172"/>
      <c r="B32" s="177"/>
      <c r="C32" s="174"/>
      <c r="D32" s="174"/>
      <c r="E32" s="175"/>
      <c r="F32" s="176">
        <f t="shared" si="0"/>
        <v>0</v>
      </c>
      <c r="G32" s="177"/>
      <c r="H32" s="174"/>
      <c r="I32" s="175"/>
      <c r="J32" s="174"/>
      <c r="K32" s="179"/>
    </row>
    <row r="33" spans="1:11" ht="15.75" hidden="1" x14ac:dyDescent="0.25">
      <c r="A33" s="172"/>
      <c r="B33" s="177"/>
      <c r="C33" s="174"/>
      <c r="D33" s="174"/>
      <c r="E33" s="175"/>
      <c r="F33" s="176">
        <f t="shared" si="0"/>
        <v>0</v>
      </c>
      <c r="G33" s="177"/>
      <c r="H33" s="174"/>
      <c r="I33" s="175"/>
      <c r="J33" s="174"/>
      <c r="K33" s="179"/>
    </row>
    <row r="34" spans="1:11" ht="15.75" hidden="1" x14ac:dyDescent="0.25">
      <c r="A34" s="172"/>
      <c r="B34" s="177"/>
      <c r="C34" s="174"/>
      <c r="D34" s="174"/>
      <c r="E34" s="175"/>
      <c r="F34" s="176">
        <f t="shared" si="0"/>
        <v>0</v>
      </c>
      <c r="G34" s="177"/>
      <c r="H34" s="174"/>
      <c r="I34" s="175"/>
      <c r="J34" s="174"/>
      <c r="K34" s="179"/>
    </row>
    <row r="35" spans="1:11" ht="15.75" hidden="1" x14ac:dyDescent="0.25">
      <c r="A35" s="180"/>
      <c r="B35" s="177"/>
      <c r="C35" s="174"/>
      <c r="D35" s="174"/>
      <c r="E35" s="175"/>
      <c r="F35" s="176">
        <f t="shared" si="0"/>
        <v>0</v>
      </c>
      <c r="G35" s="177"/>
      <c r="H35" s="174"/>
      <c r="I35" s="175"/>
      <c r="J35" s="174"/>
      <c r="K35" s="179"/>
    </row>
    <row r="36" spans="1:11" ht="15.75" hidden="1" x14ac:dyDescent="0.25">
      <c r="A36" s="180"/>
      <c r="B36" s="177"/>
      <c r="C36" s="174"/>
      <c r="D36" s="174"/>
      <c r="E36" s="175"/>
      <c r="F36" s="176">
        <f t="shared" si="0"/>
        <v>0</v>
      </c>
      <c r="G36" s="177"/>
      <c r="H36" s="174"/>
      <c r="I36" s="175"/>
      <c r="J36" s="174"/>
      <c r="K36" s="179"/>
    </row>
    <row r="37" spans="1:11" ht="15.75" hidden="1" x14ac:dyDescent="0.25">
      <c r="A37" s="172"/>
      <c r="B37" s="177"/>
      <c r="C37" s="174"/>
      <c r="D37" s="174"/>
      <c r="E37" s="175"/>
      <c r="F37" s="176">
        <f t="shared" si="0"/>
        <v>0</v>
      </c>
      <c r="G37" s="177"/>
      <c r="H37" s="174"/>
      <c r="I37" s="175"/>
      <c r="J37" s="174"/>
      <c r="K37" s="179"/>
    </row>
    <row r="38" spans="1:11" ht="15.75" hidden="1" x14ac:dyDescent="0.25">
      <c r="A38" s="172"/>
      <c r="B38" s="177"/>
      <c r="C38" s="174"/>
      <c r="D38" s="174"/>
      <c r="E38" s="175"/>
      <c r="F38" s="176">
        <f t="shared" si="0"/>
        <v>0</v>
      </c>
      <c r="G38" s="177"/>
      <c r="H38" s="174"/>
      <c r="I38" s="175"/>
      <c r="J38" s="174"/>
      <c r="K38" s="179"/>
    </row>
    <row r="39" spans="1:11" ht="15.75" hidden="1" x14ac:dyDescent="0.25">
      <c r="A39" s="172"/>
      <c r="B39" s="177"/>
      <c r="C39" s="174"/>
      <c r="D39" s="174"/>
      <c r="E39" s="175"/>
      <c r="F39" s="176">
        <f t="shared" si="0"/>
        <v>0</v>
      </c>
      <c r="G39" s="177"/>
      <c r="H39" s="174"/>
      <c r="I39" s="175"/>
      <c r="J39" s="174"/>
      <c r="K39" s="179"/>
    </row>
    <row r="40" spans="1:11" ht="15.75" hidden="1" x14ac:dyDescent="0.25">
      <c r="A40" s="172"/>
      <c r="B40" s="177"/>
      <c r="C40" s="174"/>
      <c r="D40" s="174"/>
      <c r="E40" s="175"/>
      <c r="F40" s="176">
        <f t="shared" si="0"/>
        <v>0</v>
      </c>
      <c r="G40" s="177"/>
      <c r="H40" s="174"/>
      <c r="I40" s="175"/>
      <c r="J40" s="174"/>
      <c r="K40" s="179"/>
    </row>
    <row r="41" spans="1:11" ht="15.75" hidden="1" x14ac:dyDescent="0.25">
      <c r="A41" s="172"/>
      <c r="B41" s="177"/>
      <c r="C41" s="174"/>
      <c r="D41" s="174"/>
      <c r="E41" s="175"/>
      <c r="F41" s="176">
        <f t="shared" si="0"/>
        <v>0</v>
      </c>
      <c r="G41" s="177"/>
      <c r="H41" s="174"/>
      <c r="I41" s="175"/>
      <c r="J41" s="174"/>
      <c r="K41" s="179"/>
    </row>
    <row r="42" spans="1:11" ht="15.75" x14ac:dyDescent="0.25">
      <c r="A42" s="172"/>
      <c r="B42" s="177"/>
      <c r="C42" s="174"/>
      <c r="D42" s="174"/>
      <c r="E42" s="175"/>
      <c r="F42" s="176">
        <f t="shared" si="0"/>
        <v>0</v>
      </c>
      <c r="G42" s="177"/>
      <c r="H42" s="174"/>
      <c r="I42" s="175"/>
      <c r="J42" s="174"/>
      <c r="K42" s="179"/>
    </row>
    <row r="43" spans="1:11" ht="15.75" x14ac:dyDescent="0.25">
      <c r="A43" s="172"/>
      <c r="B43" s="177"/>
      <c r="C43" s="174"/>
      <c r="D43" s="174"/>
      <c r="E43" s="175"/>
      <c r="F43" s="176">
        <f t="shared" si="0"/>
        <v>0</v>
      </c>
      <c r="G43" s="177"/>
      <c r="H43" s="174"/>
      <c r="I43" s="175"/>
      <c r="J43" s="174"/>
      <c r="K43" s="179"/>
    </row>
    <row r="44" spans="1:11" ht="15.75" x14ac:dyDescent="0.25">
      <c r="A44" s="172"/>
      <c r="B44" s="177"/>
      <c r="C44" s="174"/>
      <c r="D44" s="174"/>
      <c r="E44" s="175"/>
      <c r="F44" s="176">
        <f t="shared" si="0"/>
        <v>0</v>
      </c>
      <c r="G44" s="177"/>
      <c r="H44" s="174"/>
      <c r="I44" s="175"/>
      <c r="J44" s="174"/>
      <c r="K44" s="179"/>
    </row>
    <row r="45" spans="1:11" ht="15.75" x14ac:dyDescent="0.25">
      <c r="A45" s="180"/>
      <c r="B45" s="177"/>
      <c r="C45" s="174"/>
      <c r="D45" s="174"/>
      <c r="E45" s="175"/>
      <c r="F45" s="176">
        <f t="shared" si="0"/>
        <v>0</v>
      </c>
      <c r="G45" s="177"/>
      <c r="H45" s="174"/>
      <c r="I45" s="175"/>
      <c r="J45" s="174"/>
      <c r="K45" s="179"/>
    </row>
    <row r="46" spans="1:11" ht="15.75" x14ac:dyDescent="0.25">
      <c r="A46" s="180"/>
      <c r="B46" s="177"/>
      <c r="C46" s="174"/>
      <c r="D46" s="174"/>
      <c r="E46" s="175"/>
      <c r="F46" s="176">
        <f t="shared" si="0"/>
        <v>0</v>
      </c>
      <c r="G46" s="177"/>
      <c r="H46" s="174"/>
      <c r="I46" s="175"/>
      <c r="J46" s="174"/>
      <c r="K46" s="179"/>
    </row>
    <row r="47" spans="1:11" ht="15.75" x14ac:dyDescent="0.25">
      <c r="A47" s="181"/>
      <c r="B47" s="182"/>
      <c r="C47" s="183"/>
      <c r="D47" s="183"/>
      <c r="E47" s="184"/>
      <c r="F47" s="176">
        <f t="shared" si="0"/>
        <v>0</v>
      </c>
      <c r="G47" s="182"/>
      <c r="H47" s="183"/>
      <c r="I47" s="184"/>
      <c r="J47" s="183"/>
      <c r="K47" s="179"/>
    </row>
    <row r="48" spans="1:11" ht="15.75" x14ac:dyDescent="0.25">
      <c r="A48" s="181"/>
      <c r="B48" s="182"/>
      <c r="C48" s="183"/>
      <c r="D48" s="183"/>
      <c r="E48" s="184"/>
      <c r="F48" s="176">
        <f t="shared" si="0"/>
        <v>0</v>
      </c>
      <c r="G48" s="182"/>
      <c r="H48" s="183"/>
      <c r="I48" s="184"/>
      <c r="J48" s="183"/>
      <c r="K48" s="179"/>
    </row>
    <row r="49" spans="1:11" ht="15.75" x14ac:dyDescent="0.25">
      <c r="A49" s="181"/>
      <c r="B49" s="182"/>
      <c r="C49" s="183"/>
      <c r="D49" s="183"/>
      <c r="E49" s="184"/>
      <c r="F49" s="176">
        <f t="shared" si="0"/>
        <v>0</v>
      </c>
      <c r="G49" s="182"/>
      <c r="H49" s="183"/>
      <c r="I49" s="184"/>
      <c r="J49" s="183"/>
      <c r="K49" s="179"/>
    </row>
    <row r="50" spans="1:11" ht="15.75" x14ac:dyDescent="0.25">
      <c r="A50" s="182"/>
      <c r="B50" s="185" t="s">
        <v>16</v>
      </c>
      <c r="C50" s="186">
        <f>SUM(C7:C49)</f>
        <v>14.2</v>
      </c>
      <c r="D50" s="186">
        <f>SUM(D7:D49)</f>
        <v>939.91570000000002</v>
      </c>
      <c r="E50" s="187"/>
      <c r="F50" s="188">
        <f t="shared" si="0"/>
        <v>954.11570000000006</v>
      </c>
      <c r="G50" s="189"/>
      <c r="H50" s="186">
        <f>SUM(H7:H49)</f>
        <v>0.1</v>
      </c>
      <c r="I50" s="187"/>
      <c r="J50" s="186">
        <f>SUM(J7:J49)</f>
        <v>85.58</v>
      </c>
      <c r="K50" s="190">
        <f>C50-H50</f>
        <v>14.1</v>
      </c>
    </row>
    <row r="53" spans="1:11" ht="15.75" x14ac:dyDescent="0.25">
      <c r="B53" s="191" t="s">
        <v>54</v>
      </c>
      <c r="F53" s="36"/>
      <c r="G53" s="192" t="s">
        <v>163</v>
      </c>
      <c r="H53" s="193"/>
    </row>
    <row r="54" spans="1:11" x14ac:dyDescent="0.25">
      <c r="B54" s="191"/>
      <c r="F54" s="39" t="s">
        <v>19</v>
      </c>
      <c r="G54" s="40"/>
      <c r="H54" s="40"/>
    </row>
    <row r="55" spans="1:11" ht="15.75" x14ac:dyDescent="0.25">
      <c r="B55" s="191" t="s">
        <v>164</v>
      </c>
      <c r="F55" s="36"/>
      <c r="G55" s="192" t="s">
        <v>165</v>
      </c>
      <c r="H55" s="193"/>
    </row>
    <row r="56" spans="1:11" x14ac:dyDescent="0.25">
      <c r="F56" s="39" t="s">
        <v>19</v>
      </c>
      <c r="G56" s="40"/>
      <c r="H56" s="40"/>
    </row>
    <row r="58" spans="1:11" x14ac:dyDescent="0.25">
      <c r="B58" s="157" t="s">
        <v>166</v>
      </c>
    </row>
    <row r="59" spans="1:11" x14ac:dyDescent="0.25">
      <c r="B59" s="157" t="s">
        <v>167</v>
      </c>
    </row>
  </sheetData>
  <mergeCells count="12">
    <mergeCell ref="G53:H53"/>
    <mergeCell ref="G55:H55"/>
    <mergeCell ref="M1:O1"/>
    <mergeCell ref="M2:P2"/>
    <mergeCell ref="B3:J3"/>
    <mergeCell ref="A4:K4"/>
    <mergeCell ref="A5:A6"/>
    <mergeCell ref="B5:B6"/>
    <mergeCell ref="C5:E5"/>
    <mergeCell ref="F5:F6"/>
    <mergeCell ref="G5:J5"/>
    <mergeCell ref="K5:K6"/>
  </mergeCells>
  <printOptions horizontalCentered="1" verticalCentered="1"/>
  <pageMargins left="0" right="0" top="0" bottom="0" header="0" footer="0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12</vt:i4>
      </vt:variant>
    </vt:vector>
  </HeadingPairs>
  <TitlesOfParts>
    <vt:vector size="30" baseType="lpstr">
      <vt:lpstr>syvag</vt:lpstr>
      <vt:lpstr>ДЗ СМСЧ № 10</vt:lpstr>
      <vt:lpstr>ДЗ "СМСЧ № 11 МОЗ</vt:lpstr>
      <vt:lpstr>КДЦ голос</vt:lpstr>
      <vt:lpstr>КДЦ1 дар</vt:lpstr>
      <vt:lpstr>КДЦ2 дар</vt:lpstr>
      <vt:lpstr>КДЦд дарниц</vt:lpstr>
      <vt:lpstr>КДЦ десна</vt:lpstr>
      <vt:lpstr>КДЦ дніпро</vt:lpstr>
      <vt:lpstr>Лист1 (2)</vt:lpstr>
      <vt:lpstr>КДЦ оболонь</vt:lpstr>
      <vt:lpstr>КДЦ печер</vt:lpstr>
      <vt:lpstr>КДЦ поділ</vt:lpstr>
      <vt:lpstr>КДЦ святош</vt:lpstr>
      <vt:lpstr>КДЦ солом</vt:lpstr>
      <vt:lpstr>КДЦ шевчен</vt:lpstr>
      <vt:lpstr>соціотерапія</vt:lpstr>
      <vt:lpstr>швд 2 десн</vt:lpstr>
      <vt:lpstr>syvag!Область_печати</vt:lpstr>
      <vt:lpstr>'ДЗ "СМСЧ № 11 МОЗ'!Область_печати</vt:lpstr>
      <vt:lpstr>'ДЗ СМСЧ № 10'!Область_печати</vt:lpstr>
      <vt:lpstr>'КДЦ десна'!Область_печати</vt:lpstr>
      <vt:lpstr>'КДЦ дніпро'!Область_печати</vt:lpstr>
      <vt:lpstr>'КДЦ печер'!Область_печати</vt:lpstr>
      <vt:lpstr>'КДЦ поділ'!Область_печати</vt:lpstr>
      <vt:lpstr>'КДЦ святош'!Область_печати</vt:lpstr>
      <vt:lpstr>'КДЦ шевчен'!Область_печати</vt:lpstr>
      <vt:lpstr>'КДЦ1 дар'!Область_печати</vt:lpstr>
      <vt:lpstr>соціотерапія!Область_печати</vt:lpstr>
      <vt:lpstr>'швд 2 десн'!Область_печати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Бугера Юлия</dc:creator>
  <cp:lastModifiedBy>kadevalssd</cp:lastModifiedBy>
  <cp:lastPrinted>2017-09-07T05:44:19Z</cp:lastPrinted>
  <dcterms:created xsi:type="dcterms:W3CDTF">2017-09-06T12:41:31Z</dcterms:created>
  <dcterms:modified xsi:type="dcterms:W3CDTF">2020-10-13T07:27:59Z</dcterms:modified>
</cp:coreProperties>
</file>