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00.10.14\Public\Степанюк В.А\Благодійні внески_сайт\2020\1 квартал\Спеціалізована амбул.-полікл.допомога\"/>
    </mc:Choice>
  </mc:AlternateContent>
  <bookViews>
    <workbookView xWindow="0" yWindow="450" windowWidth="28800" windowHeight="12435" firstSheet="10" activeTab="15"/>
  </bookViews>
  <sheets>
    <sheet name="ШВД2" sheetId="212" r:id="rId1"/>
    <sheet name="ШВД5" sheetId="214" r:id="rId2"/>
    <sheet name="КМКДЦ" sheetId="216" r:id="rId3"/>
    <sheet name="смсч" sheetId="218" r:id="rId4"/>
    <sheet name="бланк (5)" sheetId="220" r:id="rId5"/>
    <sheet name="КДЦ гол" sheetId="222" r:id="rId6"/>
    <sheet name="КДЦ дар" sheetId="224" r:id="rId7"/>
    <sheet name="КДЦ1 дар" sheetId="225" r:id="rId8"/>
    <sheet name="КДЦ2 дар" sheetId="227" r:id="rId9"/>
    <sheet name="КДЦ дес" sheetId="228" r:id="rId10"/>
    <sheet name="КДЦ дніпро" sheetId="229" r:id="rId11"/>
    <sheet name="КДЦ оболонь" sheetId="231" r:id="rId12"/>
    <sheet name="КДЦ печер" sheetId="233" r:id="rId13"/>
    <sheet name="КДЦ поділ" sheetId="235" r:id="rId14"/>
    <sheet name="КДЦ свят" sheetId="237" r:id="rId15"/>
    <sheet name="КДЦ солом" sheetId="239" r:id="rId16"/>
    <sheet name="КНП &quot;КДЦ&quot; Шевченківського р-ну " sheetId="240" r:id="rId17"/>
  </sheets>
  <definedNames>
    <definedName name="Excel_BuiltIn_Print_Area" localSheetId="16">'КНП "КДЦ" Шевченківського р-ну '!$A$1:$K$24</definedName>
    <definedName name="_xlnm.Print_Titles" localSheetId="16">'КНП "КДЦ" Шевченківського р-ну '!$5:$6</definedName>
    <definedName name="_xlnm.Print_Area" localSheetId="4">'бланк (5)'!$A$1:$K$58</definedName>
    <definedName name="_xlnm.Print_Area" localSheetId="5">'КДЦ гол'!$A$1:$K$27</definedName>
    <definedName name="_xlnm.Print_Area" localSheetId="6">'КДЦ дар'!$A$1:$K$23</definedName>
    <definedName name="_xlnm.Print_Area" localSheetId="9">'КДЦ дес'!$A$1:$K$29</definedName>
    <definedName name="_xlnm.Print_Area" localSheetId="10">'КДЦ дніпро'!$A$1:$K$58</definedName>
    <definedName name="_xlnm.Print_Area" localSheetId="11">'КДЦ оболонь'!$A$1:$K$58</definedName>
    <definedName name="_xlnm.Print_Area" localSheetId="12">'КДЦ печер'!$A$1:$K$58</definedName>
    <definedName name="_xlnm.Print_Area" localSheetId="13">'КДЦ поділ'!$A$1:$K$26</definedName>
    <definedName name="_xlnm.Print_Area" localSheetId="14">'КДЦ свят'!$A$1:$P$52</definedName>
    <definedName name="_xlnm.Print_Area" localSheetId="15">'КДЦ солом'!$A$1:$K$32</definedName>
    <definedName name="_xlnm.Print_Area" localSheetId="7">'КДЦ1 дар'!$A$1:$K$17</definedName>
    <definedName name="_xlnm.Print_Area" localSheetId="2">КМКДЦ!$A$1:$K$33</definedName>
    <definedName name="_xlnm.Print_Area" localSheetId="16">'КНП "КДЦ" Шевченківського р-ну '!$A$1:$K$23</definedName>
    <definedName name="_xlnm.Print_Area" localSheetId="3">смсч!$A$1:$K$58</definedName>
    <definedName name="_xlnm.Print_Area" localSheetId="0">ШВД2!$A$1:$K$56</definedName>
    <definedName name="_xlnm.Print_Area" localSheetId="1">ШВД5!$A$1:$K$58</definedName>
  </definedNames>
  <calcPr calcId="162913"/>
</workbook>
</file>

<file path=xl/calcChain.xml><?xml version="1.0" encoding="utf-8"?>
<calcChain xmlns="http://schemas.openxmlformats.org/spreadsheetml/2006/main">
  <c r="J16" i="240" l="1"/>
  <c r="H16" i="240"/>
  <c r="D16" i="240"/>
  <c r="C16" i="240"/>
  <c r="F13" i="240"/>
  <c r="F12" i="240"/>
  <c r="F11" i="240"/>
  <c r="F10" i="240"/>
  <c r="F8" i="240"/>
  <c r="F7" i="240"/>
  <c r="F16" i="240" s="1"/>
  <c r="D24" i="239"/>
  <c r="C24" i="239"/>
  <c r="F24" i="239" s="1"/>
  <c r="K24" i="239" s="1"/>
  <c r="J23" i="239"/>
  <c r="H23" i="239"/>
  <c r="F23" i="239"/>
  <c r="J22" i="239"/>
  <c r="H22" i="239"/>
  <c r="F22" i="239"/>
  <c r="J21" i="239"/>
  <c r="H21" i="239"/>
  <c r="F21" i="239"/>
  <c r="J20" i="239"/>
  <c r="H20" i="239"/>
  <c r="F20" i="239"/>
  <c r="J19" i="239"/>
  <c r="F19" i="239"/>
  <c r="J18" i="239"/>
  <c r="F18" i="239"/>
  <c r="J17" i="239"/>
  <c r="F17" i="239"/>
  <c r="J16" i="239"/>
  <c r="F16" i="239"/>
  <c r="J15" i="239"/>
  <c r="F15" i="239"/>
  <c r="J14" i="239"/>
  <c r="F14" i="239"/>
  <c r="J13" i="239"/>
  <c r="H13" i="239"/>
  <c r="F13" i="239"/>
  <c r="J12" i="239"/>
  <c r="J24" i="239" s="1"/>
  <c r="H12" i="239"/>
  <c r="F12" i="239"/>
  <c r="J11" i="239"/>
  <c r="H11" i="239"/>
  <c r="F11" i="239"/>
  <c r="J10" i="239"/>
  <c r="H10" i="239"/>
  <c r="H24" i="239" s="1"/>
  <c r="F10" i="239"/>
  <c r="J44" i="237"/>
  <c r="H44" i="237"/>
  <c r="D44" i="237"/>
  <c r="C44" i="237"/>
  <c r="F44" i="237" s="1"/>
  <c r="F43" i="237"/>
  <c r="F42" i="237"/>
  <c r="F41" i="237"/>
  <c r="F40" i="237"/>
  <c r="F39" i="237"/>
  <c r="F38" i="237"/>
  <c r="F37" i="237"/>
  <c r="F36" i="237"/>
  <c r="F35" i="237"/>
  <c r="F34" i="237"/>
  <c r="F33" i="237"/>
  <c r="F32" i="237"/>
  <c r="F31" i="237"/>
  <c r="F30" i="237"/>
  <c r="F29" i="237"/>
  <c r="F28" i="237"/>
  <c r="F27" i="237"/>
  <c r="F26" i="237"/>
  <c r="F25" i="237"/>
  <c r="F24" i="237"/>
  <c r="F23" i="237"/>
  <c r="F22" i="237"/>
  <c r="F21" i="237"/>
  <c r="F20" i="237"/>
  <c r="F19" i="237"/>
  <c r="F18" i="237"/>
  <c r="F17" i="237"/>
  <c r="F16" i="237"/>
  <c r="F15" i="237"/>
  <c r="F14" i="237"/>
  <c r="F13" i="237"/>
  <c r="F12" i="237"/>
  <c r="F11" i="237"/>
  <c r="F10" i="237"/>
  <c r="F9" i="237"/>
  <c r="F8" i="237"/>
  <c r="F7" i="237"/>
  <c r="J18" i="235"/>
  <c r="H18" i="235"/>
  <c r="D18" i="235"/>
  <c r="C18" i="235"/>
  <c r="F14" i="235"/>
  <c r="F11" i="235"/>
  <c r="F9" i="235"/>
  <c r="F8" i="235"/>
  <c r="F7" i="235"/>
  <c r="F18" i="235" s="1"/>
  <c r="J50" i="233"/>
  <c r="H50" i="233"/>
  <c r="K50" i="233" s="1"/>
  <c r="D50" i="233"/>
  <c r="F50" i="233" s="1"/>
  <c r="C50" i="233"/>
  <c r="F49" i="233"/>
  <c r="F48" i="233"/>
  <c r="F47" i="233"/>
  <c r="F46" i="233"/>
  <c r="F45" i="233"/>
  <c r="F44" i="233"/>
  <c r="F43" i="233"/>
  <c r="F42" i="233"/>
  <c r="F41" i="233"/>
  <c r="F40" i="233"/>
  <c r="F39" i="233"/>
  <c r="F38" i="233"/>
  <c r="F37" i="233"/>
  <c r="F36" i="233"/>
  <c r="F35" i="233"/>
  <c r="F34" i="233"/>
  <c r="F33" i="233"/>
  <c r="F32" i="233"/>
  <c r="F31" i="233"/>
  <c r="F30" i="233"/>
  <c r="F29" i="233"/>
  <c r="F28" i="233"/>
  <c r="F27" i="233"/>
  <c r="F26" i="233"/>
  <c r="F25" i="233"/>
  <c r="F24" i="233"/>
  <c r="F23" i="233"/>
  <c r="F22" i="233"/>
  <c r="F21" i="233"/>
  <c r="F20" i="233"/>
  <c r="F19" i="233"/>
  <c r="F18" i="233"/>
  <c r="F17" i="233"/>
  <c r="F16" i="233"/>
  <c r="F15" i="233"/>
  <c r="F14" i="233"/>
  <c r="F13" i="233"/>
  <c r="F12" i="233"/>
  <c r="F11" i="233"/>
  <c r="F10" i="233"/>
  <c r="F9" i="233"/>
  <c r="F8" i="233"/>
  <c r="F7" i="233"/>
  <c r="J50" i="231"/>
  <c r="H50" i="231"/>
  <c r="K50" i="231" s="1"/>
  <c r="D50" i="231"/>
  <c r="F50" i="231" s="1"/>
  <c r="C50" i="231"/>
  <c r="F49" i="231"/>
  <c r="F48" i="231"/>
  <c r="F47" i="231"/>
  <c r="F46" i="231"/>
  <c r="F45" i="231"/>
  <c r="F44" i="231"/>
  <c r="F43" i="231"/>
  <c r="F42" i="231"/>
  <c r="F41" i="231"/>
  <c r="F40" i="231"/>
  <c r="F39" i="231"/>
  <c r="F38" i="231"/>
  <c r="F37" i="231"/>
  <c r="F36" i="231"/>
  <c r="F35" i="231"/>
  <c r="F34" i="231"/>
  <c r="F33" i="231"/>
  <c r="F32" i="231"/>
  <c r="F31" i="231"/>
  <c r="F30" i="231"/>
  <c r="F29" i="231"/>
  <c r="F28" i="231"/>
  <c r="F27" i="231"/>
  <c r="F26" i="231"/>
  <c r="F25" i="231"/>
  <c r="F24" i="231"/>
  <c r="F23" i="231"/>
  <c r="F22" i="231"/>
  <c r="F21" i="231"/>
  <c r="F20" i="231"/>
  <c r="F19" i="231"/>
  <c r="F18" i="231"/>
  <c r="F17" i="231"/>
  <c r="F16" i="231"/>
  <c r="F15" i="231"/>
  <c r="F14" i="231"/>
  <c r="F13" i="231"/>
  <c r="F12" i="231"/>
  <c r="F11" i="231"/>
  <c r="F10" i="231"/>
  <c r="F9" i="231"/>
  <c r="F8" i="231"/>
  <c r="F7" i="231"/>
  <c r="J50" i="229"/>
  <c r="H50" i="229"/>
  <c r="D50" i="229"/>
  <c r="C50" i="229"/>
  <c r="F50" i="229" s="1"/>
  <c r="F49" i="229"/>
  <c r="F48" i="229"/>
  <c r="F47" i="229"/>
  <c r="F46" i="229"/>
  <c r="F45" i="229"/>
  <c r="F44" i="229"/>
  <c r="F43" i="229"/>
  <c r="F42" i="229"/>
  <c r="F41" i="229"/>
  <c r="F40" i="229"/>
  <c r="F39" i="229"/>
  <c r="F38" i="229"/>
  <c r="F37" i="229"/>
  <c r="F36" i="229"/>
  <c r="F35" i="229"/>
  <c r="F34" i="229"/>
  <c r="F33" i="229"/>
  <c r="F32" i="229"/>
  <c r="F31" i="229"/>
  <c r="F30" i="229"/>
  <c r="F29" i="229"/>
  <c r="F28" i="229"/>
  <c r="F27" i="229"/>
  <c r="F26" i="229"/>
  <c r="F25" i="229"/>
  <c r="F24" i="229"/>
  <c r="F23" i="229"/>
  <c r="F22" i="229"/>
  <c r="F21" i="229"/>
  <c r="F20" i="229"/>
  <c r="F19" i="229"/>
  <c r="F18" i="229"/>
  <c r="F17" i="229"/>
  <c r="F16" i="229"/>
  <c r="F15" i="229"/>
  <c r="F14" i="229"/>
  <c r="F13" i="229"/>
  <c r="F12" i="229"/>
  <c r="F11" i="229"/>
  <c r="F10" i="229"/>
  <c r="F9" i="229"/>
  <c r="F8" i="229"/>
  <c r="F7" i="229"/>
  <c r="J21" i="228"/>
  <c r="H21" i="228"/>
  <c r="D21" i="228"/>
  <c r="C21" i="228"/>
  <c r="C20" i="228"/>
  <c r="F20" i="228" s="1"/>
  <c r="F19" i="228"/>
  <c r="F18" i="228"/>
  <c r="F17" i="228"/>
  <c r="F16" i="228"/>
  <c r="F15" i="228"/>
  <c r="F14" i="228"/>
  <c r="F13" i="228"/>
  <c r="F12" i="228"/>
  <c r="F11" i="228"/>
  <c r="F10" i="228"/>
  <c r="F9" i="228"/>
  <c r="F8" i="228"/>
  <c r="F7" i="228"/>
  <c r="J28" i="227"/>
  <c r="D28" i="227"/>
  <c r="C28" i="227"/>
  <c r="F28" i="227" s="1"/>
  <c r="F27" i="227"/>
  <c r="F26" i="227"/>
  <c r="F25" i="227"/>
  <c r="F24" i="227"/>
  <c r="F23" i="227"/>
  <c r="F22" i="227"/>
  <c r="F21" i="227"/>
  <c r="F20" i="227"/>
  <c r="F19" i="227"/>
  <c r="F18" i="227"/>
  <c r="H17" i="227"/>
  <c r="F17" i="227"/>
  <c r="H16" i="227"/>
  <c r="F16" i="227"/>
  <c r="H15" i="227"/>
  <c r="F15" i="227"/>
  <c r="H14" i="227"/>
  <c r="F14" i="227"/>
  <c r="H13" i="227"/>
  <c r="F13" i="227"/>
  <c r="H12" i="227"/>
  <c r="F12" i="227"/>
  <c r="H11" i="227"/>
  <c r="F11" i="227"/>
  <c r="H10" i="227"/>
  <c r="F10" i="227"/>
  <c r="H9" i="227"/>
  <c r="F9" i="227"/>
  <c r="H8" i="227"/>
  <c r="F8" i="227"/>
  <c r="H7" i="227"/>
  <c r="H28" i="227" s="1"/>
  <c r="F7" i="227"/>
  <c r="C7" i="227"/>
  <c r="J9" i="225"/>
  <c r="D9" i="225"/>
  <c r="H8" i="225"/>
  <c r="F8" i="225"/>
  <c r="H7" i="225"/>
  <c r="H9" i="225" s="1"/>
  <c r="F7" i="225"/>
  <c r="C7" i="225"/>
  <c r="C9" i="225" s="1"/>
  <c r="K15" i="224"/>
  <c r="J15" i="224"/>
  <c r="H15" i="224"/>
  <c r="D15" i="224"/>
  <c r="F15" i="224" s="1"/>
  <c r="C15" i="224"/>
  <c r="F14" i="224"/>
  <c r="F13" i="224"/>
  <c r="F7" i="224"/>
  <c r="J19" i="222"/>
  <c r="H19" i="222"/>
  <c r="D19" i="222"/>
  <c r="C19" i="222"/>
  <c r="K19" i="222" s="1"/>
  <c r="F18" i="222"/>
  <c r="F17" i="222"/>
  <c r="F16" i="222"/>
  <c r="K50" i="220"/>
  <c r="J50" i="220"/>
  <c r="H50" i="220"/>
  <c r="D50" i="220"/>
  <c r="C50" i="220"/>
  <c r="F50" i="220" s="1"/>
  <c r="F49" i="220"/>
  <c r="F48" i="220"/>
  <c r="F47" i="220"/>
  <c r="F46" i="220"/>
  <c r="F45" i="220"/>
  <c r="F44" i="220"/>
  <c r="F43" i="220"/>
  <c r="F42" i="220"/>
  <c r="F41" i="220"/>
  <c r="F40" i="220"/>
  <c r="F39" i="220"/>
  <c r="F38" i="220"/>
  <c r="F37" i="220"/>
  <c r="F36" i="220"/>
  <c r="F35" i="220"/>
  <c r="F34" i="220"/>
  <c r="F33" i="220"/>
  <c r="F32" i="220"/>
  <c r="F31" i="220"/>
  <c r="F30" i="220"/>
  <c r="F29" i="220"/>
  <c r="F28" i="220"/>
  <c r="F27" i="220"/>
  <c r="F26" i="220"/>
  <c r="F25" i="220"/>
  <c r="F24" i="220"/>
  <c r="F23" i="220"/>
  <c r="F22" i="220"/>
  <c r="F21" i="220"/>
  <c r="F20" i="220"/>
  <c r="F19" i="220"/>
  <c r="F18" i="220"/>
  <c r="F17" i="220"/>
  <c r="F16" i="220"/>
  <c r="F15" i="220"/>
  <c r="F14" i="220"/>
  <c r="F13" i="220"/>
  <c r="F12" i="220"/>
  <c r="F11" i="220"/>
  <c r="F10" i="220"/>
  <c r="F9" i="220"/>
  <c r="F8" i="220"/>
  <c r="F7" i="220"/>
  <c r="J50" i="218"/>
  <c r="H50" i="218"/>
  <c r="K50" i="218" s="1"/>
  <c r="D50" i="218"/>
  <c r="C50" i="218"/>
  <c r="F50" i="218" s="1"/>
  <c r="F49" i="218"/>
  <c r="F48" i="218"/>
  <c r="F47" i="218"/>
  <c r="F46" i="218"/>
  <c r="F45" i="218"/>
  <c r="F44" i="218"/>
  <c r="F43" i="218"/>
  <c r="F42" i="218"/>
  <c r="F41" i="218"/>
  <c r="F40" i="218"/>
  <c r="F39" i="218"/>
  <c r="F38" i="218"/>
  <c r="F37" i="218"/>
  <c r="F36" i="218"/>
  <c r="F35" i="218"/>
  <c r="F34" i="218"/>
  <c r="F33" i="218"/>
  <c r="F32" i="218"/>
  <c r="F31" i="218"/>
  <c r="F30" i="218"/>
  <c r="F29" i="218"/>
  <c r="F28" i="218"/>
  <c r="F27" i="218"/>
  <c r="F26" i="218"/>
  <c r="F25" i="218"/>
  <c r="F24" i="218"/>
  <c r="F23" i="218"/>
  <c r="F22" i="218"/>
  <c r="F21" i="218"/>
  <c r="F20" i="218"/>
  <c r="F19" i="218"/>
  <c r="F18" i="218"/>
  <c r="F17" i="218"/>
  <c r="F16" i="218"/>
  <c r="F15" i="218"/>
  <c r="F14" i="218"/>
  <c r="F13" i="218"/>
  <c r="F12" i="218"/>
  <c r="F11" i="218"/>
  <c r="F10" i="218"/>
  <c r="F9" i="218"/>
  <c r="F8" i="218"/>
  <c r="F7" i="218"/>
  <c r="K25" i="216"/>
  <c r="J25" i="216"/>
  <c r="H25" i="216"/>
  <c r="D25" i="216"/>
  <c r="C25" i="216"/>
  <c r="F25" i="216" s="1"/>
  <c r="F24" i="216"/>
  <c r="F23" i="216"/>
  <c r="F22" i="216"/>
  <c r="F21" i="216"/>
  <c r="F20" i="216"/>
  <c r="F19" i="216"/>
  <c r="F18" i="216"/>
  <c r="F17" i="216"/>
  <c r="F16" i="216"/>
  <c r="F15" i="216"/>
  <c r="F14" i="216"/>
  <c r="F13" i="216"/>
  <c r="F12" i="216"/>
  <c r="F11" i="216"/>
  <c r="F10" i="216"/>
  <c r="F9" i="216"/>
  <c r="F8" i="216"/>
  <c r="F7" i="216"/>
  <c r="J50" i="214"/>
  <c r="H50" i="214"/>
  <c r="K50" i="214" s="1"/>
  <c r="F50" i="214"/>
  <c r="D50" i="214"/>
  <c r="C50" i="214"/>
  <c r="F49" i="214"/>
  <c r="F48" i="214"/>
  <c r="F47" i="214"/>
  <c r="F46" i="214"/>
  <c r="F45" i="214"/>
  <c r="F44" i="214"/>
  <c r="F43" i="214"/>
  <c r="F42" i="214"/>
  <c r="F41" i="214"/>
  <c r="F40" i="214"/>
  <c r="F39" i="214"/>
  <c r="F38" i="214"/>
  <c r="F37" i="214"/>
  <c r="F36" i="214"/>
  <c r="F35" i="214"/>
  <c r="F34" i="214"/>
  <c r="F33" i="214"/>
  <c r="F32" i="214"/>
  <c r="F31" i="214"/>
  <c r="F30" i="214"/>
  <c r="F29" i="214"/>
  <c r="F28" i="214"/>
  <c r="F27" i="214"/>
  <c r="F26" i="214"/>
  <c r="F25" i="214"/>
  <c r="F24" i="214"/>
  <c r="F23" i="214"/>
  <c r="F22" i="214"/>
  <c r="F21" i="214"/>
  <c r="F20" i="214"/>
  <c r="F19" i="214"/>
  <c r="F18" i="214"/>
  <c r="F17" i="214"/>
  <c r="F16" i="214"/>
  <c r="F15" i="214"/>
  <c r="F14" i="214"/>
  <c r="F13" i="214"/>
  <c r="F12" i="214"/>
  <c r="F11" i="214"/>
  <c r="F10" i="214"/>
  <c r="F9" i="214"/>
  <c r="F8" i="214"/>
  <c r="F7" i="214"/>
  <c r="J48" i="212"/>
  <c r="H48" i="212"/>
  <c r="D48" i="212"/>
  <c r="C48" i="212"/>
  <c r="F48" i="212" s="1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F26" i="212"/>
  <c r="F25" i="212"/>
  <c r="F24" i="212"/>
  <c r="F23" i="212"/>
  <c r="F22" i="212"/>
  <c r="F21" i="212"/>
  <c r="F20" i="212"/>
  <c r="F19" i="212"/>
  <c r="F18" i="212"/>
  <c r="F17" i="212"/>
  <c r="F16" i="212"/>
  <c r="F15" i="212"/>
  <c r="F14" i="212"/>
  <c r="F13" i="212"/>
  <c r="F12" i="212"/>
  <c r="F11" i="212"/>
  <c r="F10" i="212"/>
  <c r="F9" i="212"/>
  <c r="F8" i="212"/>
  <c r="F7" i="212"/>
  <c r="K44" i="237" l="1"/>
  <c r="K50" i="229"/>
  <c r="F21" i="228"/>
  <c r="K21" i="228" s="1"/>
  <c r="K28" i="227"/>
  <c r="K9" i="225"/>
  <c r="F9" i="225"/>
</calcChain>
</file>

<file path=xl/sharedStrings.xml><?xml version="1.0" encoding="utf-8"?>
<sst xmlns="http://schemas.openxmlformats.org/spreadsheetml/2006/main" count="666" uniqueCount="252">
  <si>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</si>
  <si>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</si>
  <si>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__Шкірно-венерологічний диспансер № 2 Деснянського району  за_1___квартал2020року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</si>
  <si>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</si>
  <si>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</si>
  <si>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</si>
  <si>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</si>
  <si>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</si>
  <si>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</si>
  <si>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</si>
  <si>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</si>
  <si>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</si>
  <si>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</si>
  <si>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</si>
  <si>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</si>
  <si>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</si>
  <si>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1.</t>
  </si>
  <si>
    <t>Фізична особа</t>
  </si>
  <si>
    <t xml:space="preserve"> </t>
  </si>
  <si>
    <t>ВСЬОГО по закладу</t>
  </si>
  <si>
    <t>В.О.</t>
  </si>
  <si>
    <t>Керівник установи</t>
  </si>
  <si>
    <t>Приймук С.І.</t>
  </si>
  <si>
    <t>(підпис)           (ініціали і прізвище) </t>
  </si>
  <si>
    <t>Головний бухгалтер</t>
  </si>
  <si>
    <t>Шкоруп Є.Б.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</si>
  <si>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</si>
  <si>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 xml:space="preserve">господарські товари </t>
  </si>
  <si>
    <t>медикаменти</t>
  </si>
  <si>
    <t xml:space="preserve">         від ________ 2020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</si>
  <si>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"Шкірно-венерологічний диспансер № 5"за 1 квартал 2020 року </t>
  </si>
  <si>
    <t>ТОВ "Свіфт-гарант"</t>
  </si>
  <si>
    <t>послуги Інтернет</t>
  </si>
  <si>
    <r>
      <t>о</t>
    </r>
    <r>
      <rPr>
        <sz val="10"/>
        <color indexed="8"/>
        <rFont val="Times New Roman"/>
        <family val="1"/>
        <charset val="204"/>
      </rPr>
      <t>бсуг.вузла теплоенергії</t>
    </r>
  </si>
  <si>
    <t>банківські послуги</t>
  </si>
  <si>
    <t xml:space="preserve">         від 26.06.2020 № 061-6622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</si>
  <si>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  КНП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b/>
        <u/>
        <sz val="14"/>
        <color indexed="8"/>
        <rFont val="Times New Roman"/>
        <family val="1"/>
        <charset val="204"/>
      </rPr>
      <t xml:space="preserve">"Київський міський консультативно-діагностичний центр" за І квартал 2020 року </t>
    </r>
  </si>
  <si>
    <t>Кітченко В.В.</t>
  </si>
  <si>
    <t>респіратори класу захисту</t>
  </si>
  <si>
    <t xml:space="preserve">Ткаліч О.І. </t>
  </si>
  <si>
    <t>дезінфекційний розчин для обробки поверхонь</t>
  </si>
  <si>
    <t>ТОВ "Хімімпекс"</t>
  </si>
  <si>
    <t>тести</t>
  </si>
  <si>
    <t>Бєлов Я.С.</t>
  </si>
  <si>
    <t>захисні окуляри</t>
  </si>
  <si>
    <t>Ільченко П.В.</t>
  </si>
  <si>
    <t xml:space="preserve">пульсоксиметр </t>
  </si>
  <si>
    <t xml:space="preserve">пульсоксиметри </t>
  </si>
  <si>
    <t xml:space="preserve">Коновал Д.С. </t>
  </si>
  <si>
    <t>рецикулятор ультрафіолетовий Аерекс-стандарт</t>
  </si>
  <si>
    <t>Онищенко С.В.</t>
  </si>
  <si>
    <t xml:space="preserve">окуляри захисні </t>
  </si>
  <si>
    <t>Горбуль Т.С.</t>
  </si>
  <si>
    <t xml:space="preserve">інфрачервоний термометр </t>
  </si>
  <si>
    <t>Саган С.С.</t>
  </si>
  <si>
    <t>Таран А.В.</t>
  </si>
  <si>
    <t xml:space="preserve">Директор </t>
  </si>
  <si>
    <t xml:space="preserve">Т. Савченко </t>
  </si>
  <si>
    <t>Є.Гібська</t>
  </si>
  <si>
    <t xml:space="preserve">         від26.06 2020 №061-6622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</si>
  <si>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ДЗ «СМСЧ № 10 МОЗ України»_за І квартал 2020 року </t>
  </si>
  <si>
    <t>фізичні осби</t>
  </si>
  <si>
    <t>медичне обладнання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</si>
  <si>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ДЗ "СМСЧ № 11 МОЗ України" за  І квартал 2020 року </t>
  </si>
  <si>
    <t>Фізичні особи</t>
  </si>
  <si>
    <t>господарські матеріали</t>
  </si>
  <si>
    <t>А.Ю.Кнерцер</t>
  </si>
  <si>
    <t>Н.О.Мартинець</t>
  </si>
  <si>
    <t xml:space="preserve">          Додаток 1кв. до листа</t>
  </si>
  <si>
    <r>
      <t xml:space="preserve">         від </t>
    </r>
    <r>
      <rPr>
        <u/>
        <sz val="11"/>
        <rFont val="Times New Roman"/>
        <family val="1"/>
        <charset val="204"/>
      </rPr>
      <t>26.06.2020</t>
    </r>
    <r>
      <rPr>
        <sz val="11"/>
        <rFont val="Times New Roman"/>
        <family val="1"/>
        <charset val="204"/>
      </rPr>
      <t xml:space="preserve"> № </t>
    </r>
    <r>
      <rPr>
        <u/>
        <sz val="11"/>
        <rFont val="Times New Roman"/>
        <family val="1"/>
        <charset val="204"/>
      </rPr>
      <t>061-6622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</si>
  <si>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КДЦ Голосіївського району</t>
    </r>
    <r>
      <rPr>
        <b/>
        <sz val="14"/>
        <color indexed="8"/>
        <rFont val="Times New Roman"/>
        <family val="1"/>
        <charset val="204"/>
      </rPr>
      <t xml:space="preserve">  за </t>
    </r>
    <r>
      <rPr>
        <b/>
        <u/>
        <sz val="14"/>
        <color indexed="8"/>
        <rFont val="Times New Roman"/>
        <family val="1"/>
        <charset val="204"/>
      </rPr>
      <t xml:space="preserve">І </t>
    </r>
    <r>
      <rPr>
        <b/>
        <sz val="14"/>
        <color indexed="8"/>
        <rFont val="Times New Roman"/>
        <family val="1"/>
        <charset val="204"/>
      </rPr>
      <t xml:space="preserve">квартал </t>
    </r>
    <r>
      <rPr>
        <b/>
        <u/>
        <sz val="14"/>
        <color indexed="8"/>
        <rFont val="Times New Roman"/>
        <family val="1"/>
        <charset val="204"/>
      </rPr>
      <t>2020</t>
    </r>
    <r>
      <rPr>
        <b/>
        <sz val="14"/>
        <color indexed="8"/>
        <rFont val="Times New Roman"/>
        <family val="1"/>
        <charset val="204"/>
      </rPr>
      <t xml:space="preserve">року </t>
    </r>
  </si>
  <si>
    <r>
      <t xml:space="preserve">Залишок невикористаних грошових коштів, товарів та послуг на кінець звітного періоду,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</si>
  <si>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Сума,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</si>
  <si>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курси навчання</t>
  </si>
  <si>
    <t>База спеціального медичного постачання</t>
  </si>
  <si>
    <t>маска медична</t>
  </si>
  <si>
    <t>КНП "КМКЛ №5"</t>
  </si>
  <si>
    <t>вакуумна пробірка,тримач,голка 21GX</t>
  </si>
  <si>
    <t>Трастива</t>
  </si>
  <si>
    <t>Долутегравір/Ламівудин/Тенофовір</t>
  </si>
  <si>
    <t>Швидки тести І та ІІ типу</t>
  </si>
  <si>
    <t>Долутегравір №30</t>
  </si>
  <si>
    <t>Бі септ-фармак</t>
  </si>
  <si>
    <t>Директор</t>
  </si>
  <si>
    <t>Віталій Омельчук</t>
  </si>
  <si>
    <t>Марина Юрченко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</si>
  <si>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по Комунальному некомерційному підприємству "Консультативно-діагностичний центр №1 Дарницького району м.Києва"за І квартал 2020 року 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</si>
  <si>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4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</si>
  <si>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</si>
  <si>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</si>
  <si>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</si>
  <si>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t>бензин, госп.товари, канцтовари</t>
  </si>
  <si>
    <t>вивіз сміття, послуги звязку, послуги прання, послуги з утилізації, дезпослуги, послуги з доступу до мережі інтернет, послуги із заправки картриджів</t>
  </si>
  <si>
    <t>Ростунов В.К</t>
  </si>
  <si>
    <t>Білоус О.П.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</si>
  <si>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___КНП "КДЦ № 1_Дарницького району"_за 1 квартал 2020 року </t>
  </si>
  <si>
    <t>Господарські товари , канцтовари</t>
  </si>
  <si>
    <t>послуги (крім комунальних)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</si>
  <si>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"Консультативно- діагностичний центр №2 Дарницького району м. Києва" за І квартал 2020 року </t>
  </si>
  <si>
    <t>Фізисчна особа</t>
  </si>
  <si>
    <t>господарський інвентар</t>
  </si>
  <si>
    <t>будівельні матеріали</t>
  </si>
  <si>
    <t>кондиціонер</t>
  </si>
  <si>
    <t>вогнегасники</t>
  </si>
  <si>
    <t>ренгенологічні касети</t>
  </si>
  <si>
    <t>монтаж кондиціонера</t>
  </si>
  <si>
    <t xml:space="preserve">касове обслуговування </t>
  </si>
  <si>
    <t>навчання</t>
  </si>
  <si>
    <t>мікроскоп</t>
  </si>
  <si>
    <t>телевізор</t>
  </si>
  <si>
    <t>кисневий концентратор стаціонарний</t>
  </si>
  <si>
    <t>В. П. Березюк</t>
  </si>
  <si>
    <t>В. о. головного бухгалтера</t>
  </si>
  <si>
    <t>В. О. Тугай</t>
  </si>
  <si>
    <t>ІНФОРМАЦІЯ</t>
  </si>
  <si>
    <t>про надходження і використання благодійних пожертв від фізичних та юридичних осіб</t>
  </si>
  <si>
    <t xml:space="preserve">комунального некомерційного підприємства  "Консультативно-діагностичний центр" Деснянського району м.Києва (код ЄДРПОУ 26188308)   </t>
  </si>
  <si>
    <t>за І квартал 2020 року</t>
  </si>
  <si>
    <t>№ п/п</t>
  </si>
  <si>
    <t>Всього отримано благодійних пожертв, тис. грн.</t>
  </si>
  <si>
    <t>Використання закладом охорони здоров'я благодійних пожертв, отриманих у грошовій  (товари і послуги) формі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</si>
  <si>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</si>
  <si>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</si>
  <si>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В натуральній формі (товари і послуги) тис. грн.</t>
  </si>
  <si>
    <t>Перелік товарів і послуг в натуральній формі (канцтовари, господарські товари, будівельні товари,медикаменти та перев'язвальні матеріали, продукти харчування, м'який інвентар,основні засоби та інші)</t>
  </si>
  <si>
    <t>Сума, тис. грн.</t>
  </si>
  <si>
    <t>Виробничо-комерційна фірма "Експостач" (код ЄДРОПУ 32466363)</t>
  </si>
  <si>
    <t>Стерилізатор повітряний ГП-80</t>
  </si>
  <si>
    <t>Предмети, матеріали, обладнання та інвентар</t>
  </si>
  <si>
    <t>Набір гінекологічний №1 "Славна"</t>
  </si>
  <si>
    <t>Придбання обладнання і придметів довгострокового користування</t>
  </si>
  <si>
    <t>Лійка 2-х секційна (2 шт.)</t>
  </si>
  <si>
    <t>Оплата послуг (крім комунальних)</t>
  </si>
  <si>
    <t>Утюг First-FA-5628</t>
  </si>
  <si>
    <t>Приватне підприємство "АТМ" (код ЄДРПОУ  24808641)</t>
  </si>
  <si>
    <t>Спирт етиловий 96% 100 мл</t>
  </si>
  <si>
    <t>Покриття для підлогових ПВХ Titan Gordon 1,3 м</t>
  </si>
  <si>
    <t>Холодильник NORD M65(W)</t>
  </si>
  <si>
    <t>Холодильник ELENBERG MR83-O</t>
  </si>
  <si>
    <t>Світоподібна панель Brille FLF-92 26W pcs SMD2835 LED (L121090) (5 шт.)</t>
  </si>
  <si>
    <t>Стелаж СТ 750х460х760h h (3 полиці)RAL 7035 (Порошкова); підпятник стелажу СТ плавстиковий МК</t>
  </si>
  <si>
    <t>Тумба</t>
  </si>
  <si>
    <t>Сместитель, каналізація</t>
  </si>
  <si>
    <t>Мойка</t>
  </si>
  <si>
    <t>Дієздатні фізичні особи</t>
  </si>
  <si>
    <t>Всього по закладу</t>
  </si>
  <si>
    <t>_______________</t>
  </si>
  <si>
    <t>Лимар Ю.В.</t>
  </si>
  <si>
    <t>Бобко Т.М.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</si>
  <si>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sz val="18"/>
        <color indexed="8"/>
        <rFont val="Times New Roman"/>
        <family val="1"/>
        <charset val="204"/>
      </rPr>
      <t>КНП "КДЦ Дніпровського району м.Києва"</t>
    </r>
    <r>
      <rPr>
        <b/>
        <sz val="14"/>
        <color indexed="8"/>
        <rFont val="Times New Roman"/>
        <family val="1"/>
        <charset val="204"/>
      </rPr>
      <t xml:space="preserve"> за І квартал 2020року </t>
    </r>
  </si>
  <si>
    <t>Громадська організація "Заплати іншому"</t>
  </si>
  <si>
    <t>Системний блок ПК HP 8100 Stand Hardware Jnly for</t>
  </si>
  <si>
    <t>Ноутбук Dell Latitude D630</t>
  </si>
  <si>
    <t>Ноутбук Dell Latitude D620</t>
  </si>
  <si>
    <t>Принтер HP Laser Jet P2055dn Printer</t>
  </si>
  <si>
    <t>МФУSamsung SCX-4200 з кабелем</t>
  </si>
  <si>
    <t>Сетевое оборудование Catalyst 2960 48 10/100</t>
  </si>
  <si>
    <t>Сервер ІВМх3650 М2, Xeon 4C E5504 80W 2</t>
  </si>
  <si>
    <t>Телефон Panasonic KX-TS15MX-W</t>
  </si>
  <si>
    <t>Телефон Panasonic KX-TS2361RUW білий</t>
  </si>
  <si>
    <t>Офісне крісло "Лира"</t>
  </si>
  <si>
    <t>Офіне робоче крісло Lyra 235М(поворотне)</t>
  </si>
  <si>
    <t>Стул "ИСО" хром сірий</t>
  </si>
  <si>
    <t>Крісло Sidney Class/B ткань зелена grade E004</t>
  </si>
  <si>
    <t>Карабаєв д.Т.</t>
  </si>
  <si>
    <t>В.о. головного бухгалтера</t>
  </si>
  <si>
    <t>Оваденко Ю.В.</t>
  </si>
  <si>
    <t>Самуілова І.В.</t>
  </si>
  <si>
    <t>300-25-41</t>
  </si>
  <si>
    <t>господарчі товари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</si>
  <si>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 - діагностичний центр" Оболонського району м. Києва  за І квартал  2020 року </t>
  </si>
  <si>
    <t>ТОВ «МЖК Оболонь»</t>
  </si>
  <si>
    <t>М. А. Яремчук</t>
  </si>
  <si>
    <t>А. Б. Жохова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</si>
  <si>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 КНП "КДЦ" Печерського району м. Києва</t>
    </r>
    <r>
      <rPr>
        <b/>
        <sz val="14"/>
        <color indexed="8"/>
        <rFont val="Times New Roman"/>
        <family val="1"/>
        <charset val="204"/>
      </rPr>
      <t xml:space="preserve"> за І квартал 2020 року </t>
    </r>
  </si>
  <si>
    <t>персональний комп'ютер</t>
  </si>
  <si>
    <t>Л.В. Кравчук</t>
  </si>
  <si>
    <t>В.Д. Штакун</t>
  </si>
  <si>
    <t xml:space="preserve">               Додаток до листа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</si>
  <si>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</si>
  <si>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Комунальне некомерційне підприємство "Консультативно-діагностичний центр " Подільського р-ну м. Києва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  І квартал  2020  року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</si>
  <si>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</si>
  <si>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>Залишок невикористаних грошових коштів, товарів та послуг на кінець звітного періоду,</t>
    </r>
    <r>
      <rPr>
        <b/>
        <sz val="10"/>
        <color indexed="8"/>
        <rFont val="Times New Roman"/>
        <family val="1"/>
        <charset val="204"/>
      </rPr>
      <t xml:space="preserve">тис. грн. </t>
    </r>
  </si>
  <si>
    <r>
      <t>Сума,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</si>
  <si>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медичні бланки</t>
  </si>
  <si>
    <t>миючі засоби</t>
  </si>
  <si>
    <t>папір та канцтовари</t>
  </si>
  <si>
    <t>лабораторні реативи, тов.медичного призначення</t>
  </si>
  <si>
    <t xml:space="preserve">поточний ремонт мед.обладнання </t>
  </si>
  <si>
    <t>лабораторні дослідження</t>
  </si>
  <si>
    <t>заправка картриджів</t>
  </si>
  <si>
    <t>чищення брудпоглинаючого покриття</t>
  </si>
  <si>
    <t>програмне забезпечення</t>
  </si>
  <si>
    <t>навчання на курсах працівників</t>
  </si>
  <si>
    <t>І. М. Королик</t>
  </si>
  <si>
    <t>В. В. Бухарцева</t>
  </si>
  <si>
    <t>462-79-06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</si>
  <si>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"Консультативно-діагностичний центр" Святошинського району м.Києва за І квартал 2020 року </t>
  </si>
  <si>
    <t>комп'ютерне обладнання</t>
  </si>
  <si>
    <t>телекомунікаційне обладнання</t>
  </si>
  <si>
    <t>консервована кров</t>
  </si>
  <si>
    <t>охорона приміщення</t>
  </si>
  <si>
    <t>аудиторські послуги</t>
  </si>
  <si>
    <t>послуги з програмного забезпечення</t>
  </si>
  <si>
    <t>навчання з метрологічного забезпечення</t>
  </si>
  <si>
    <t>навчання з питань державних закупівель</t>
  </si>
  <si>
    <t>Б.ПОДЛУЖНИЙ</t>
  </si>
  <si>
    <t>В.ГОРСЬКА</t>
  </si>
  <si>
    <t>Додаток до листа</t>
  </si>
  <si>
    <r>
      <t>від  26.06</t>
    </r>
    <r>
      <rPr>
        <u/>
        <sz val="11"/>
        <rFont val="Times New Roman"/>
        <family val="1"/>
        <charset val="204"/>
      </rPr>
      <t>.2020</t>
    </r>
    <r>
      <rPr>
        <sz val="11"/>
        <rFont val="Times New Roman"/>
        <family val="1"/>
        <charset val="204"/>
      </rPr>
      <t xml:space="preserve">   №   </t>
    </r>
    <r>
      <rPr>
        <u/>
        <sz val="11"/>
        <rFont val="Times New Roman"/>
        <family val="1"/>
        <charset val="204"/>
      </rPr>
      <t>061-6622</t>
    </r>
  </si>
  <si>
    <t xml:space="preserve">ІНФОРМАЦІЯ  </t>
  </si>
  <si>
    <t xml:space="preserve">надходження і використання благодійних пожертв від фізичних та юридичних осіб     </t>
  </si>
  <si>
    <t>Комунальне некомерційне підприємство "Консультативно-діагностичний центр" Солом'янського району м. Києва</t>
  </si>
  <si>
    <r>
      <t>за</t>
    </r>
    <r>
      <rPr>
        <u/>
        <sz val="14"/>
        <color indexed="8"/>
        <rFont val="Times New Roman"/>
        <family val="1"/>
        <charset val="204"/>
      </rPr>
      <t xml:space="preserve">  І  </t>
    </r>
    <r>
      <rPr>
        <sz val="14"/>
        <color indexed="8"/>
        <rFont val="Times New Roman"/>
        <family val="1"/>
        <charset val="204"/>
      </rPr>
      <t>квартал</t>
    </r>
    <r>
      <rPr>
        <u/>
        <sz val="14"/>
        <color indexed="8"/>
        <rFont val="Times New Roman"/>
        <family val="1"/>
        <charset val="204"/>
      </rPr>
      <t xml:space="preserve">   2020 </t>
    </r>
    <r>
      <rPr>
        <sz val="14"/>
        <color indexed="8"/>
        <rFont val="Times New Roman"/>
        <family val="1"/>
        <charset val="204"/>
      </rPr>
      <t xml:space="preserve"> року </t>
    </r>
  </si>
  <si>
    <r>
      <t xml:space="preserve">Сума,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</si>
  <si>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</si>
  <si>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Київська міська клінічна лікарня  №5 (централізоване постачання)</t>
  </si>
  <si>
    <t>База спеціального медичного постачання м. Києва</t>
  </si>
  <si>
    <t xml:space="preserve">медичні вироби </t>
  </si>
  <si>
    <t>предмети медичного призначення</t>
  </si>
  <si>
    <t>господарські товари</t>
  </si>
  <si>
    <t>м'який інвентар</t>
  </si>
  <si>
    <t>Зацеркляна В.</t>
  </si>
  <si>
    <t xml:space="preserve">(підпис)    </t>
  </si>
  <si>
    <t>       (ініціали і прізвище) </t>
  </si>
  <si>
    <t>Кукшина Т.</t>
  </si>
  <si>
    <t xml:space="preserve">(підпис)   </t>
  </si>
  <si>
    <t xml:space="preserve">        (ініціали і прізвище) </t>
  </si>
  <si>
    <t>Мороз 353 60 14</t>
  </si>
  <si>
    <t>Кохан, Прохорова</t>
  </si>
  <si>
    <t xml:space="preserve">Додаток до наказу Міністерства охорони здоров`я України </t>
  </si>
  <si>
    <t>від 25.07.2017 № 848</t>
  </si>
  <si>
    <t xml:space="preserve">       ІНФОРМАЦІЯ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за I квартал  2020 року </t>
  </si>
  <si>
    <t xml:space="preserve">                                                                                                                                         </t>
  </si>
  <si>
    <t xml:space="preserve">   найменування закладу охорони здоров′я</t>
  </si>
  <si>
    <r>
      <rPr>
        <sz val="10"/>
        <color indexed="8"/>
        <rFont val="Times New Roman"/>
        <family val="1"/>
        <charset val="204"/>
      </rPr>
      <t xml:space="preserve">Залишок невикористаних грошових коштів, товарів та послуг на кінець звітного періоду,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</si>
  <si>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</si>
  <si>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rPr>
        <sz val="10"/>
        <color indexed="8"/>
        <rFont val="Times New Roman"/>
        <family val="1"/>
        <charset val="204"/>
      </rP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</si>
  <si>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 xml:space="preserve">Сума,  </t>
    </r>
    <r>
      <rPr>
        <b/>
        <sz val="10"/>
        <color indexed="8"/>
        <rFont val="Times New Roman"/>
        <family val="1"/>
        <charset val="204"/>
      </rPr>
      <t>тис. грн</t>
    </r>
  </si>
  <si>
    <t>Комп'ютери</t>
  </si>
  <si>
    <t>Основні засоби та інші</t>
  </si>
  <si>
    <t>Комплектуючі до основних засобів</t>
  </si>
  <si>
    <t>ФОП Івахненко І.К.</t>
  </si>
  <si>
    <t>М'який інвентар</t>
  </si>
  <si>
    <t>ТОВ "Мед Ек Сервіс"</t>
  </si>
  <si>
    <t>Медичне обладнання</t>
  </si>
  <si>
    <t>Товари медичного призначення</t>
  </si>
  <si>
    <t>Благодійний фонд "МОВА ДОБРА"</t>
  </si>
  <si>
    <t>Медикаменти та товари медичного призначення</t>
  </si>
  <si>
    <t>Програмне забезпечення</t>
  </si>
  <si>
    <t>Берікашвілі Н.В.</t>
  </si>
  <si>
    <t>Вержак Т.Т.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</si>
</sst>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#,##0.00_р_."/>
    <numFmt numFmtId="168" formatCode="#,##0.00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227">
    <xf numFmtId="0" fontId="0" fillId="0" borderId="0" xfId="0"/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2" fontId="15" fillId="2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4" fontId="1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/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15" fillId="3" borderId="2" xfId="0" applyFont="1" applyFill="1" applyBorder="1"/>
    <xf numFmtId="4" fontId="17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wrapText="1"/>
    </xf>
    <xf numFmtId="2" fontId="15" fillId="3" borderId="2" xfId="0" applyNumberFormat="1" applyFont="1" applyFill="1" applyBorder="1" applyAlignment="1">
      <alignment horizontal="center"/>
    </xf>
    <xf numFmtId="0" fontId="16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8" fillId="0" borderId="0" xfId="0" applyFont="1"/>
    <xf numFmtId="0" fontId="8" fillId="0" borderId="1" xfId="8" applyFont="1" applyBorder="1" applyAlignment="1">
      <alignment horizontal="center"/>
    </xf>
    <xf numFmtId="0" fontId="19" fillId="0" borderId="1" xfId="8" applyFont="1" applyBorder="1" applyAlignment="1">
      <alignment horizontal="center"/>
    </xf>
    <xf numFmtId="0" fontId="0" fillId="0" borderId="1" xfId="0" applyBorder="1" applyAlignment="1"/>
    <xf numFmtId="0" fontId="20" fillId="0" borderId="0" xfId="8" applyFont="1" applyAlignment="1">
      <alignment horizontal="centerContinuous" vertical="top"/>
    </xf>
    <xf numFmtId="0" fontId="20" fillId="0" borderId="0" xfId="8" applyFont="1" applyBorder="1" applyAlignment="1">
      <alignment horizontal="centerContinuous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2" xfId="0" applyFont="1" applyFill="1" applyBorder="1" applyAlignment="1">
      <alignment wrapText="1"/>
    </xf>
    <xf numFmtId="0" fontId="14" fillId="0" borderId="2" xfId="0" applyFont="1" applyBorder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2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vertical="center"/>
    </xf>
    <xf numFmtId="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5" fillId="3" borderId="2" xfId="0" applyFont="1" applyFill="1" applyBorder="1" applyAlignment="1">
      <alignment vertical="center"/>
    </xf>
    <xf numFmtId="4" fontId="17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 wrapText="1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4" fontId="15" fillId="3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0" fontId="23" fillId="0" borderId="0" xfId="0" applyFont="1"/>
    <xf numFmtId="0" fontId="25" fillId="0" borderId="0" xfId="0" applyFont="1"/>
    <xf numFmtId="0" fontId="26" fillId="0" borderId="1" xfId="8" applyFont="1" applyBorder="1" applyAlignment="1">
      <alignment horizontal="center"/>
    </xf>
    <xf numFmtId="0" fontId="26" fillId="0" borderId="1" xfId="8" applyFont="1" applyBorder="1" applyAlignment="1">
      <alignment horizontal="center"/>
    </xf>
    <xf numFmtId="0" fontId="23" fillId="0" borderId="1" xfId="0" applyFont="1" applyBorder="1" applyAlignment="1"/>
    <xf numFmtId="0" fontId="27" fillId="0" borderId="0" xfId="8" applyFont="1" applyAlignment="1">
      <alignment horizontal="centerContinuous" vertical="top"/>
    </xf>
    <xf numFmtId="0" fontId="27" fillId="0" borderId="0" xfId="8" applyFont="1" applyBorder="1" applyAlignment="1">
      <alignment horizontal="centerContinuous" vertical="top"/>
    </xf>
    <xf numFmtId="0" fontId="14" fillId="0" borderId="2" xfId="0" applyFont="1" applyFill="1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left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wrapText="1"/>
    </xf>
    <xf numFmtId="0" fontId="30" fillId="0" borderId="2" xfId="0" applyFont="1" applyBorder="1" applyAlignment="1">
      <alignment vertical="center" wrapText="1"/>
    </xf>
    <xf numFmtId="0" fontId="31" fillId="0" borderId="2" xfId="0" applyFont="1" applyFill="1" applyBorder="1" applyAlignment="1">
      <alignment wrapText="1"/>
    </xf>
    <xf numFmtId="4" fontId="31" fillId="0" borderId="2" xfId="0" applyNumberFormat="1" applyFont="1" applyFill="1" applyBorder="1"/>
    <xf numFmtId="164" fontId="31" fillId="0" borderId="2" xfId="0" applyNumberFormat="1" applyFont="1" applyFill="1" applyBorder="1"/>
    <xf numFmtId="165" fontId="30" fillId="0" borderId="2" xfId="0" applyNumberFormat="1" applyFont="1" applyFill="1" applyBorder="1"/>
    <xf numFmtId="165" fontId="31" fillId="0" borderId="2" xfId="0" applyNumberFormat="1" applyFont="1" applyFill="1" applyBorder="1"/>
    <xf numFmtId="165" fontId="30" fillId="0" borderId="2" xfId="0" applyNumberFormat="1" applyFont="1" applyBorder="1"/>
    <xf numFmtId="0" fontId="31" fillId="0" borderId="0" xfId="0" applyFont="1"/>
    <xf numFmtId="0" fontId="30" fillId="0" borderId="2" xfId="0" applyFont="1" applyBorder="1" applyAlignment="1">
      <alignment vertical="center"/>
    </xf>
    <xf numFmtId="0" fontId="31" fillId="0" borderId="2" xfId="0" applyFont="1" applyFill="1" applyBorder="1"/>
    <xf numFmtId="164" fontId="31" fillId="0" borderId="2" xfId="0" applyNumberFormat="1" applyFont="1" applyBorder="1"/>
    <xf numFmtId="0" fontId="31" fillId="0" borderId="2" xfId="0" applyFont="1" applyBorder="1"/>
    <xf numFmtId="0" fontId="31" fillId="0" borderId="2" xfId="0" applyFont="1" applyBorder="1" applyAlignment="1">
      <alignment wrapText="1"/>
    </xf>
    <xf numFmtId="165" fontId="31" fillId="0" borderId="2" xfId="0" applyNumberFormat="1" applyFont="1" applyBorder="1"/>
    <xf numFmtId="0" fontId="30" fillId="0" borderId="2" xfId="0" applyFont="1" applyBorder="1"/>
    <xf numFmtId="164" fontId="30" fillId="0" borderId="2" xfId="0" applyNumberFormat="1" applyFont="1" applyBorder="1"/>
    <xf numFmtId="0" fontId="1" fillId="0" borderId="0" xfId="4"/>
    <xf numFmtId="0" fontId="6" fillId="0" borderId="0" xfId="4" applyFont="1" applyAlignment="1">
      <alignment vertical="top"/>
    </xf>
    <xf numFmtId="0" fontId="6" fillId="0" borderId="0" xfId="4" applyFont="1" applyAlignment="1">
      <alignment horizontal="center" vertical="top"/>
    </xf>
    <xf numFmtId="0" fontId="7" fillId="0" borderId="0" xfId="4" applyFont="1"/>
    <xf numFmtId="0" fontId="7" fillId="0" borderId="0" xfId="4" applyFont="1" applyAlignment="1">
      <alignment vertical="center" wrapText="1"/>
    </xf>
    <xf numFmtId="0" fontId="8" fillId="0" borderId="0" xfId="4" applyFont="1" applyAlignment="1">
      <alignment vertical="top"/>
    </xf>
    <xf numFmtId="0" fontId="8" fillId="0" borderId="0" xfId="4" applyFont="1" applyAlignment="1">
      <alignment horizontal="center" vertical="top"/>
    </xf>
    <xf numFmtId="0" fontId="9" fillId="0" borderId="0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/>
    </xf>
    <xf numFmtId="0" fontId="12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4" fillId="0" borderId="2" xfId="4" applyFont="1" applyBorder="1" applyAlignment="1">
      <alignment horizontal="center" vertical="center" wrapText="1"/>
    </xf>
    <xf numFmtId="0" fontId="14" fillId="0" borderId="2" xfId="4" applyFont="1" applyBorder="1" applyAlignment="1">
      <alignment vertical="center" wrapText="1"/>
    </xf>
    <xf numFmtId="166" fontId="31" fillId="0" borderId="2" xfId="4" applyNumberFormat="1" applyFont="1" applyBorder="1" applyAlignment="1">
      <alignment horizontal="center"/>
    </xf>
    <xf numFmtId="0" fontId="31" fillId="0" borderId="2" xfId="4" applyFont="1" applyBorder="1" applyAlignment="1">
      <alignment vertical="center" wrapText="1"/>
    </xf>
    <xf numFmtId="2" fontId="15" fillId="2" borderId="2" xfId="4" applyNumberFormat="1" applyFont="1" applyFill="1" applyBorder="1" applyAlignment="1">
      <alignment horizontal="center"/>
    </xf>
    <xf numFmtId="0" fontId="14" fillId="0" borderId="2" xfId="4" applyFont="1" applyBorder="1"/>
    <xf numFmtId="4" fontId="14" fillId="0" borderId="2" xfId="4" applyNumberFormat="1" applyFont="1" applyBorder="1" applyAlignment="1">
      <alignment horizontal="center"/>
    </xf>
    <xf numFmtId="0" fontId="14" fillId="0" borderId="2" xfId="4" applyFont="1" applyFill="1" applyBorder="1" applyAlignment="1">
      <alignment wrapText="1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Border="1" applyAlignment="1">
      <alignment wrapText="1"/>
    </xf>
    <xf numFmtId="4" fontId="15" fillId="0" borderId="2" xfId="4" applyNumberFormat="1" applyFont="1" applyBorder="1" applyAlignment="1">
      <alignment horizontal="center"/>
    </xf>
    <xf numFmtId="0" fontId="16" fillId="0" borderId="2" xfId="4" applyFont="1" applyBorder="1" applyAlignment="1">
      <alignment horizontal="center" vertical="center"/>
    </xf>
    <xf numFmtId="0" fontId="16" fillId="0" borderId="2" xfId="4" applyFont="1" applyBorder="1"/>
    <xf numFmtId="4" fontId="16" fillId="0" borderId="2" xfId="4" applyNumberFormat="1" applyFont="1" applyBorder="1" applyAlignment="1">
      <alignment horizontal="center"/>
    </xf>
    <xf numFmtId="0" fontId="16" fillId="0" borderId="2" xfId="4" applyFont="1" applyBorder="1" applyAlignment="1">
      <alignment wrapText="1"/>
    </xf>
    <xf numFmtId="0" fontId="15" fillId="3" borderId="2" xfId="4" applyFont="1" applyFill="1" applyBorder="1"/>
    <xf numFmtId="4" fontId="17" fillId="3" borderId="2" xfId="4" applyNumberFormat="1" applyFont="1" applyFill="1" applyBorder="1" applyAlignment="1">
      <alignment horizontal="center"/>
    </xf>
    <xf numFmtId="0" fontId="16" fillId="3" borderId="2" xfId="4" applyFont="1" applyFill="1" applyBorder="1" applyAlignment="1">
      <alignment wrapText="1"/>
    </xf>
    <xf numFmtId="2" fontId="15" fillId="3" borderId="2" xfId="4" applyNumberFormat="1" applyFont="1" applyFill="1" applyBorder="1" applyAlignment="1">
      <alignment horizontal="center"/>
    </xf>
    <xf numFmtId="0" fontId="16" fillId="3" borderId="2" xfId="4" applyFont="1" applyFill="1" applyBorder="1"/>
    <xf numFmtId="4" fontId="15" fillId="3" borderId="2" xfId="4" applyNumberFormat="1" applyFont="1" applyFill="1" applyBorder="1" applyAlignment="1">
      <alignment horizontal="center"/>
    </xf>
    <xf numFmtId="0" fontId="18" fillId="0" borderId="0" xfId="4" applyFont="1"/>
    <xf numFmtId="0" fontId="33" fillId="0" borderId="1" xfId="8" applyFont="1" applyBorder="1" applyAlignment="1">
      <alignment horizontal="center"/>
    </xf>
    <xf numFmtId="0" fontId="34" fillId="0" borderId="1" xfId="4" applyFont="1" applyBorder="1" applyAlignment="1"/>
    <xf numFmtId="168" fontId="14" fillId="0" borderId="2" xfId="0" applyNumberFormat="1" applyFont="1" applyBorder="1" applyAlignment="1">
      <alignment horizontal="center"/>
    </xf>
    <xf numFmtId="0" fontId="1" fillId="0" borderId="1" xfId="4" applyBorder="1" applyAlignment="1"/>
    <xf numFmtId="0" fontId="14" fillId="3" borderId="2" xfId="0" applyFont="1" applyFill="1" applyBorder="1" applyAlignment="1">
      <alignment wrapText="1"/>
    </xf>
    <xf numFmtId="0" fontId="14" fillId="3" borderId="2" xfId="0" applyFont="1" applyFill="1" applyBorder="1"/>
    <xf numFmtId="0" fontId="35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1" xfId="0" applyFont="1" applyBorder="1" applyAlignment="1"/>
    <xf numFmtId="0" fontId="18" fillId="0" borderId="0" xfId="0" applyFont="1" applyAlignment="1"/>
    <xf numFmtId="0" fontId="31" fillId="0" borderId="0" xfId="0" applyFont="1" applyAlignment="1"/>
    <xf numFmtId="0" fontId="38" fillId="0" borderId="0" xfId="0" applyFont="1" applyAlignment="1">
      <alignment horizontal="center"/>
    </xf>
    <xf numFmtId="0" fontId="20" fillId="0" borderId="5" xfId="8" applyFont="1" applyBorder="1" applyAlignment="1">
      <alignment horizontal="center"/>
    </xf>
    <xf numFmtId="0" fontId="39" fillId="0" borderId="0" xfId="0" applyFont="1"/>
    <xf numFmtId="0" fontId="5" fillId="0" borderId="0" xfId="7"/>
    <xf numFmtId="0" fontId="6" fillId="0" borderId="0" xfId="7" applyFont="1" applyFill="1" applyBorder="1" applyAlignment="1"/>
    <xf numFmtId="0" fontId="6" fillId="0" borderId="0" xfId="7" applyFont="1" applyAlignment="1">
      <alignment vertical="top"/>
    </xf>
    <xf numFmtId="0" fontId="7" fillId="0" borderId="0" xfId="7" applyFont="1"/>
    <xf numFmtId="0" fontId="8" fillId="0" borderId="0" xfId="7" applyFont="1" applyAlignment="1">
      <alignment vertical="top"/>
    </xf>
    <xf numFmtId="0" fontId="7" fillId="0" borderId="0" xfId="7" applyFont="1" applyAlignment="1">
      <alignment horizontal="center" vertical="center"/>
    </xf>
    <xf numFmtId="0" fontId="9" fillId="0" borderId="0" xfId="7" applyFont="1" applyBorder="1" applyAlignment="1">
      <alignment horizontal="center" vertical="center" wrapText="1"/>
    </xf>
    <xf numFmtId="0" fontId="7" fillId="0" borderId="6" xfId="7" applyFont="1" applyBorder="1" applyAlignment="1">
      <alignment horizontal="left" vertical="top"/>
    </xf>
    <xf numFmtId="0" fontId="7" fillId="0" borderId="6" xfId="7" applyFont="1" applyBorder="1" applyAlignment="1">
      <alignment horizontal="center" vertical="center"/>
    </xf>
    <xf numFmtId="0" fontId="7" fillId="0" borderId="0" xfId="7" applyFont="1" applyBorder="1" applyAlignment="1">
      <alignment horizontal="left" vertical="top"/>
    </xf>
    <xf numFmtId="0" fontId="12" fillId="0" borderId="7" xfId="7" applyFont="1" applyBorder="1" applyAlignment="1">
      <alignment horizontal="center" vertical="center" wrapText="1"/>
    </xf>
    <xf numFmtId="0" fontId="13" fillId="0" borderId="7" xfId="7" applyFont="1" applyBorder="1" applyAlignment="1">
      <alignment horizontal="center" vertical="center" wrapText="1"/>
    </xf>
    <xf numFmtId="0" fontId="12" fillId="0" borderId="7" xfId="7" applyFont="1" applyBorder="1" applyAlignment="1">
      <alignment horizontal="center" vertical="center" wrapText="1"/>
    </xf>
    <xf numFmtId="0" fontId="14" fillId="0" borderId="7" xfId="7" applyFont="1" applyBorder="1" applyAlignment="1">
      <alignment horizontal="center" vertical="center" wrapText="1"/>
    </xf>
    <xf numFmtId="0" fontId="14" fillId="4" borderId="7" xfId="7" applyFont="1" applyFill="1" applyBorder="1" applyAlignment="1">
      <alignment horizontal="center" vertical="center"/>
    </xf>
    <xf numFmtId="0" fontId="14" fillId="4" borderId="7" xfId="7" applyFont="1" applyFill="1" applyBorder="1" applyAlignment="1">
      <alignment horizontal="center" vertical="center" wrapText="1"/>
    </xf>
    <xf numFmtId="2" fontId="15" fillId="5" borderId="7" xfId="7" applyNumberFormat="1" applyFont="1" applyFill="1" applyBorder="1" applyAlignment="1">
      <alignment horizontal="center" vertical="center"/>
    </xf>
    <xf numFmtId="0" fontId="14" fillId="0" borderId="7" xfId="7" applyFont="1" applyFill="1" applyBorder="1" applyAlignment="1">
      <alignment horizontal="center" vertical="center"/>
    </xf>
    <xf numFmtId="4" fontId="14" fillId="0" borderId="7" xfId="7" applyNumberFormat="1" applyFont="1" applyFill="1" applyBorder="1" applyAlignment="1">
      <alignment horizontal="center" vertical="center"/>
    </xf>
    <xf numFmtId="2" fontId="15" fillId="4" borderId="7" xfId="7" applyNumberFormat="1" applyFont="1" applyFill="1" applyBorder="1" applyAlignment="1">
      <alignment horizontal="center" vertical="center"/>
    </xf>
    <xf numFmtId="0" fontId="12" fillId="0" borderId="7" xfId="7" applyFont="1" applyFill="1" applyBorder="1" applyAlignment="1">
      <alignment horizontal="center" vertical="center" wrapText="1"/>
    </xf>
    <xf numFmtId="0" fontId="14" fillId="0" borderId="8" xfId="7" applyFont="1" applyBorder="1" applyAlignment="1">
      <alignment horizontal="center" vertical="center" wrapText="1"/>
    </xf>
    <xf numFmtId="0" fontId="14" fillId="4" borderId="8" xfId="7" applyFont="1" applyFill="1" applyBorder="1" applyAlignment="1">
      <alignment horizontal="center" vertical="center" wrapText="1"/>
    </xf>
    <xf numFmtId="2" fontId="15" fillId="5" borderId="8" xfId="7" applyNumberFormat="1" applyFont="1" applyFill="1" applyBorder="1" applyAlignment="1">
      <alignment horizontal="center" vertical="center"/>
    </xf>
    <xf numFmtId="0" fontId="12" fillId="0" borderId="8" xfId="7" applyFont="1" applyFill="1" applyBorder="1" applyAlignment="1">
      <alignment horizontal="center" vertical="center" wrapText="1"/>
    </xf>
    <xf numFmtId="0" fontId="14" fillId="0" borderId="8" xfId="7" applyFont="1" applyBorder="1" applyAlignment="1">
      <alignment horizontal="center" vertical="center" wrapText="1"/>
    </xf>
    <xf numFmtId="0" fontId="14" fillId="4" borderId="8" xfId="7" applyFont="1" applyFill="1" applyBorder="1" applyAlignment="1">
      <alignment horizontal="center" vertical="center"/>
    </xf>
    <xf numFmtId="4" fontId="14" fillId="4" borderId="8" xfId="7" applyNumberFormat="1" applyFont="1" applyFill="1" applyBorder="1" applyAlignment="1">
      <alignment horizontal="center" vertical="center"/>
    </xf>
    <xf numFmtId="0" fontId="14" fillId="4" borderId="8" xfId="7" applyFont="1" applyFill="1" applyBorder="1" applyAlignment="1">
      <alignment horizontal="center" vertical="center" wrapText="1"/>
    </xf>
    <xf numFmtId="2" fontId="15" fillId="5" borderId="8" xfId="7" applyNumberFormat="1" applyFont="1" applyFill="1" applyBorder="1" applyAlignment="1">
      <alignment horizontal="center" vertical="center"/>
    </xf>
    <xf numFmtId="4" fontId="15" fillId="0" borderId="8" xfId="7" applyNumberFormat="1" applyFont="1" applyFill="1" applyBorder="1" applyAlignment="1">
      <alignment horizontal="center" vertical="center"/>
    </xf>
    <xf numFmtId="0" fontId="14" fillId="0" borderId="9" xfId="7" applyFont="1" applyBorder="1" applyAlignment="1">
      <alignment horizontal="center" vertical="center" wrapText="1"/>
    </xf>
    <xf numFmtId="0" fontId="14" fillId="4" borderId="9" xfId="7" applyFont="1" applyFill="1" applyBorder="1" applyAlignment="1">
      <alignment horizontal="center" vertical="center"/>
    </xf>
    <xf numFmtId="4" fontId="14" fillId="4" borderId="9" xfId="7" applyNumberFormat="1" applyFont="1" applyFill="1" applyBorder="1" applyAlignment="1">
      <alignment horizontal="center" vertical="center"/>
    </xf>
    <xf numFmtId="0" fontId="14" fillId="4" borderId="9" xfId="7" applyFont="1" applyFill="1" applyBorder="1" applyAlignment="1">
      <alignment horizontal="center" vertical="center" wrapText="1"/>
    </xf>
    <xf numFmtId="2" fontId="15" fillId="5" borderId="9" xfId="7" applyNumberFormat="1" applyFont="1" applyFill="1" applyBorder="1" applyAlignment="1">
      <alignment horizontal="center" vertical="center"/>
    </xf>
    <xf numFmtId="4" fontId="14" fillId="4" borderId="7" xfId="7" applyNumberFormat="1" applyFont="1" applyFill="1" applyBorder="1" applyAlignment="1">
      <alignment horizontal="center" vertical="center"/>
    </xf>
    <xf numFmtId="2" fontId="15" fillId="0" borderId="7" xfId="7" applyNumberFormat="1" applyFont="1" applyFill="1" applyBorder="1" applyAlignment="1">
      <alignment horizontal="center" vertical="center"/>
    </xf>
    <xf numFmtId="4" fontId="15" fillId="0" borderId="9" xfId="7" applyNumberFormat="1" applyFont="1" applyFill="1" applyBorder="1" applyAlignment="1">
      <alignment horizontal="center" vertical="center"/>
    </xf>
    <xf numFmtId="0" fontId="16" fillId="0" borderId="7" xfId="7" applyFont="1" applyBorder="1" applyAlignment="1">
      <alignment horizontal="center" vertical="center"/>
    </xf>
    <xf numFmtId="0" fontId="15" fillId="6" borderId="7" xfId="7" applyFont="1" applyFill="1" applyBorder="1" applyAlignment="1">
      <alignment horizontal="center" vertical="center"/>
    </xf>
    <xf numFmtId="2" fontId="15" fillId="6" borderId="7" xfId="7" applyNumberFormat="1" applyFont="1" applyFill="1" applyBorder="1" applyAlignment="1">
      <alignment horizontal="center" vertical="center"/>
    </xf>
    <xf numFmtId="0" fontId="16" fillId="6" borderId="7" xfId="7" applyFont="1" applyFill="1" applyBorder="1" applyAlignment="1">
      <alignment horizontal="center" vertical="center" wrapText="1"/>
    </xf>
    <xf numFmtId="0" fontId="16" fillId="6" borderId="7" xfId="7" applyFont="1" applyFill="1" applyBorder="1" applyAlignment="1">
      <alignment horizontal="center" vertical="center"/>
    </xf>
    <xf numFmtId="0" fontId="18" fillId="0" borderId="0" xfId="7" applyFont="1"/>
    <xf numFmtId="0" fontId="8" fillId="0" borderId="6" xfId="8" applyFont="1" applyBorder="1" applyAlignment="1">
      <alignment horizontal="center"/>
    </xf>
    <xf numFmtId="0" fontId="19" fillId="0" borderId="6" xfId="8" applyFont="1" applyBorder="1" applyAlignment="1">
      <alignment horizontal="center"/>
    </xf>
    <xf numFmtId="0" fontId="20" fillId="0" borderId="0" xfId="8" applyFont="1" applyBorder="1" applyAlignment="1">
      <alignment horizontal="center" vertical="top"/>
    </xf>
    <xf numFmtId="0" fontId="5" fillId="4" borderId="0" xfId="7" applyFill="1" applyBorder="1"/>
    <xf numFmtId="0" fontId="14" fillId="4" borderId="0" xfId="7" applyFont="1" applyFill="1" applyBorder="1" applyAlignment="1">
      <alignment horizontal="center" vertical="center"/>
    </xf>
    <xf numFmtId="4" fontId="14" fillId="4" borderId="0" xfId="7" applyNumberFormat="1" applyFont="1" applyFill="1" applyBorder="1" applyAlignment="1">
      <alignment horizontal="center" vertical="center"/>
    </xf>
    <xf numFmtId="0" fontId="14" fillId="4" borderId="0" xfId="7" applyFont="1" applyFill="1" applyBorder="1" applyAlignment="1">
      <alignment horizontal="center" vertical="center" wrapText="1"/>
    </xf>
  </cellXfs>
  <cellStyles count="9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_план використання 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zoomScale="75" workbookViewId="0">
      <selection activeCell="J60" sqref="J6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 x14ac:dyDescent="0.25">
      <c r="A7" s="13" t="s">
        <v>16</v>
      </c>
      <c r="B7" s="14" t="s">
        <v>17</v>
      </c>
      <c r="C7" s="15">
        <v>3.5</v>
      </c>
      <c r="D7" s="15"/>
      <c r="E7" s="16"/>
      <c r="F7" s="17">
        <f>SUM(C7,D7)</f>
        <v>3.5</v>
      </c>
      <c r="G7" s="14"/>
      <c r="H7" s="15"/>
      <c r="I7" s="18"/>
      <c r="J7" s="15" t="s">
        <v>18</v>
      </c>
      <c r="K7" s="19">
        <v>3.5</v>
      </c>
    </row>
    <row r="8" spans="1:13" ht="15.75" x14ac:dyDescent="0.25">
      <c r="A8" s="13"/>
      <c r="B8" s="14"/>
      <c r="C8" s="15"/>
      <c r="D8" s="15"/>
      <c r="E8" s="16"/>
      <c r="F8" s="17">
        <f t="shared" ref="F8:F48" si="0">SUM(C8,D8)</f>
        <v>0</v>
      </c>
      <c r="G8" s="14"/>
      <c r="H8" s="15"/>
      <c r="I8" s="18"/>
      <c r="J8" s="15"/>
      <c r="K8" s="19"/>
    </row>
    <row r="9" spans="1:13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3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 x14ac:dyDescent="0.2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 x14ac:dyDescent="0.2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 x14ac:dyDescent="0.2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 x14ac:dyDescent="0.25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 x14ac:dyDescent="0.2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 x14ac:dyDescent="0.2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 x14ac:dyDescent="0.25">
      <c r="A31" s="13"/>
      <c r="B31" s="14"/>
      <c r="C31" s="15"/>
      <c r="D31" s="15" t="s">
        <v>18</v>
      </c>
      <c r="E31" s="16"/>
      <c r="F31" s="17">
        <f t="shared" si="0"/>
        <v>0</v>
      </c>
      <c r="G31" s="14"/>
      <c r="H31" s="15"/>
      <c r="I31" s="16" t="s">
        <v>18</v>
      </c>
      <c r="J31" s="15" t="s">
        <v>18</v>
      </c>
      <c r="K31" s="19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 x14ac:dyDescent="0.25">
      <c r="A35" s="13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 x14ac:dyDescent="0.25">
      <c r="A36" s="13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 x14ac:dyDescent="0.25">
      <c r="A43" s="20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 x14ac:dyDescent="0.25">
      <c r="A44" s="20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 x14ac:dyDescent="0.25">
      <c r="A45" s="21"/>
      <c r="B45" s="22"/>
      <c r="C45" s="23"/>
      <c r="D45" s="23"/>
      <c r="E45" s="24"/>
      <c r="F45" s="17">
        <f t="shared" si="0"/>
        <v>0</v>
      </c>
      <c r="G45" s="22"/>
      <c r="H45" s="23"/>
      <c r="I45" s="24"/>
      <c r="J45" s="23"/>
      <c r="K45" s="19"/>
    </row>
    <row r="46" spans="1:11" ht="15.75" x14ac:dyDescent="0.25">
      <c r="A46" s="21"/>
      <c r="B46" s="22"/>
      <c r="C46" s="23"/>
      <c r="D46" s="23"/>
      <c r="E46" s="24"/>
      <c r="F46" s="17">
        <f t="shared" si="0"/>
        <v>0</v>
      </c>
      <c r="G46" s="22"/>
      <c r="H46" s="23"/>
      <c r="I46" s="24"/>
      <c r="J46" s="23"/>
      <c r="K46" s="19"/>
    </row>
    <row r="47" spans="1:11" ht="15.75" x14ac:dyDescent="0.2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 x14ac:dyDescent="0.25">
      <c r="A48" s="22"/>
      <c r="B48" s="25" t="s">
        <v>19</v>
      </c>
      <c r="C48" s="26">
        <f>SUM(C7:C47)</f>
        <v>3.5</v>
      </c>
      <c r="D48" s="26">
        <f>SUM(D7:D47)</f>
        <v>0</v>
      </c>
      <c r="E48" s="27"/>
      <c r="F48" s="28">
        <f t="shared" si="0"/>
        <v>3.5</v>
      </c>
      <c r="G48" s="29"/>
      <c r="H48" s="26">
        <f>SUM(H7:H47)</f>
        <v>0</v>
      </c>
      <c r="I48" s="27"/>
      <c r="J48" s="26">
        <f>SUM(J7:J47)</f>
        <v>0</v>
      </c>
      <c r="K48" s="30">
        <v>3.5</v>
      </c>
    </row>
    <row r="51" spans="1:8" ht="15.75" x14ac:dyDescent="0.25">
      <c r="A51" t="s">
        <v>20</v>
      </c>
      <c r="B51" s="31" t="s">
        <v>21</v>
      </c>
      <c r="F51" s="32"/>
      <c r="G51" s="33" t="s">
        <v>22</v>
      </c>
      <c r="H51" s="34"/>
    </row>
    <row r="52" spans="1:8" x14ac:dyDescent="0.25">
      <c r="B52" s="31"/>
      <c r="F52" s="35" t="s">
        <v>23</v>
      </c>
      <c r="G52" s="36"/>
      <c r="H52" s="36"/>
    </row>
    <row r="53" spans="1:8" ht="15.75" x14ac:dyDescent="0.25">
      <c r="B53" s="31" t="s">
        <v>24</v>
      </c>
      <c r="F53" s="32"/>
      <c r="G53" s="33" t="s">
        <v>25</v>
      </c>
      <c r="H53" s="34"/>
    </row>
    <row r="54" spans="1:8" x14ac:dyDescent="0.25">
      <c r="F54" s="35" t="s">
        <v>23</v>
      </c>
      <c r="G54" s="36"/>
      <c r="H54" s="36"/>
    </row>
  </sheetData>
  <mergeCells count="10">
    <mergeCell ref="G51:H51"/>
    <mergeCell ref="G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3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75" workbookViewId="0">
      <selection activeCell="E20" sqref="E20"/>
    </sheetView>
  </sheetViews>
  <sheetFormatPr defaultRowHeight="15" x14ac:dyDescent="0.25"/>
  <cols>
    <col min="1" max="1" width="5.7109375" style="103" customWidth="1"/>
    <col min="2" max="2" width="26.5703125" style="103" customWidth="1"/>
    <col min="3" max="3" width="12.7109375" style="103" customWidth="1"/>
    <col min="4" max="4" width="20.5703125" style="103" bestFit="1" customWidth="1"/>
    <col min="5" max="5" width="61.5703125" style="103" customWidth="1"/>
    <col min="6" max="6" width="14" style="103" customWidth="1"/>
    <col min="7" max="7" width="26" style="103" bestFit="1" customWidth="1"/>
    <col min="8" max="8" width="8.5703125" style="103" customWidth="1"/>
    <col min="9" max="9" width="61.140625" style="103" customWidth="1"/>
    <col min="10" max="10" width="8.7109375" style="103" customWidth="1"/>
    <col min="11" max="11" width="20.42578125" style="103" customWidth="1"/>
    <col min="12" max="16384" width="9.140625" style="103"/>
  </cols>
  <sheetData>
    <row r="1" spans="1:11" s="89" customFormat="1" ht="45.75" customHeight="1" x14ac:dyDescent="0.3">
      <c r="A1" s="89" t="s">
        <v>114</v>
      </c>
      <c r="J1" s="90"/>
      <c r="K1" s="90"/>
    </row>
    <row r="2" spans="1:11" s="89" customFormat="1" ht="20.25" x14ac:dyDescent="0.3">
      <c r="A2" s="89" t="s">
        <v>115</v>
      </c>
    </row>
    <row r="3" spans="1:11" s="89" customFormat="1" ht="20.25" x14ac:dyDescent="0.3">
      <c r="A3" s="89" t="s">
        <v>116</v>
      </c>
    </row>
    <row r="4" spans="1:11" s="89" customFormat="1" ht="20.25" x14ac:dyDescent="0.3">
      <c r="A4" s="89" t="s">
        <v>117</v>
      </c>
    </row>
    <row r="5" spans="1:11" s="89" customFormat="1" ht="60" customHeight="1" x14ac:dyDescent="0.3">
      <c r="A5" s="91" t="s">
        <v>118</v>
      </c>
      <c r="B5" s="92" t="s">
        <v>5</v>
      </c>
      <c r="C5" s="92" t="s">
        <v>6</v>
      </c>
      <c r="D5" s="92"/>
      <c r="E5" s="92"/>
      <c r="F5" s="92" t="s">
        <v>119</v>
      </c>
      <c r="G5" s="92" t="s">
        <v>120</v>
      </c>
      <c r="H5" s="92"/>
      <c r="I5" s="92"/>
      <c r="J5" s="92"/>
      <c r="K5" s="92" t="s">
        <v>121</v>
      </c>
    </row>
    <row r="6" spans="1:11" s="89" customFormat="1" ht="120" customHeight="1" x14ac:dyDescent="0.3">
      <c r="A6" s="91"/>
      <c r="B6" s="92"/>
      <c r="C6" s="93" t="s">
        <v>122</v>
      </c>
      <c r="D6" s="93" t="s">
        <v>123</v>
      </c>
      <c r="E6" s="94" t="s">
        <v>124</v>
      </c>
      <c r="F6" s="92"/>
      <c r="G6" s="95" t="s">
        <v>13</v>
      </c>
      <c r="H6" s="93" t="s">
        <v>125</v>
      </c>
      <c r="I6" s="94" t="s">
        <v>124</v>
      </c>
      <c r="J6" s="93" t="s">
        <v>125</v>
      </c>
      <c r="K6" s="92"/>
    </row>
    <row r="7" spans="1:11" ht="45" x14ac:dyDescent="0.25">
      <c r="A7" s="96">
        <v>1</v>
      </c>
      <c r="B7" s="97" t="s">
        <v>126</v>
      </c>
      <c r="C7" s="98"/>
      <c r="D7" s="99">
        <v>12.4</v>
      </c>
      <c r="E7" s="97" t="s">
        <v>127</v>
      </c>
      <c r="F7" s="100">
        <f t="shared" ref="F7:F19" si="0">C7+D7</f>
        <v>12.4</v>
      </c>
      <c r="G7" s="97" t="s">
        <v>128</v>
      </c>
      <c r="H7" s="101">
        <v>16.100000000000001</v>
      </c>
      <c r="I7" s="97" t="s">
        <v>127</v>
      </c>
      <c r="J7" s="99">
        <v>12.4</v>
      </c>
      <c r="K7" s="102"/>
    </row>
    <row r="8" spans="1:11" ht="45" x14ac:dyDescent="0.25">
      <c r="A8" s="96">
        <v>2</v>
      </c>
      <c r="B8" s="97" t="s">
        <v>126</v>
      </c>
      <c r="C8" s="98"/>
      <c r="D8" s="99">
        <v>1.5</v>
      </c>
      <c r="E8" s="97" t="s">
        <v>129</v>
      </c>
      <c r="F8" s="100">
        <f t="shared" si="0"/>
        <v>1.5</v>
      </c>
      <c r="G8" s="97" t="s">
        <v>130</v>
      </c>
      <c r="H8" s="101">
        <v>249.7</v>
      </c>
      <c r="I8" s="97" t="s">
        <v>129</v>
      </c>
      <c r="J8" s="99">
        <v>1.5</v>
      </c>
      <c r="K8" s="102"/>
    </row>
    <row r="9" spans="1:11" ht="45" x14ac:dyDescent="0.25">
      <c r="A9" s="96">
        <v>3</v>
      </c>
      <c r="B9" s="97" t="s">
        <v>126</v>
      </c>
      <c r="C9" s="98"/>
      <c r="D9" s="99">
        <v>12.9</v>
      </c>
      <c r="E9" s="97" t="s">
        <v>131</v>
      </c>
      <c r="F9" s="100">
        <f t="shared" si="0"/>
        <v>12.9</v>
      </c>
      <c r="G9" s="97" t="s">
        <v>132</v>
      </c>
      <c r="H9" s="101">
        <v>86.3</v>
      </c>
      <c r="I9" s="97" t="s">
        <v>131</v>
      </c>
      <c r="J9" s="99">
        <v>12.9</v>
      </c>
      <c r="K9" s="102"/>
    </row>
    <row r="10" spans="1:11" ht="45" x14ac:dyDescent="0.25">
      <c r="A10" s="96">
        <v>4</v>
      </c>
      <c r="B10" s="97" t="s">
        <v>126</v>
      </c>
      <c r="C10" s="98"/>
      <c r="D10" s="99">
        <v>0.5</v>
      </c>
      <c r="E10" s="97" t="s">
        <v>133</v>
      </c>
      <c r="F10" s="100">
        <f t="shared" si="0"/>
        <v>0.5</v>
      </c>
      <c r="G10" s="97"/>
      <c r="H10" s="101"/>
      <c r="I10" s="97" t="s">
        <v>133</v>
      </c>
      <c r="J10" s="99">
        <v>0.5</v>
      </c>
      <c r="K10" s="102"/>
    </row>
    <row r="11" spans="1:11" ht="45" x14ac:dyDescent="0.25">
      <c r="A11" s="96">
        <v>5</v>
      </c>
      <c r="B11" s="97" t="s">
        <v>134</v>
      </c>
      <c r="C11" s="98"/>
      <c r="D11" s="99">
        <v>1</v>
      </c>
      <c r="E11" s="97" t="s">
        <v>135</v>
      </c>
      <c r="F11" s="100">
        <f t="shared" si="0"/>
        <v>1</v>
      </c>
      <c r="G11" s="97"/>
      <c r="H11" s="101"/>
      <c r="I11" s="97" t="s">
        <v>135</v>
      </c>
      <c r="J11" s="99">
        <v>1</v>
      </c>
      <c r="K11" s="102"/>
    </row>
    <row r="12" spans="1:11" ht="45" x14ac:dyDescent="0.25">
      <c r="A12" s="96">
        <v>6</v>
      </c>
      <c r="B12" s="97" t="s">
        <v>126</v>
      </c>
      <c r="C12" s="98"/>
      <c r="D12" s="99">
        <v>6.9</v>
      </c>
      <c r="E12" s="97" t="s">
        <v>136</v>
      </c>
      <c r="F12" s="100">
        <f t="shared" si="0"/>
        <v>6.9</v>
      </c>
      <c r="G12" s="97"/>
      <c r="H12" s="101"/>
      <c r="I12" s="97" t="s">
        <v>136</v>
      </c>
      <c r="J12" s="99">
        <v>6.9</v>
      </c>
      <c r="K12" s="102"/>
    </row>
    <row r="13" spans="1:11" ht="45" x14ac:dyDescent="0.25">
      <c r="A13" s="96">
        <v>7</v>
      </c>
      <c r="B13" s="97" t="s">
        <v>134</v>
      </c>
      <c r="C13" s="98"/>
      <c r="D13" s="99">
        <v>2.5</v>
      </c>
      <c r="E13" s="97" t="s">
        <v>137</v>
      </c>
      <c r="F13" s="100">
        <f t="shared" si="0"/>
        <v>2.5</v>
      </c>
      <c r="G13" s="97"/>
      <c r="H13" s="101"/>
      <c r="I13" s="97" t="s">
        <v>137</v>
      </c>
      <c r="J13" s="99">
        <v>2.5</v>
      </c>
      <c r="K13" s="102"/>
    </row>
    <row r="14" spans="1:11" ht="45" x14ac:dyDescent="0.25">
      <c r="A14" s="96">
        <v>8</v>
      </c>
      <c r="B14" s="97" t="s">
        <v>134</v>
      </c>
      <c r="C14" s="98"/>
      <c r="D14" s="99">
        <v>4</v>
      </c>
      <c r="E14" s="97" t="s">
        <v>138</v>
      </c>
      <c r="F14" s="100">
        <f t="shared" si="0"/>
        <v>4</v>
      </c>
      <c r="G14" s="97"/>
      <c r="H14" s="101"/>
      <c r="I14" s="97" t="s">
        <v>138</v>
      </c>
      <c r="J14" s="99">
        <v>4</v>
      </c>
      <c r="K14" s="102"/>
    </row>
    <row r="15" spans="1:11" ht="45" x14ac:dyDescent="0.25">
      <c r="A15" s="96">
        <v>9</v>
      </c>
      <c r="B15" s="97" t="s">
        <v>134</v>
      </c>
      <c r="C15" s="98"/>
      <c r="D15" s="99">
        <v>1.3</v>
      </c>
      <c r="E15" s="97" t="s">
        <v>139</v>
      </c>
      <c r="F15" s="100">
        <f t="shared" si="0"/>
        <v>1.3</v>
      </c>
      <c r="G15" s="97"/>
      <c r="H15" s="101"/>
      <c r="I15" s="97" t="s">
        <v>139</v>
      </c>
      <c r="J15" s="99">
        <v>1.3</v>
      </c>
      <c r="K15" s="102"/>
    </row>
    <row r="16" spans="1:11" ht="45" x14ac:dyDescent="0.25">
      <c r="A16" s="96">
        <v>10</v>
      </c>
      <c r="B16" s="97" t="s">
        <v>134</v>
      </c>
      <c r="C16" s="98"/>
      <c r="D16" s="99">
        <v>2.2000000000000002</v>
      </c>
      <c r="E16" s="97" t="s">
        <v>140</v>
      </c>
      <c r="F16" s="100">
        <f t="shared" si="0"/>
        <v>2.2000000000000002</v>
      </c>
      <c r="G16" s="97"/>
      <c r="H16" s="101"/>
      <c r="I16" s="97" t="s">
        <v>140</v>
      </c>
      <c r="J16" s="99">
        <v>2.2000000000000002</v>
      </c>
      <c r="K16" s="102"/>
    </row>
    <row r="17" spans="1:11" ht="45" x14ac:dyDescent="0.25">
      <c r="A17" s="96">
        <v>11</v>
      </c>
      <c r="B17" s="97" t="s">
        <v>134</v>
      </c>
      <c r="C17" s="98"/>
      <c r="D17" s="99">
        <v>1.2</v>
      </c>
      <c r="E17" s="97" t="s">
        <v>141</v>
      </c>
      <c r="F17" s="100">
        <f t="shared" si="0"/>
        <v>1.2</v>
      </c>
      <c r="G17" s="97"/>
      <c r="H17" s="101"/>
      <c r="I17" s="97" t="s">
        <v>141</v>
      </c>
      <c r="J17" s="99">
        <v>1.2</v>
      </c>
      <c r="K17" s="102"/>
    </row>
    <row r="18" spans="1:11" ht="45" x14ac:dyDescent="0.25">
      <c r="A18" s="96">
        <v>12</v>
      </c>
      <c r="B18" s="97" t="s">
        <v>134</v>
      </c>
      <c r="C18" s="98"/>
      <c r="D18" s="99">
        <v>0.9</v>
      </c>
      <c r="E18" s="97" t="s">
        <v>142</v>
      </c>
      <c r="F18" s="100">
        <f t="shared" si="0"/>
        <v>0.9</v>
      </c>
      <c r="G18" s="97"/>
      <c r="H18" s="101"/>
      <c r="I18" s="97" t="s">
        <v>142</v>
      </c>
      <c r="J18" s="99">
        <v>0.9</v>
      </c>
      <c r="K18" s="102"/>
    </row>
    <row r="19" spans="1:11" ht="45" x14ac:dyDescent="0.25">
      <c r="A19" s="96">
        <v>13</v>
      </c>
      <c r="B19" s="97" t="s">
        <v>134</v>
      </c>
      <c r="C19" s="98"/>
      <c r="D19" s="99">
        <v>0.9</v>
      </c>
      <c r="E19" s="97" t="s">
        <v>143</v>
      </c>
      <c r="F19" s="100">
        <f t="shared" si="0"/>
        <v>0.9</v>
      </c>
      <c r="G19" s="97"/>
      <c r="H19" s="101"/>
      <c r="I19" s="97" t="s">
        <v>143</v>
      </c>
      <c r="J19" s="99">
        <v>0.9</v>
      </c>
      <c r="K19" s="102"/>
    </row>
    <row r="20" spans="1:11" ht="30" customHeight="1" x14ac:dyDescent="0.25">
      <c r="A20" s="104">
        <v>14</v>
      </c>
      <c r="B20" s="105" t="s">
        <v>144</v>
      </c>
      <c r="C20" s="101">
        <f>22.6+119+143.2+92</f>
        <v>376.79999999999995</v>
      </c>
      <c r="D20" s="106"/>
      <c r="E20" s="107"/>
      <c r="F20" s="102">
        <f>C20+D20</f>
        <v>376.79999999999995</v>
      </c>
      <c r="G20" s="108"/>
      <c r="H20" s="109"/>
      <c r="I20" s="107"/>
      <c r="J20" s="106"/>
      <c r="K20" s="102"/>
    </row>
    <row r="21" spans="1:11" x14ac:dyDescent="0.25">
      <c r="A21" s="110"/>
      <c r="B21" s="110" t="s">
        <v>145</v>
      </c>
      <c r="C21" s="102">
        <f>SUM(C7:C20)</f>
        <v>376.79999999999995</v>
      </c>
      <c r="D21" s="111">
        <f>SUM(D7:D20)</f>
        <v>48.2</v>
      </c>
      <c r="E21" s="107"/>
      <c r="F21" s="102">
        <f>SUM(F7:F20)</f>
        <v>424.99999999999994</v>
      </c>
      <c r="G21" s="107"/>
      <c r="H21" s="102">
        <f>SUM(H7:H20)</f>
        <v>352.1</v>
      </c>
      <c r="I21" s="107"/>
      <c r="J21" s="102">
        <f>SUM(J7:J20)</f>
        <v>48.2</v>
      </c>
      <c r="K21" s="102">
        <f>F21-H21-J21</f>
        <v>24.699999999999918</v>
      </c>
    </row>
    <row r="25" spans="1:11" x14ac:dyDescent="0.25">
      <c r="B25" s="103" t="s">
        <v>83</v>
      </c>
      <c r="C25" s="103" t="s">
        <v>146</v>
      </c>
      <c r="E25" s="103" t="s">
        <v>147</v>
      </c>
    </row>
    <row r="28" spans="1:11" x14ac:dyDescent="0.25">
      <c r="B28" s="103" t="s">
        <v>24</v>
      </c>
      <c r="C28" s="103" t="s">
        <v>146</v>
      </c>
      <c r="E28" s="103" t="s">
        <v>148</v>
      </c>
    </row>
  </sheetData>
  <mergeCells count="7">
    <mergeCell ref="J1:K1"/>
    <mergeCell ref="A5:A6"/>
    <mergeCell ref="B5:B6"/>
    <mergeCell ref="C5:E5"/>
    <mergeCell ref="F5:F6"/>
    <mergeCell ref="G5:J5"/>
    <mergeCell ref="K5:K6"/>
  </mergeCells>
  <pageMargins left="0.39370078740157483" right="0.39370078740157483" top="0.39370078740157483" bottom="0.39370078740157483" header="0.39370078740157483" footer="0.39370078740157483"/>
  <pageSetup paperSize="9" scale="5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opLeftCell="B1" zoomScale="80" zoomScaleNormal="80" workbookViewId="0">
      <selection activeCell="B62" sqref="B62"/>
    </sheetView>
  </sheetViews>
  <sheetFormatPr defaultRowHeight="15" x14ac:dyDescent="0.25"/>
  <cols>
    <col min="1" max="1" width="7.28515625" style="112" customWidth="1"/>
    <col min="2" max="2" width="24.42578125" style="112" customWidth="1"/>
    <col min="3" max="3" width="16.28515625" style="112" customWidth="1"/>
    <col min="4" max="4" width="13.5703125" style="112" customWidth="1"/>
    <col min="5" max="5" width="23.7109375" style="112" customWidth="1"/>
    <col min="6" max="6" width="15.85546875" style="112" customWidth="1"/>
    <col min="7" max="7" width="16.5703125" style="112" customWidth="1"/>
    <col min="8" max="8" width="14.28515625" style="112" customWidth="1"/>
    <col min="9" max="9" width="22.85546875" style="112" customWidth="1"/>
    <col min="10" max="10" width="14" style="112" customWidth="1"/>
    <col min="11" max="11" width="15.5703125" style="112" customWidth="1"/>
    <col min="12" max="256" width="9.140625" style="112"/>
    <col min="257" max="257" width="7.28515625" style="112" customWidth="1"/>
    <col min="258" max="258" width="24.42578125" style="112" customWidth="1"/>
    <col min="259" max="259" width="16.28515625" style="112" customWidth="1"/>
    <col min="260" max="260" width="13.5703125" style="112" customWidth="1"/>
    <col min="261" max="261" width="23.7109375" style="112" customWidth="1"/>
    <col min="262" max="262" width="15.85546875" style="112" customWidth="1"/>
    <col min="263" max="263" width="16.5703125" style="112" customWidth="1"/>
    <col min="264" max="264" width="14.28515625" style="112" customWidth="1"/>
    <col min="265" max="265" width="22.85546875" style="112" customWidth="1"/>
    <col min="266" max="266" width="14" style="112" customWidth="1"/>
    <col min="267" max="267" width="15.5703125" style="112" customWidth="1"/>
    <col min="268" max="512" width="9.140625" style="112"/>
    <col min="513" max="513" width="7.28515625" style="112" customWidth="1"/>
    <col min="514" max="514" width="24.42578125" style="112" customWidth="1"/>
    <col min="515" max="515" width="16.28515625" style="112" customWidth="1"/>
    <col min="516" max="516" width="13.5703125" style="112" customWidth="1"/>
    <col min="517" max="517" width="23.7109375" style="112" customWidth="1"/>
    <col min="518" max="518" width="15.85546875" style="112" customWidth="1"/>
    <col min="519" max="519" width="16.5703125" style="112" customWidth="1"/>
    <col min="520" max="520" width="14.28515625" style="112" customWidth="1"/>
    <col min="521" max="521" width="22.85546875" style="112" customWidth="1"/>
    <col min="522" max="522" width="14" style="112" customWidth="1"/>
    <col min="523" max="523" width="15.5703125" style="112" customWidth="1"/>
    <col min="524" max="768" width="9.140625" style="112"/>
    <col min="769" max="769" width="7.28515625" style="112" customWidth="1"/>
    <col min="770" max="770" width="24.42578125" style="112" customWidth="1"/>
    <col min="771" max="771" width="16.28515625" style="112" customWidth="1"/>
    <col min="772" max="772" width="13.5703125" style="112" customWidth="1"/>
    <col min="773" max="773" width="23.7109375" style="112" customWidth="1"/>
    <col min="774" max="774" width="15.85546875" style="112" customWidth="1"/>
    <col min="775" max="775" width="16.5703125" style="112" customWidth="1"/>
    <col min="776" max="776" width="14.28515625" style="112" customWidth="1"/>
    <col min="777" max="777" width="22.85546875" style="112" customWidth="1"/>
    <col min="778" max="778" width="14" style="112" customWidth="1"/>
    <col min="779" max="779" width="15.5703125" style="112" customWidth="1"/>
    <col min="780" max="1024" width="9.140625" style="112"/>
    <col min="1025" max="1025" width="7.28515625" style="112" customWidth="1"/>
    <col min="1026" max="1026" width="24.42578125" style="112" customWidth="1"/>
    <col min="1027" max="1027" width="16.28515625" style="112" customWidth="1"/>
    <col min="1028" max="1028" width="13.5703125" style="112" customWidth="1"/>
    <col min="1029" max="1029" width="23.7109375" style="112" customWidth="1"/>
    <col min="1030" max="1030" width="15.85546875" style="112" customWidth="1"/>
    <col min="1031" max="1031" width="16.5703125" style="112" customWidth="1"/>
    <col min="1032" max="1032" width="14.28515625" style="112" customWidth="1"/>
    <col min="1033" max="1033" width="22.85546875" style="112" customWidth="1"/>
    <col min="1034" max="1034" width="14" style="112" customWidth="1"/>
    <col min="1035" max="1035" width="15.5703125" style="112" customWidth="1"/>
    <col min="1036" max="1280" width="9.140625" style="112"/>
    <col min="1281" max="1281" width="7.28515625" style="112" customWidth="1"/>
    <col min="1282" max="1282" width="24.42578125" style="112" customWidth="1"/>
    <col min="1283" max="1283" width="16.28515625" style="112" customWidth="1"/>
    <col min="1284" max="1284" width="13.5703125" style="112" customWidth="1"/>
    <col min="1285" max="1285" width="23.7109375" style="112" customWidth="1"/>
    <col min="1286" max="1286" width="15.85546875" style="112" customWidth="1"/>
    <col min="1287" max="1287" width="16.5703125" style="112" customWidth="1"/>
    <col min="1288" max="1288" width="14.28515625" style="112" customWidth="1"/>
    <col min="1289" max="1289" width="22.85546875" style="112" customWidth="1"/>
    <col min="1290" max="1290" width="14" style="112" customWidth="1"/>
    <col min="1291" max="1291" width="15.5703125" style="112" customWidth="1"/>
    <col min="1292" max="1536" width="9.140625" style="112"/>
    <col min="1537" max="1537" width="7.28515625" style="112" customWidth="1"/>
    <col min="1538" max="1538" width="24.42578125" style="112" customWidth="1"/>
    <col min="1539" max="1539" width="16.28515625" style="112" customWidth="1"/>
    <col min="1540" max="1540" width="13.5703125" style="112" customWidth="1"/>
    <col min="1541" max="1541" width="23.7109375" style="112" customWidth="1"/>
    <col min="1542" max="1542" width="15.85546875" style="112" customWidth="1"/>
    <col min="1543" max="1543" width="16.5703125" style="112" customWidth="1"/>
    <col min="1544" max="1544" width="14.28515625" style="112" customWidth="1"/>
    <col min="1545" max="1545" width="22.85546875" style="112" customWidth="1"/>
    <col min="1546" max="1546" width="14" style="112" customWidth="1"/>
    <col min="1547" max="1547" width="15.5703125" style="112" customWidth="1"/>
    <col min="1548" max="1792" width="9.140625" style="112"/>
    <col min="1793" max="1793" width="7.28515625" style="112" customWidth="1"/>
    <col min="1794" max="1794" width="24.42578125" style="112" customWidth="1"/>
    <col min="1795" max="1795" width="16.28515625" style="112" customWidth="1"/>
    <col min="1796" max="1796" width="13.5703125" style="112" customWidth="1"/>
    <col min="1797" max="1797" width="23.7109375" style="112" customWidth="1"/>
    <col min="1798" max="1798" width="15.85546875" style="112" customWidth="1"/>
    <col min="1799" max="1799" width="16.5703125" style="112" customWidth="1"/>
    <col min="1800" max="1800" width="14.28515625" style="112" customWidth="1"/>
    <col min="1801" max="1801" width="22.85546875" style="112" customWidth="1"/>
    <col min="1802" max="1802" width="14" style="112" customWidth="1"/>
    <col min="1803" max="1803" width="15.5703125" style="112" customWidth="1"/>
    <col min="1804" max="2048" width="9.140625" style="112"/>
    <col min="2049" max="2049" width="7.28515625" style="112" customWidth="1"/>
    <col min="2050" max="2050" width="24.42578125" style="112" customWidth="1"/>
    <col min="2051" max="2051" width="16.28515625" style="112" customWidth="1"/>
    <col min="2052" max="2052" width="13.5703125" style="112" customWidth="1"/>
    <col min="2053" max="2053" width="23.7109375" style="112" customWidth="1"/>
    <col min="2054" max="2054" width="15.85546875" style="112" customWidth="1"/>
    <col min="2055" max="2055" width="16.5703125" style="112" customWidth="1"/>
    <col min="2056" max="2056" width="14.28515625" style="112" customWidth="1"/>
    <col min="2057" max="2057" width="22.85546875" style="112" customWidth="1"/>
    <col min="2058" max="2058" width="14" style="112" customWidth="1"/>
    <col min="2059" max="2059" width="15.5703125" style="112" customWidth="1"/>
    <col min="2060" max="2304" width="9.140625" style="112"/>
    <col min="2305" max="2305" width="7.28515625" style="112" customWidth="1"/>
    <col min="2306" max="2306" width="24.42578125" style="112" customWidth="1"/>
    <col min="2307" max="2307" width="16.28515625" style="112" customWidth="1"/>
    <col min="2308" max="2308" width="13.5703125" style="112" customWidth="1"/>
    <col min="2309" max="2309" width="23.7109375" style="112" customWidth="1"/>
    <col min="2310" max="2310" width="15.85546875" style="112" customWidth="1"/>
    <col min="2311" max="2311" width="16.5703125" style="112" customWidth="1"/>
    <col min="2312" max="2312" width="14.28515625" style="112" customWidth="1"/>
    <col min="2313" max="2313" width="22.85546875" style="112" customWidth="1"/>
    <col min="2314" max="2314" width="14" style="112" customWidth="1"/>
    <col min="2315" max="2315" width="15.5703125" style="112" customWidth="1"/>
    <col min="2316" max="2560" width="9.140625" style="112"/>
    <col min="2561" max="2561" width="7.28515625" style="112" customWidth="1"/>
    <col min="2562" max="2562" width="24.42578125" style="112" customWidth="1"/>
    <col min="2563" max="2563" width="16.28515625" style="112" customWidth="1"/>
    <col min="2564" max="2564" width="13.5703125" style="112" customWidth="1"/>
    <col min="2565" max="2565" width="23.7109375" style="112" customWidth="1"/>
    <col min="2566" max="2566" width="15.85546875" style="112" customWidth="1"/>
    <col min="2567" max="2567" width="16.5703125" style="112" customWidth="1"/>
    <col min="2568" max="2568" width="14.28515625" style="112" customWidth="1"/>
    <col min="2569" max="2569" width="22.85546875" style="112" customWidth="1"/>
    <col min="2570" max="2570" width="14" style="112" customWidth="1"/>
    <col min="2571" max="2571" width="15.5703125" style="112" customWidth="1"/>
    <col min="2572" max="2816" width="9.140625" style="112"/>
    <col min="2817" max="2817" width="7.28515625" style="112" customWidth="1"/>
    <col min="2818" max="2818" width="24.42578125" style="112" customWidth="1"/>
    <col min="2819" max="2819" width="16.28515625" style="112" customWidth="1"/>
    <col min="2820" max="2820" width="13.5703125" style="112" customWidth="1"/>
    <col min="2821" max="2821" width="23.7109375" style="112" customWidth="1"/>
    <col min="2822" max="2822" width="15.85546875" style="112" customWidth="1"/>
    <col min="2823" max="2823" width="16.5703125" style="112" customWidth="1"/>
    <col min="2824" max="2824" width="14.28515625" style="112" customWidth="1"/>
    <col min="2825" max="2825" width="22.85546875" style="112" customWidth="1"/>
    <col min="2826" max="2826" width="14" style="112" customWidth="1"/>
    <col min="2827" max="2827" width="15.5703125" style="112" customWidth="1"/>
    <col min="2828" max="3072" width="9.140625" style="112"/>
    <col min="3073" max="3073" width="7.28515625" style="112" customWidth="1"/>
    <col min="3074" max="3074" width="24.42578125" style="112" customWidth="1"/>
    <col min="3075" max="3075" width="16.28515625" style="112" customWidth="1"/>
    <col min="3076" max="3076" width="13.5703125" style="112" customWidth="1"/>
    <col min="3077" max="3077" width="23.7109375" style="112" customWidth="1"/>
    <col min="3078" max="3078" width="15.85546875" style="112" customWidth="1"/>
    <col min="3079" max="3079" width="16.5703125" style="112" customWidth="1"/>
    <col min="3080" max="3080" width="14.28515625" style="112" customWidth="1"/>
    <col min="3081" max="3081" width="22.85546875" style="112" customWidth="1"/>
    <col min="3082" max="3082" width="14" style="112" customWidth="1"/>
    <col min="3083" max="3083" width="15.5703125" style="112" customWidth="1"/>
    <col min="3084" max="3328" width="9.140625" style="112"/>
    <col min="3329" max="3329" width="7.28515625" style="112" customWidth="1"/>
    <col min="3330" max="3330" width="24.42578125" style="112" customWidth="1"/>
    <col min="3331" max="3331" width="16.28515625" style="112" customWidth="1"/>
    <col min="3332" max="3332" width="13.5703125" style="112" customWidth="1"/>
    <col min="3333" max="3333" width="23.7109375" style="112" customWidth="1"/>
    <col min="3334" max="3334" width="15.85546875" style="112" customWidth="1"/>
    <col min="3335" max="3335" width="16.5703125" style="112" customWidth="1"/>
    <col min="3336" max="3336" width="14.28515625" style="112" customWidth="1"/>
    <col min="3337" max="3337" width="22.85546875" style="112" customWidth="1"/>
    <col min="3338" max="3338" width="14" style="112" customWidth="1"/>
    <col min="3339" max="3339" width="15.5703125" style="112" customWidth="1"/>
    <col min="3340" max="3584" width="9.140625" style="112"/>
    <col min="3585" max="3585" width="7.28515625" style="112" customWidth="1"/>
    <col min="3586" max="3586" width="24.42578125" style="112" customWidth="1"/>
    <col min="3587" max="3587" width="16.28515625" style="112" customWidth="1"/>
    <col min="3588" max="3588" width="13.5703125" style="112" customWidth="1"/>
    <col min="3589" max="3589" width="23.7109375" style="112" customWidth="1"/>
    <col min="3590" max="3590" width="15.85546875" style="112" customWidth="1"/>
    <col min="3591" max="3591" width="16.5703125" style="112" customWidth="1"/>
    <col min="3592" max="3592" width="14.28515625" style="112" customWidth="1"/>
    <col min="3593" max="3593" width="22.85546875" style="112" customWidth="1"/>
    <col min="3594" max="3594" width="14" style="112" customWidth="1"/>
    <col min="3595" max="3595" width="15.5703125" style="112" customWidth="1"/>
    <col min="3596" max="3840" width="9.140625" style="112"/>
    <col min="3841" max="3841" width="7.28515625" style="112" customWidth="1"/>
    <col min="3842" max="3842" width="24.42578125" style="112" customWidth="1"/>
    <col min="3843" max="3843" width="16.28515625" style="112" customWidth="1"/>
    <col min="3844" max="3844" width="13.5703125" style="112" customWidth="1"/>
    <col min="3845" max="3845" width="23.7109375" style="112" customWidth="1"/>
    <col min="3846" max="3846" width="15.85546875" style="112" customWidth="1"/>
    <col min="3847" max="3847" width="16.5703125" style="112" customWidth="1"/>
    <col min="3848" max="3848" width="14.28515625" style="112" customWidth="1"/>
    <col min="3849" max="3849" width="22.85546875" style="112" customWidth="1"/>
    <col min="3850" max="3850" width="14" style="112" customWidth="1"/>
    <col min="3851" max="3851" width="15.5703125" style="112" customWidth="1"/>
    <col min="3852" max="4096" width="9.140625" style="112"/>
    <col min="4097" max="4097" width="7.28515625" style="112" customWidth="1"/>
    <col min="4098" max="4098" width="24.42578125" style="112" customWidth="1"/>
    <col min="4099" max="4099" width="16.28515625" style="112" customWidth="1"/>
    <col min="4100" max="4100" width="13.5703125" style="112" customWidth="1"/>
    <col min="4101" max="4101" width="23.7109375" style="112" customWidth="1"/>
    <col min="4102" max="4102" width="15.85546875" style="112" customWidth="1"/>
    <col min="4103" max="4103" width="16.5703125" style="112" customWidth="1"/>
    <col min="4104" max="4104" width="14.28515625" style="112" customWidth="1"/>
    <col min="4105" max="4105" width="22.85546875" style="112" customWidth="1"/>
    <col min="4106" max="4106" width="14" style="112" customWidth="1"/>
    <col min="4107" max="4107" width="15.5703125" style="112" customWidth="1"/>
    <col min="4108" max="4352" width="9.140625" style="112"/>
    <col min="4353" max="4353" width="7.28515625" style="112" customWidth="1"/>
    <col min="4354" max="4354" width="24.42578125" style="112" customWidth="1"/>
    <col min="4355" max="4355" width="16.28515625" style="112" customWidth="1"/>
    <col min="4356" max="4356" width="13.5703125" style="112" customWidth="1"/>
    <col min="4357" max="4357" width="23.7109375" style="112" customWidth="1"/>
    <col min="4358" max="4358" width="15.85546875" style="112" customWidth="1"/>
    <col min="4359" max="4359" width="16.5703125" style="112" customWidth="1"/>
    <col min="4360" max="4360" width="14.28515625" style="112" customWidth="1"/>
    <col min="4361" max="4361" width="22.85546875" style="112" customWidth="1"/>
    <col min="4362" max="4362" width="14" style="112" customWidth="1"/>
    <col min="4363" max="4363" width="15.5703125" style="112" customWidth="1"/>
    <col min="4364" max="4608" width="9.140625" style="112"/>
    <col min="4609" max="4609" width="7.28515625" style="112" customWidth="1"/>
    <col min="4610" max="4610" width="24.42578125" style="112" customWidth="1"/>
    <col min="4611" max="4611" width="16.28515625" style="112" customWidth="1"/>
    <col min="4612" max="4612" width="13.5703125" style="112" customWidth="1"/>
    <col min="4613" max="4613" width="23.7109375" style="112" customWidth="1"/>
    <col min="4614" max="4614" width="15.85546875" style="112" customWidth="1"/>
    <col min="4615" max="4615" width="16.5703125" style="112" customWidth="1"/>
    <col min="4616" max="4616" width="14.28515625" style="112" customWidth="1"/>
    <col min="4617" max="4617" width="22.85546875" style="112" customWidth="1"/>
    <col min="4618" max="4618" width="14" style="112" customWidth="1"/>
    <col min="4619" max="4619" width="15.5703125" style="112" customWidth="1"/>
    <col min="4620" max="4864" width="9.140625" style="112"/>
    <col min="4865" max="4865" width="7.28515625" style="112" customWidth="1"/>
    <col min="4866" max="4866" width="24.42578125" style="112" customWidth="1"/>
    <col min="4867" max="4867" width="16.28515625" style="112" customWidth="1"/>
    <col min="4868" max="4868" width="13.5703125" style="112" customWidth="1"/>
    <col min="4869" max="4869" width="23.7109375" style="112" customWidth="1"/>
    <col min="4870" max="4870" width="15.85546875" style="112" customWidth="1"/>
    <col min="4871" max="4871" width="16.5703125" style="112" customWidth="1"/>
    <col min="4872" max="4872" width="14.28515625" style="112" customWidth="1"/>
    <col min="4873" max="4873" width="22.85546875" style="112" customWidth="1"/>
    <col min="4874" max="4874" width="14" style="112" customWidth="1"/>
    <col min="4875" max="4875" width="15.5703125" style="112" customWidth="1"/>
    <col min="4876" max="5120" width="9.140625" style="112"/>
    <col min="5121" max="5121" width="7.28515625" style="112" customWidth="1"/>
    <col min="5122" max="5122" width="24.42578125" style="112" customWidth="1"/>
    <col min="5123" max="5123" width="16.28515625" style="112" customWidth="1"/>
    <col min="5124" max="5124" width="13.5703125" style="112" customWidth="1"/>
    <col min="5125" max="5125" width="23.7109375" style="112" customWidth="1"/>
    <col min="5126" max="5126" width="15.85546875" style="112" customWidth="1"/>
    <col min="5127" max="5127" width="16.5703125" style="112" customWidth="1"/>
    <col min="5128" max="5128" width="14.28515625" style="112" customWidth="1"/>
    <col min="5129" max="5129" width="22.85546875" style="112" customWidth="1"/>
    <col min="5130" max="5130" width="14" style="112" customWidth="1"/>
    <col min="5131" max="5131" width="15.5703125" style="112" customWidth="1"/>
    <col min="5132" max="5376" width="9.140625" style="112"/>
    <col min="5377" max="5377" width="7.28515625" style="112" customWidth="1"/>
    <col min="5378" max="5378" width="24.42578125" style="112" customWidth="1"/>
    <col min="5379" max="5379" width="16.28515625" style="112" customWidth="1"/>
    <col min="5380" max="5380" width="13.5703125" style="112" customWidth="1"/>
    <col min="5381" max="5381" width="23.7109375" style="112" customWidth="1"/>
    <col min="5382" max="5382" width="15.85546875" style="112" customWidth="1"/>
    <col min="5383" max="5383" width="16.5703125" style="112" customWidth="1"/>
    <col min="5384" max="5384" width="14.28515625" style="112" customWidth="1"/>
    <col min="5385" max="5385" width="22.85546875" style="112" customWidth="1"/>
    <col min="5386" max="5386" width="14" style="112" customWidth="1"/>
    <col min="5387" max="5387" width="15.5703125" style="112" customWidth="1"/>
    <col min="5388" max="5632" width="9.140625" style="112"/>
    <col min="5633" max="5633" width="7.28515625" style="112" customWidth="1"/>
    <col min="5634" max="5634" width="24.42578125" style="112" customWidth="1"/>
    <col min="5635" max="5635" width="16.28515625" style="112" customWidth="1"/>
    <col min="5636" max="5636" width="13.5703125" style="112" customWidth="1"/>
    <col min="5637" max="5637" width="23.7109375" style="112" customWidth="1"/>
    <col min="5638" max="5638" width="15.85546875" style="112" customWidth="1"/>
    <col min="5639" max="5639" width="16.5703125" style="112" customWidth="1"/>
    <col min="5640" max="5640" width="14.28515625" style="112" customWidth="1"/>
    <col min="5641" max="5641" width="22.85546875" style="112" customWidth="1"/>
    <col min="5642" max="5642" width="14" style="112" customWidth="1"/>
    <col min="5643" max="5643" width="15.5703125" style="112" customWidth="1"/>
    <col min="5644" max="5888" width="9.140625" style="112"/>
    <col min="5889" max="5889" width="7.28515625" style="112" customWidth="1"/>
    <col min="5890" max="5890" width="24.42578125" style="112" customWidth="1"/>
    <col min="5891" max="5891" width="16.28515625" style="112" customWidth="1"/>
    <col min="5892" max="5892" width="13.5703125" style="112" customWidth="1"/>
    <col min="5893" max="5893" width="23.7109375" style="112" customWidth="1"/>
    <col min="5894" max="5894" width="15.85546875" style="112" customWidth="1"/>
    <col min="5895" max="5895" width="16.5703125" style="112" customWidth="1"/>
    <col min="5896" max="5896" width="14.28515625" style="112" customWidth="1"/>
    <col min="5897" max="5897" width="22.85546875" style="112" customWidth="1"/>
    <col min="5898" max="5898" width="14" style="112" customWidth="1"/>
    <col min="5899" max="5899" width="15.5703125" style="112" customWidth="1"/>
    <col min="5900" max="6144" width="9.140625" style="112"/>
    <col min="6145" max="6145" width="7.28515625" style="112" customWidth="1"/>
    <col min="6146" max="6146" width="24.42578125" style="112" customWidth="1"/>
    <col min="6147" max="6147" width="16.28515625" style="112" customWidth="1"/>
    <col min="6148" max="6148" width="13.5703125" style="112" customWidth="1"/>
    <col min="6149" max="6149" width="23.7109375" style="112" customWidth="1"/>
    <col min="6150" max="6150" width="15.85546875" style="112" customWidth="1"/>
    <col min="6151" max="6151" width="16.5703125" style="112" customWidth="1"/>
    <col min="6152" max="6152" width="14.28515625" style="112" customWidth="1"/>
    <col min="6153" max="6153" width="22.85546875" style="112" customWidth="1"/>
    <col min="6154" max="6154" width="14" style="112" customWidth="1"/>
    <col min="6155" max="6155" width="15.5703125" style="112" customWidth="1"/>
    <col min="6156" max="6400" width="9.140625" style="112"/>
    <col min="6401" max="6401" width="7.28515625" style="112" customWidth="1"/>
    <col min="6402" max="6402" width="24.42578125" style="112" customWidth="1"/>
    <col min="6403" max="6403" width="16.28515625" style="112" customWidth="1"/>
    <col min="6404" max="6404" width="13.5703125" style="112" customWidth="1"/>
    <col min="6405" max="6405" width="23.7109375" style="112" customWidth="1"/>
    <col min="6406" max="6406" width="15.85546875" style="112" customWidth="1"/>
    <col min="6407" max="6407" width="16.5703125" style="112" customWidth="1"/>
    <col min="6408" max="6408" width="14.28515625" style="112" customWidth="1"/>
    <col min="6409" max="6409" width="22.85546875" style="112" customWidth="1"/>
    <col min="6410" max="6410" width="14" style="112" customWidth="1"/>
    <col min="6411" max="6411" width="15.5703125" style="112" customWidth="1"/>
    <col min="6412" max="6656" width="9.140625" style="112"/>
    <col min="6657" max="6657" width="7.28515625" style="112" customWidth="1"/>
    <col min="6658" max="6658" width="24.42578125" style="112" customWidth="1"/>
    <col min="6659" max="6659" width="16.28515625" style="112" customWidth="1"/>
    <col min="6660" max="6660" width="13.5703125" style="112" customWidth="1"/>
    <col min="6661" max="6661" width="23.7109375" style="112" customWidth="1"/>
    <col min="6662" max="6662" width="15.85546875" style="112" customWidth="1"/>
    <col min="6663" max="6663" width="16.5703125" style="112" customWidth="1"/>
    <col min="6664" max="6664" width="14.28515625" style="112" customWidth="1"/>
    <col min="6665" max="6665" width="22.85546875" style="112" customWidth="1"/>
    <col min="6666" max="6666" width="14" style="112" customWidth="1"/>
    <col min="6667" max="6667" width="15.5703125" style="112" customWidth="1"/>
    <col min="6668" max="6912" width="9.140625" style="112"/>
    <col min="6913" max="6913" width="7.28515625" style="112" customWidth="1"/>
    <col min="6914" max="6914" width="24.42578125" style="112" customWidth="1"/>
    <col min="6915" max="6915" width="16.28515625" style="112" customWidth="1"/>
    <col min="6916" max="6916" width="13.5703125" style="112" customWidth="1"/>
    <col min="6917" max="6917" width="23.7109375" style="112" customWidth="1"/>
    <col min="6918" max="6918" width="15.85546875" style="112" customWidth="1"/>
    <col min="6919" max="6919" width="16.5703125" style="112" customWidth="1"/>
    <col min="6920" max="6920" width="14.28515625" style="112" customWidth="1"/>
    <col min="6921" max="6921" width="22.85546875" style="112" customWidth="1"/>
    <col min="6922" max="6922" width="14" style="112" customWidth="1"/>
    <col min="6923" max="6923" width="15.5703125" style="112" customWidth="1"/>
    <col min="6924" max="7168" width="9.140625" style="112"/>
    <col min="7169" max="7169" width="7.28515625" style="112" customWidth="1"/>
    <col min="7170" max="7170" width="24.42578125" style="112" customWidth="1"/>
    <col min="7171" max="7171" width="16.28515625" style="112" customWidth="1"/>
    <col min="7172" max="7172" width="13.5703125" style="112" customWidth="1"/>
    <col min="7173" max="7173" width="23.7109375" style="112" customWidth="1"/>
    <col min="7174" max="7174" width="15.85546875" style="112" customWidth="1"/>
    <col min="7175" max="7175" width="16.5703125" style="112" customWidth="1"/>
    <col min="7176" max="7176" width="14.28515625" style="112" customWidth="1"/>
    <col min="7177" max="7177" width="22.85546875" style="112" customWidth="1"/>
    <col min="7178" max="7178" width="14" style="112" customWidth="1"/>
    <col min="7179" max="7179" width="15.5703125" style="112" customWidth="1"/>
    <col min="7180" max="7424" width="9.140625" style="112"/>
    <col min="7425" max="7425" width="7.28515625" style="112" customWidth="1"/>
    <col min="7426" max="7426" width="24.42578125" style="112" customWidth="1"/>
    <col min="7427" max="7427" width="16.28515625" style="112" customWidth="1"/>
    <col min="7428" max="7428" width="13.5703125" style="112" customWidth="1"/>
    <col min="7429" max="7429" width="23.7109375" style="112" customWidth="1"/>
    <col min="7430" max="7430" width="15.85546875" style="112" customWidth="1"/>
    <col min="7431" max="7431" width="16.5703125" style="112" customWidth="1"/>
    <col min="7432" max="7432" width="14.28515625" style="112" customWidth="1"/>
    <col min="7433" max="7433" width="22.85546875" style="112" customWidth="1"/>
    <col min="7434" max="7434" width="14" style="112" customWidth="1"/>
    <col min="7435" max="7435" width="15.5703125" style="112" customWidth="1"/>
    <col min="7436" max="7680" width="9.140625" style="112"/>
    <col min="7681" max="7681" width="7.28515625" style="112" customWidth="1"/>
    <col min="7682" max="7682" width="24.42578125" style="112" customWidth="1"/>
    <col min="7683" max="7683" width="16.28515625" style="112" customWidth="1"/>
    <col min="7684" max="7684" width="13.5703125" style="112" customWidth="1"/>
    <col min="7685" max="7685" width="23.7109375" style="112" customWidth="1"/>
    <col min="7686" max="7686" width="15.85546875" style="112" customWidth="1"/>
    <col min="7687" max="7687" width="16.5703125" style="112" customWidth="1"/>
    <col min="7688" max="7688" width="14.28515625" style="112" customWidth="1"/>
    <col min="7689" max="7689" width="22.85546875" style="112" customWidth="1"/>
    <col min="7690" max="7690" width="14" style="112" customWidth="1"/>
    <col min="7691" max="7691" width="15.5703125" style="112" customWidth="1"/>
    <col min="7692" max="7936" width="9.140625" style="112"/>
    <col min="7937" max="7937" width="7.28515625" style="112" customWidth="1"/>
    <col min="7938" max="7938" width="24.42578125" style="112" customWidth="1"/>
    <col min="7939" max="7939" width="16.28515625" style="112" customWidth="1"/>
    <col min="7940" max="7940" width="13.5703125" style="112" customWidth="1"/>
    <col min="7941" max="7941" width="23.7109375" style="112" customWidth="1"/>
    <col min="7942" max="7942" width="15.85546875" style="112" customWidth="1"/>
    <col min="7943" max="7943" width="16.5703125" style="112" customWidth="1"/>
    <col min="7944" max="7944" width="14.28515625" style="112" customWidth="1"/>
    <col min="7945" max="7945" width="22.85546875" style="112" customWidth="1"/>
    <col min="7946" max="7946" width="14" style="112" customWidth="1"/>
    <col min="7947" max="7947" width="15.5703125" style="112" customWidth="1"/>
    <col min="7948" max="8192" width="9.140625" style="112"/>
    <col min="8193" max="8193" width="7.28515625" style="112" customWidth="1"/>
    <col min="8194" max="8194" width="24.42578125" style="112" customWidth="1"/>
    <col min="8195" max="8195" width="16.28515625" style="112" customWidth="1"/>
    <col min="8196" max="8196" width="13.5703125" style="112" customWidth="1"/>
    <col min="8197" max="8197" width="23.7109375" style="112" customWidth="1"/>
    <col min="8198" max="8198" width="15.85546875" style="112" customWidth="1"/>
    <col min="8199" max="8199" width="16.5703125" style="112" customWidth="1"/>
    <col min="8200" max="8200" width="14.28515625" style="112" customWidth="1"/>
    <col min="8201" max="8201" width="22.85546875" style="112" customWidth="1"/>
    <col min="8202" max="8202" width="14" style="112" customWidth="1"/>
    <col min="8203" max="8203" width="15.5703125" style="112" customWidth="1"/>
    <col min="8204" max="8448" width="9.140625" style="112"/>
    <col min="8449" max="8449" width="7.28515625" style="112" customWidth="1"/>
    <col min="8450" max="8450" width="24.42578125" style="112" customWidth="1"/>
    <col min="8451" max="8451" width="16.28515625" style="112" customWidth="1"/>
    <col min="8452" max="8452" width="13.5703125" style="112" customWidth="1"/>
    <col min="8453" max="8453" width="23.7109375" style="112" customWidth="1"/>
    <col min="8454" max="8454" width="15.85546875" style="112" customWidth="1"/>
    <col min="8455" max="8455" width="16.5703125" style="112" customWidth="1"/>
    <col min="8456" max="8456" width="14.28515625" style="112" customWidth="1"/>
    <col min="8457" max="8457" width="22.85546875" style="112" customWidth="1"/>
    <col min="8458" max="8458" width="14" style="112" customWidth="1"/>
    <col min="8459" max="8459" width="15.5703125" style="112" customWidth="1"/>
    <col min="8460" max="8704" width="9.140625" style="112"/>
    <col min="8705" max="8705" width="7.28515625" style="112" customWidth="1"/>
    <col min="8706" max="8706" width="24.42578125" style="112" customWidth="1"/>
    <col min="8707" max="8707" width="16.28515625" style="112" customWidth="1"/>
    <col min="8708" max="8708" width="13.5703125" style="112" customWidth="1"/>
    <col min="8709" max="8709" width="23.7109375" style="112" customWidth="1"/>
    <col min="8710" max="8710" width="15.85546875" style="112" customWidth="1"/>
    <col min="8711" max="8711" width="16.5703125" style="112" customWidth="1"/>
    <col min="8712" max="8712" width="14.28515625" style="112" customWidth="1"/>
    <col min="8713" max="8713" width="22.85546875" style="112" customWidth="1"/>
    <col min="8714" max="8714" width="14" style="112" customWidth="1"/>
    <col min="8715" max="8715" width="15.5703125" style="112" customWidth="1"/>
    <col min="8716" max="8960" width="9.140625" style="112"/>
    <col min="8961" max="8961" width="7.28515625" style="112" customWidth="1"/>
    <col min="8962" max="8962" width="24.42578125" style="112" customWidth="1"/>
    <col min="8963" max="8963" width="16.28515625" style="112" customWidth="1"/>
    <col min="8964" max="8964" width="13.5703125" style="112" customWidth="1"/>
    <col min="8965" max="8965" width="23.7109375" style="112" customWidth="1"/>
    <col min="8966" max="8966" width="15.85546875" style="112" customWidth="1"/>
    <col min="8967" max="8967" width="16.5703125" style="112" customWidth="1"/>
    <col min="8968" max="8968" width="14.28515625" style="112" customWidth="1"/>
    <col min="8969" max="8969" width="22.85546875" style="112" customWidth="1"/>
    <col min="8970" max="8970" width="14" style="112" customWidth="1"/>
    <col min="8971" max="8971" width="15.5703125" style="112" customWidth="1"/>
    <col min="8972" max="9216" width="9.140625" style="112"/>
    <col min="9217" max="9217" width="7.28515625" style="112" customWidth="1"/>
    <col min="9218" max="9218" width="24.42578125" style="112" customWidth="1"/>
    <col min="9219" max="9219" width="16.28515625" style="112" customWidth="1"/>
    <col min="9220" max="9220" width="13.5703125" style="112" customWidth="1"/>
    <col min="9221" max="9221" width="23.7109375" style="112" customWidth="1"/>
    <col min="9222" max="9222" width="15.85546875" style="112" customWidth="1"/>
    <col min="9223" max="9223" width="16.5703125" style="112" customWidth="1"/>
    <col min="9224" max="9224" width="14.28515625" style="112" customWidth="1"/>
    <col min="9225" max="9225" width="22.85546875" style="112" customWidth="1"/>
    <col min="9226" max="9226" width="14" style="112" customWidth="1"/>
    <col min="9227" max="9227" width="15.5703125" style="112" customWidth="1"/>
    <col min="9228" max="9472" width="9.140625" style="112"/>
    <col min="9473" max="9473" width="7.28515625" style="112" customWidth="1"/>
    <col min="9474" max="9474" width="24.42578125" style="112" customWidth="1"/>
    <col min="9475" max="9475" width="16.28515625" style="112" customWidth="1"/>
    <col min="9476" max="9476" width="13.5703125" style="112" customWidth="1"/>
    <col min="9477" max="9477" width="23.7109375" style="112" customWidth="1"/>
    <col min="9478" max="9478" width="15.85546875" style="112" customWidth="1"/>
    <col min="9479" max="9479" width="16.5703125" style="112" customWidth="1"/>
    <col min="9480" max="9480" width="14.28515625" style="112" customWidth="1"/>
    <col min="9481" max="9481" width="22.85546875" style="112" customWidth="1"/>
    <col min="9482" max="9482" width="14" style="112" customWidth="1"/>
    <col min="9483" max="9483" width="15.5703125" style="112" customWidth="1"/>
    <col min="9484" max="9728" width="9.140625" style="112"/>
    <col min="9729" max="9729" width="7.28515625" style="112" customWidth="1"/>
    <col min="9730" max="9730" width="24.42578125" style="112" customWidth="1"/>
    <col min="9731" max="9731" width="16.28515625" style="112" customWidth="1"/>
    <col min="9732" max="9732" width="13.5703125" style="112" customWidth="1"/>
    <col min="9733" max="9733" width="23.7109375" style="112" customWidth="1"/>
    <col min="9734" max="9734" width="15.85546875" style="112" customWidth="1"/>
    <col min="9735" max="9735" width="16.5703125" style="112" customWidth="1"/>
    <col min="9736" max="9736" width="14.28515625" style="112" customWidth="1"/>
    <col min="9737" max="9737" width="22.85546875" style="112" customWidth="1"/>
    <col min="9738" max="9738" width="14" style="112" customWidth="1"/>
    <col min="9739" max="9739" width="15.5703125" style="112" customWidth="1"/>
    <col min="9740" max="9984" width="9.140625" style="112"/>
    <col min="9985" max="9985" width="7.28515625" style="112" customWidth="1"/>
    <col min="9986" max="9986" width="24.42578125" style="112" customWidth="1"/>
    <col min="9987" max="9987" width="16.28515625" style="112" customWidth="1"/>
    <col min="9988" max="9988" width="13.5703125" style="112" customWidth="1"/>
    <col min="9989" max="9989" width="23.7109375" style="112" customWidth="1"/>
    <col min="9990" max="9990" width="15.85546875" style="112" customWidth="1"/>
    <col min="9991" max="9991" width="16.5703125" style="112" customWidth="1"/>
    <col min="9992" max="9992" width="14.28515625" style="112" customWidth="1"/>
    <col min="9993" max="9993" width="22.85546875" style="112" customWidth="1"/>
    <col min="9994" max="9994" width="14" style="112" customWidth="1"/>
    <col min="9995" max="9995" width="15.5703125" style="112" customWidth="1"/>
    <col min="9996" max="10240" width="9.140625" style="112"/>
    <col min="10241" max="10241" width="7.28515625" style="112" customWidth="1"/>
    <col min="10242" max="10242" width="24.42578125" style="112" customWidth="1"/>
    <col min="10243" max="10243" width="16.28515625" style="112" customWidth="1"/>
    <col min="10244" max="10244" width="13.5703125" style="112" customWidth="1"/>
    <col min="10245" max="10245" width="23.7109375" style="112" customWidth="1"/>
    <col min="10246" max="10246" width="15.85546875" style="112" customWidth="1"/>
    <col min="10247" max="10247" width="16.5703125" style="112" customWidth="1"/>
    <col min="10248" max="10248" width="14.28515625" style="112" customWidth="1"/>
    <col min="10249" max="10249" width="22.85546875" style="112" customWidth="1"/>
    <col min="10250" max="10250" width="14" style="112" customWidth="1"/>
    <col min="10251" max="10251" width="15.5703125" style="112" customWidth="1"/>
    <col min="10252" max="10496" width="9.140625" style="112"/>
    <col min="10497" max="10497" width="7.28515625" style="112" customWidth="1"/>
    <col min="10498" max="10498" width="24.42578125" style="112" customWidth="1"/>
    <col min="10499" max="10499" width="16.28515625" style="112" customWidth="1"/>
    <col min="10500" max="10500" width="13.5703125" style="112" customWidth="1"/>
    <col min="10501" max="10501" width="23.7109375" style="112" customWidth="1"/>
    <col min="10502" max="10502" width="15.85546875" style="112" customWidth="1"/>
    <col min="10503" max="10503" width="16.5703125" style="112" customWidth="1"/>
    <col min="10504" max="10504" width="14.28515625" style="112" customWidth="1"/>
    <col min="10505" max="10505" width="22.85546875" style="112" customWidth="1"/>
    <col min="10506" max="10506" width="14" style="112" customWidth="1"/>
    <col min="10507" max="10507" width="15.5703125" style="112" customWidth="1"/>
    <col min="10508" max="10752" width="9.140625" style="112"/>
    <col min="10753" max="10753" width="7.28515625" style="112" customWidth="1"/>
    <col min="10754" max="10754" width="24.42578125" style="112" customWidth="1"/>
    <col min="10755" max="10755" width="16.28515625" style="112" customWidth="1"/>
    <col min="10756" max="10756" width="13.5703125" style="112" customWidth="1"/>
    <col min="10757" max="10757" width="23.7109375" style="112" customWidth="1"/>
    <col min="10758" max="10758" width="15.85546875" style="112" customWidth="1"/>
    <col min="10759" max="10759" width="16.5703125" style="112" customWidth="1"/>
    <col min="10760" max="10760" width="14.28515625" style="112" customWidth="1"/>
    <col min="10761" max="10761" width="22.85546875" style="112" customWidth="1"/>
    <col min="10762" max="10762" width="14" style="112" customWidth="1"/>
    <col min="10763" max="10763" width="15.5703125" style="112" customWidth="1"/>
    <col min="10764" max="11008" width="9.140625" style="112"/>
    <col min="11009" max="11009" width="7.28515625" style="112" customWidth="1"/>
    <col min="11010" max="11010" width="24.42578125" style="112" customWidth="1"/>
    <col min="11011" max="11011" width="16.28515625" style="112" customWidth="1"/>
    <col min="11012" max="11012" width="13.5703125" style="112" customWidth="1"/>
    <col min="11013" max="11013" width="23.7109375" style="112" customWidth="1"/>
    <col min="11014" max="11014" width="15.85546875" style="112" customWidth="1"/>
    <col min="11015" max="11015" width="16.5703125" style="112" customWidth="1"/>
    <col min="11016" max="11016" width="14.28515625" style="112" customWidth="1"/>
    <col min="11017" max="11017" width="22.85546875" style="112" customWidth="1"/>
    <col min="11018" max="11018" width="14" style="112" customWidth="1"/>
    <col min="11019" max="11019" width="15.5703125" style="112" customWidth="1"/>
    <col min="11020" max="11264" width="9.140625" style="112"/>
    <col min="11265" max="11265" width="7.28515625" style="112" customWidth="1"/>
    <col min="11266" max="11266" width="24.42578125" style="112" customWidth="1"/>
    <col min="11267" max="11267" width="16.28515625" style="112" customWidth="1"/>
    <col min="11268" max="11268" width="13.5703125" style="112" customWidth="1"/>
    <col min="11269" max="11269" width="23.7109375" style="112" customWidth="1"/>
    <col min="11270" max="11270" width="15.85546875" style="112" customWidth="1"/>
    <col min="11271" max="11271" width="16.5703125" style="112" customWidth="1"/>
    <col min="11272" max="11272" width="14.28515625" style="112" customWidth="1"/>
    <col min="11273" max="11273" width="22.85546875" style="112" customWidth="1"/>
    <col min="11274" max="11274" width="14" style="112" customWidth="1"/>
    <col min="11275" max="11275" width="15.5703125" style="112" customWidth="1"/>
    <col min="11276" max="11520" width="9.140625" style="112"/>
    <col min="11521" max="11521" width="7.28515625" style="112" customWidth="1"/>
    <col min="11522" max="11522" width="24.42578125" style="112" customWidth="1"/>
    <col min="11523" max="11523" width="16.28515625" style="112" customWidth="1"/>
    <col min="11524" max="11524" width="13.5703125" style="112" customWidth="1"/>
    <col min="11525" max="11525" width="23.7109375" style="112" customWidth="1"/>
    <col min="11526" max="11526" width="15.85546875" style="112" customWidth="1"/>
    <col min="11527" max="11527" width="16.5703125" style="112" customWidth="1"/>
    <col min="11528" max="11528" width="14.28515625" style="112" customWidth="1"/>
    <col min="11529" max="11529" width="22.85546875" style="112" customWidth="1"/>
    <col min="11530" max="11530" width="14" style="112" customWidth="1"/>
    <col min="11531" max="11531" width="15.5703125" style="112" customWidth="1"/>
    <col min="11532" max="11776" width="9.140625" style="112"/>
    <col min="11777" max="11777" width="7.28515625" style="112" customWidth="1"/>
    <col min="11778" max="11778" width="24.42578125" style="112" customWidth="1"/>
    <col min="11779" max="11779" width="16.28515625" style="112" customWidth="1"/>
    <col min="11780" max="11780" width="13.5703125" style="112" customWidth="1"/>
    <col min="11781" max="11781" width="23.7109375" style="112" customWidth="1"/>
    <col min="11782" max="11782" width="15.85546875" style="112" customWidth="1"/>
    <col min="11783" max="11783" width="16.5703125" style="112" customWidth="1"/>
    <col min="11784" max="11784" width="14.28515625" style="112" customWidth="1"/>
    <col min="11785" max="11785" width="22.85546875" style="112" customWidth="1"/>
    <col min="11786" max="11786" width="14" style="112" customWidth="1"/>
    <col min="11787" max="11787" width="15.5703125" style="112" customWidth="1"/>
    <col min="11788" max="12032" width="9.140625" style="112"/>
    <col min="12033" max="12033" width="7.28515625" style="112" customWidth="1"/>
    <col min="12034" max="12034" width="24.42578125" style="112" customWidth="1"/>
    <col min="12035" max="12035" width="16.28515625" style="112" customWidth="1"/>
    <col min="12036" max="12036" width="13.5703125" style="112" customWidth="1"/>
    <col min="12037" max="12037" width="23.7109375" style="112" customWidth="1"/>
    <col min="12038" max="12038" width="15.85546875" style="112" customWidth="1"/>
    <col min="12039" max="12039" width="16.5703125" style="112" customWidth="1"/>
    <col min="12040" max="12040" width="14.28515625" style="112" customWidth="1"/>
    <col min="12041" max="12041" width="22.85546875" style="112" customWidth="1"/>
    <col min="12042" max="12042" width="14" style="112" customWidth="1"/>
    <col min="12043" max="12043" width="15.5703125" style="112" customWidth="1"/>
    <col min="12044" max="12288" width="9.140625" style="112"/>
    <col min="12289" max="12289" width="7.28515625" style="112" customWidth="1"/>
    <col min="12290" max="12290" width="24.42578125" style="112" customWidth="1"/>
    <col min="12291" max="12291" width="16.28515625" style="112" customWidth="1"/>
    <col min="12292" max="12292" width="13.5703125" style="112" customWidth="1"/>
    <col min="12293" max="12293" width="23.7109375" style="112" customWidth="1"/>
    <col min="12294" max="12294" width="15.85546875" style="112" customWidth="1"/>
    <col min="12295" max="12295" width="16.5703125" style="112" customWidth="1"/>
    <col min="12296" max="12296" width="14.28515625" style="112" customWidth="1"/>
    <col min="12297" max="12297" width="22.85546875" style="112" customWidth="1"/>
    <col min="12298" max="12298" width="14" style="112" customWidth="1"/>
    <col min="12299" max="12299" width="15.5703125" style="112" customWidth="1"/>
    <col min="12300" max="12544" width="9.140625" style="112"/>
    <col min="12545" max="12545" width="7.28515625" style="112" customWidth="1"/>
    <col min="12546" max="12546" width="24.42578125" style="112" customWidth="1"/>
    <col min="12547" max="12547" width="16.28515625" style="112" customWidth="1"/>
    <col min="12548" max="12548" width="13.5703125" style="112" customWidth="1"/>
    <col min="12549" max="12549" width="23.7109375" style="112" customWidth="1"/>
    <col min="12550" max="12550" width="15.85546875" style="112" customWidth="1"/>
    <col min="12551" max="12551" width="16.5703125" style="112" customWidth="1"/>
    <col min="12552" max="12552" width="14.28515625" style="112" customWidth="1"/>
    <col min="12553" max="12553" width="22.85546875" style="112" customWidth="1"/>
    <col min="12554" max="12554" width="14" style="112" customWidth="1"/>
    <col min="12555" max="12555" width="15.5703125" style="112" customWidth="1"/>
    <col min="12556" max="12800" width="9.140625" style="112"/>
    <col min="12801" max="12801" width="7.28515625" style="112" customWidth="1"/>
    <col min="12802" max="12802" width="24.42578125" style="112" customWidth="1"/>
    <col min="12803" max="12803" width="16.28515625" style="112" customWidth="1"/>
    <col min="12804" max="12804" width="13.5703125" style="112" customWidth="1"/>
    <col min="12805" max="12805" width="23.7109375" style="112" customWidth="1"/>
    <col min="12806" max="12806" width="15.85546875" style="112" customWidth="1"/>
    <col min="12807" max="12807" width="16.5703125" style="112" customWidth="1"/>
    <col min="12808" max="12808" width="14.28515625" style="112" customWidth="1"/>
    <col min="12809" max="12809" width="22.85546875" style="112" customWidth="1"/>
    <col min="12810" max="12810" width="14" style="112" customWidth="1"/>
    <col min="12811" max="12811" width="15.5703125" style="112" customWidth="1"/>
    <col min="12812" max="13056" width="9.140625" style="112"/>
    <col min="13057" max="13057" width="7.28515625" style="112" customWidth="1"/>
    <col min="13058" max="13058" width="24.42578125" style="112" customWidth="1"/>
    <col min="13059" max="13059" width="16.28515625" style="112" customWidth="1"/>
    <col min="13060" max="13060" width="13.5703125" style="112" customWidth="1"/>
    <col min="13061" max="13061" width="23.7109375" style="112" customWidth="1"/>
    <col min="13062" max="13062" width="15.85546875" style="112" customWidth="1"/>
    <col min="13063" max="13063" width="16.5703125" style="112" customWidth="1"/>
    <col min="13064" max="13064" width="14.28515625" style="112" customWidth="1"/>
    <col min="13065" max="13065" width="22.85546875" style="112" customWidth="1"/>
    <col min="13066" max="13066" width="14" style="112" customWidth="1"/>
    <col min="13067" max="13067" width="15.5703125" style="112" customWidth="1"/>
    <col min="13068" max="13312" width="9.140625" style="112"/>
    <col min="13313" max="13313" width="7.28515625" style="112" customWidth="1"/>
    <col min="13314" max="13314" width="24.42578125" style="112" customWidth="1"/>
    <col min="13315" max="13315" width="16.28515625" style="112" customWidth="1"/>
    <col min="13316" max="13316" width="13.5703125" style="112" customWidth="1"/>
    <col min="13317" max="13317" width="23.7109375" style="112" customWidth="1"/>
    <col min="13318" max="13318" width="15.85546875" style="112" customWidth="1"/>
    <col min="13319" max="13319" width="16.5703125" style="112" customWidth="1"/>
    <col min="13320" max="13320" width="14.28515625" style="112" customWidth="1"/>
    <col min="13321" max="13321" width="22.85546875" style="112" customWidth="1"/>
    <col min="13322" max="13322" width="14" style="112" customWidth="1"/>
    <col min="13323" max="13323" width="15.5703125" style="112" customWidth="1"/>
    <col min="13324" max="13568" width="9.140625" style="112"/>
    <col min="13569" max="13569" width="7.28515625" style="112" customWidth="1"/>
    <col min="13570" max="13570" width="24.42578125" style="112" customWidth="1"/>
    <col min="13571" max="13571" width="16.28515625" style="112" customWidth="1"/>
    <col min="13572" max="13572" width="13.5703125" style="112" customWidth="1"/>
    <col min="13573" max="13573" width="23.7109375" style="112" customWidth="1"/>
    <col min="13574" max="13574" width="15.85546875" style="112" customWidth="1"/>
    <col min="13575" max="13575" width="16.5703125" style="112" customWidth="1"/>
    <col min="13576" max="13576" width="14.28515625" style="112" customWidth="1"/>
    <col min="13577" max="13577" width="22.85546875" style="112" customWidth="1"/>
    <col min="13578" max="13578" width="14" style="112" customWidth="1"/>
    <col min="13579" max="13579" width="15.5703125" style="112" customWidth="1"/>
    <col min="13580" max="13824" width="9.140625" style="112"/>
    <col min="13825" max="13825" width="7.28515625" style="112" customWidth="1"/>
    <col min="13826" max="13826" width="24.42578125" style="112" customWidth="1"/>
    <col min="13827" max="13827" width="16.28515625" style="112" customWidth="1"/>
    <col min="13828" max="13828" width="13.5703125" style="112" customWidth="1"/>
    <col min="13829" max="13829" width="23.7109375" style="112" customWidth="1"/>
    <col min="13830" max="13830" width="15.85546875" style="112" customWidth="1"/>
    <col min="13831" max="13831" width="16.5703125" style="112" customWidth="1"/>
    <col min="13832" max="13832" width="14.28515625" style="112" customWidth="1"/>
    <col min="13833" max="13833" width="22.85546875" style="112" customWidth="1"/>
    <col min="13834" max="13834" width="14" style="112" customWidth="1"/>
    <col min="13835" max="13835" width="15.5703125" style="112" customWidth="1"/>
    <col min="13836" max="14080" width="9.140625" style="112"/>
    <col min="14081" max="14081" width="7.28515625" style="112" customWidth="1"/>
    <col min="14082" max="14082" width="24.42578125" style="112" customWidth="1"/>
    <col min="14083" max="14083" width="16.28515625" style="112" customWidth="1"/>
    <col min="14084" max="14084" width="13.5703125" style="112" customWidth="1"/>
    <col min="14085" max="14085" width="23.7109375" style="112" customWidth="1"/>
    <col min="14086" max="14086" width="15.85546875" style="112" customWidth="1"/>
    <col min="14087" max="14087" width="16.5703125" style="112" customWidth="1"/>
    <col min="14088" max="14088" width="14.28515625" style="112" customWidth="1"/>
    <col min="14089" max="14089" width="22.85546875" style="112" customWidth="1"/>
    <col min="14090" max="14090" width="14" style="112" customWidth="1"/>
    <col min="14091" max="14091" width="15.5703125" style="112" customWidth="1"/>
    <col min="14092" max="14336" width="9.140625" style="112"/>
    <col min="14337" max="14337" width="7.28515625" style="112" customWidth="1"/>
    <col min="14338" max="14338" width="24.42578125" style="112" customWidth="1"/>
    <col min="14339" max="14339" width="16.28515625" style="112" customWidth="1"/>
    <col min="14340" max="14340" width="13.5703125" style="112" customWidth="1"/>
    <col min="14341" max="14341" width="23.7109375" style="112" customWidth="1"/>
    <col min="14342" max="14342" width="15.85546875" style="112" customWidth="1"/>
    <col min="14343" max="14343" width="16.5703125" style="112" customWidth="1"/>
    <col min="14344" max="14344" width="14.28515625" style="112" customWidth="1"/>
    <col min="14345" max="14345" width="22.85546875" style="112" customWidth="1"/>
    <col min="14346" max="14346" width="14" style="112" customWidth="1"/>
    <col min="14347" max="14347" width="15.5703125" style="112" customWidth="1"/>
    <col min="14348" max="14592" width="9.140625" style="112"/>
    <col min="14593" max="14593" width="7.28515625" style="112" customWidth="1"/>
    <col min="14594" max="14594" width="24.42578125" style="112" customWidth="1"/>
    <col min="14595" max="14595" width="16.28515625" style="112" customWidth="1"/>
    <col min="14596" max="14596" width="13.5703125" style="112" customWidth="1"/>
    <col min="14597" max="14597" width="23.7109375" style="112" customWidth="1"/>
    <col min="14598" max="14598" width="15.85546875" style="112" customWidth="1"/>
    <col min="14599" max="14599" width="16.5703125" style="112" customWidth="1"/>
    <col min="14600" max="14600" width="14.28515625" style="112" customWidth="1"/>
    <col min="14601" max="14601" width="22.85546875" style="112" customWidth="1"/>
    <col min="14602" max="14602" width="14" style="112" customWidth="1"/>
    <col min="14603" max="14603" width="15.5703125" style="112" customWidth="1"/>
    <col min="14604" max="14848" width="9.140625" style="112"/>
    <col min="14849" max="14849" width="7.28515625" style="112" customWidth="1"/>
    <col min="14850" max="14850" width="24.42578125" style="112" customWidth="1"/>
    <col min="14851" max="14851" width="16.28515625" style="112" customWidth="1"/>
    <col min="14852" max="14852" width="13.5703125" style="112" customWidth="1"/>
    <col min="14853" max="14853" width="23.7109375" style="112" customWidth="1"/>
    <col min="14854" max="14854" width="15.85546875" style="112" customWidth="1"/>
    <col min="14855" max="14855" width="16.5703125" style="112" customWidth="1"/>
    <col min="14856" max="14856" width="14.28515625" style="112" customWidth="1"/>
    <col min="14857" max="14857" width="22.85546875" style="112" customWidth="1"/>
    <col min="14858" max="14858" width="14" style="112" customWidth="1"/>
    <col min="14859" max="14859" width="15.5703125" style="112" customWidth="1"/>
    <col min="14860" max="15104" width="9.140625" style="112"/>
    <col min="15105" max="15105" width="7.28515625" style="112" customWidth="1"/>
    <col min="15106" max="15106" width="24.42578125" style="112" customWidth="1"/>
    <col min="15107" max="15107" width="16.28515625" style="112" customWidth="1"/>
    <col min="15108" max="15108" width="13.5703125" style="112" customWidth="1"/>
    <col min="15109" max="15109" width="23.7109375" style="112" customWidth="1"/>
    <col min="15110" max="15110" width="15.85546875" style="112" customWidth="1"/>
    <col min="15111" max="15111" width="16.5703125" style="112" customWidth="1"/>
    <col min="15112" max="15112" width="14.28515625" style="112" customWidth="1"/>
    <col min="15113" max="15113" width="22.85546875" style="112" customWidth="1"/>
    <col min="15114" max="15114" width="14" style="112" customWidth="1"/>
    <col min="15115" max="15115" width="15.5703125" style="112" customWidth="1"/>
    <col min="15116" max="15360" width="9.140625" style="112"/>
    <col min="15361" max="15361" width="7.28515625" style="112" customWidth="1"/>
    <col min="15362" max="15362" width="24.42578125" style="112" customWidth="1"/>
    <col min="15363" max="15363" width="16.28515625" style="112" customWidth="1"/>
    <col min="15364" max="15364" width="13.5703125" style="112" customWidth="1"/>
    <col min="15365" max="15365" width="23.7109375" style="112" customWidth="1"/>
    <col min="15366" max="15366" width="15.85546875" style="112" customWidth="1"/>
    <col min="15367" max="15367" width="16.5703125" style="112" customWidth="1"/>
    <col min="15368" max="15368" width="14.28515625" style="112" customWidth="1"/>
    <col min="15369" max="15369" width="22.85546875" style="112" customWidth="1"/>
    <col min="15370" max="15370" width="14" style="112" customWidth="1"/>
    <col min="15371" max="15371" width="15.5703125" style="112" customWidth="1"/>
    <col min="15372" max="15616" width="9.140625" style="112"/>
    <col min="15617" max="15617" width="7.28515625" style="112" customWidth="1"/>
    <col min="15618" max="15618" width="24.42578125" style="112" customWidth="1"/>
    <col min="15619" max="15619" width="16.28515625" style="112" customWidth="1"/>
    <col min="15620" max="15620" width="13.5703125" style="112" customWidth="1"/>
    <col min="15621" max="15621" width="23.7109375" style="112" customWidth="1"/>
    <col min="15622" max="15622" width="15.85546875" style="112" customWidth="1"/>
    <col min="15623" max="15623" width="16.5703125" style="112" customWidth="1"/>
    <col min="15624" max="15624" width="14.28515625" style="112" customWidth="1"/>
    <col min="15625" max="15625" width="22.85546875" style="112" customWidth="1"/>
    <col min="15626" max="15626" width="14" style="112" customWidth="1"/>
    <col min="15627" max="15627" width="15.5703125" style="112" customWidth="1"/>
    <col min="15628" max="15872" width="9.140625" style="112"/>
    <col min="15873" max="15873" width="7.28515625" style="112" customWidth="1"/>
    <col min="15874" max="15874" width="24.42578125" style="112" customWidth="1"/>
    <col min="15875" max="15875" width="16.28515625" style="112" customWidth="1"/>
    <col min="15876" max="15876" width="13.5703125" style="112" customWidth="1"/>
    <col min="15877" max="15877" width="23.7109375" style="112" customWidth="1"/>
    <col min="15878" max="15878" width="15.85546875" style="112" customWidth="1"/>
    <col min="15879" max="15879" width="16.5703125" style="112" customWidth="1"/>
    <col min="15880" max="15880" width="14.28515625" style="112" customWidth="1"/>
    <col min="15881" max="15881" width="22.85546875" style="112" customWidth="1"/>
    <col min="15882" max="15882" width="14" style="112" customWidth="1"/>
    <col min="15883" max="15883" width="15.5703125" style="112" customWidth="1"/>
    <col min="15884" max="16128" width="9.140625" style="112"/>
    <col min="16129" max="16129" width="7.28515625" style="112" customWidth="1"/>
    <col min="16130" max="16130" width="24.42578125" style="112" customWidth="1"/>
    <col min="16131" max="16131" width="16.28515625" style="112" customWidth="1"/>
    <col min="16132" max="16132" width="13.5703125" style="112" customWidth="1"/>
    <col min="16133" max="16133" width="23.7109375" style="112" customWidth="1"/>
    <col min="16134" max="16134" width="15.85546875" style="112" customWidth="1"/>
    <col min="16135" max="16135" width="16.5703125" style="112" customWidth="1"/>
    <col min="16136" max="16136" width="14.28515625" style="112" customWidth="1"/>
    <col min="16137" max="16137" width="22.85546875" style="112" customWidth="1"/>
    <col min="16138" max="16138" width="14" style="112" customWidth="1"/>
    <col min="16139" max="16139" width="15.5703125" style="112" customWidth="1"/>
    <col min="16140" max="16384" width="9.140625" style="112"/>
  </cols>
  <sheetData>
    <row r="1" spans="1:16" ht="18.75" customHeight="1" x14ac:dyDescent="0.25">
      <c r="K1" s="113"/>
      <c r="L1" s="113"/>
      <c r="M1" s="114" t="s">
        <v>0</v>
      </c>
      <c r="N1" s="114"/>
      <c r="O1" s="114"/>
    </row>
    <row r="2" spans="1:16" ht="20.25" customHeight="1" x14ac:dyDescent="0.25">
      <c r="A2" s="115"/>
      <c r="B2" s="115"/>
      <c r="C2" s="115"/>
      <c r="D2" s="115"/>
      <c r="E2" s="115"/>
      <c r="F2" s="115"/>
      <c r="G2" s="115"/>
      <c r="H2" s="116"/>
      <c r="I2" s="116"/>
      <c r="K2" s="117"/>
      <c r="L2" s="117"/>
      <c r="M2" s="118" t="s">
        <v>29</v>
      </c>
      <c r="N2" s="118"/>
      <c r="O2" s="118"/>
      <c r="P2" s="118"/>
    </row>
    <row r="3" spans="1:16" ht="61.5" customHeight="1" x14ac:dyDescent="0.25">
      <c r="A3" s="115"/>
      <c r="B3" s="119" t="s">
        <v>149</v>
      </c>
      <c r="C3" s="120"/>
      <c r="D3" s="120"/>
      <c r="E3" s="120"/>
      <c r="F3" s="120"/>
      <c r="G3" s="120"/>
      <c r="H3" s="120"/>
      <c r="I3" s="120"/>
      <c r="J3" s="120"/>
      <c r="K3" s="115"/>
    </row>
    <row r="4" spans="1:16" ht="31.5" customHeight="1" x14ac:dyDescent="0.25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6" ht="33" customHeight="1" x14ac:dyDescent="0.25">
      <c r="A5" s="122" t="s">
        <v>4</v>
      </c>
      <c r="B5" s="122" t="s">
        <v>5</v>
      </c>
      <c r="C5" s="123" t="s">
        <v>6</v>
      </c>
      <c r="D5" s="123"/>
      <c r="E5" s="123"/>
      <c r="F5" s="123" t="s">
        <v>7</v>
      </c>
      <c r="G5" s="123" t="s">
        <v>8</v>
      </c>
      <c r="H5" s="123"/>
      <c r="I5" s="123"/>
      <c r="J5" s="123"/>
      <c r="K5" s="124" t="s">
        <v>9</v>
      </c>
    </row>
    <row r="6" spans="1:16" ht="158.25" customHeight="1" x14ac:dyDescent="0.25">
      <c r="A6" s="122"/>
      <c r="B6" s="122"/>
      <c r="C6" s="125" t="s">
        <v>10</v>
      </c>
      <c r="D6" s="125" t="s">
        <v>11</v>
      </c>
      <c r="E6" s="125" t="s">
        <v>12</v>
      </c>
      <c r="F6" s="123"/>
      <c r="G6" s="126" t="s">
        <v>13</v>
      </c>
      <c r="H6" s="125" t="s">
        <v>14</v>
      </c>
      <c r="I6" s="125" t="s">
        <v>15</v>
      </c>
      <c r="J6" s="125" t="s">
        <v>14</v>
      </c>
      <c r="K6" s="124"/>
    </row>
    <row r="7" spans="1:16" ht="45" x14ac:dyDescent="0.25">
      <c r="A7" s="127"/>
      <c r="B7" s="128" t="s">
        <v>150</v>
      </c>
      <c r="C7" s="129"/>
      <c r="D7" s="129">
        <v>0.6</v>
      </c>
      <c r="E7" s="130" t="s">
        <v>151</v>
      </c>
      <c r="F7" s="131">
        <f t="shared" ref="F7:F50" si="0">SUM(C7,D7)</f>
        <v>0.6</v>
      </c>
      <c r="G7" s="132"/>
      <c r="H7" s="133"/>
      <c r="I7" s="134"/>
      <c r="J7" s="133"/>
      <c r="K7" s="129">
        <v>0.6</v>
      </c>
    </row>
    <row r="8" spans="1:16" ht="31.5" x14ac:dyDescent="0.25">
      <c r="A8" s="127"/>
      <c r="B8" s="128" t="s">
        <v>150</v>
      </c>
      <c r="C8" s="129"/>
      <c r="D8" s="129">
        <v>0.2</v>
      </c>
      <c r="E8" s="130" t="s">
        <v>152</v>
      </c>
      <c r="F8" s="131">
        <f t="shared" si="0"/>
        <v>0.2</v>
      </c>
      <c r="G8" s="132"/>
      <c r="H8" s="133"/>
      <c r="I8" s="134"/>
      <c r="J8" s="133"/>
      <c r="K8" s="129">
        <v>0.2</v>
      </c>
    </row>
    <row r="9" spans="1:16" ht="31.5" x14ac:dyDescent="0.25">
      <c r="A9" s="127"/>
      <c r="B9" s="128" t="s">
        <v>150</v>
      </c>
      <c r="C9" s="129"/>
      <c r="D9" s="129">
        <v>0.1</v>
      </c>
      <c r="E9" s="130" t="s">
        <v>153</v>
      </c>
      <c r="F9" s="131">
        <f t="shared" si="0"/>
        <v>0.1</v>
      </c>
      <c r="G9" s="132"/>
      <c r="H9" s="133"/>
      <c r="I9" s="134"/>
      <c r="J9" s="133"/>
      <c r="K9" s="129">
        <v>0.1</v>
      </c>
    </row>
    <row r="10" spans="1:16" ht="31.5" x14ac:dyDescent="0.25">
      <c r="A10" s="127"/>
      <c r="B10" s="128" t="s">
        <v>150</v>
      </c>
      <c r="C10" s="129"/>
      <c r="D10" s="129">
        <v>0.11</v>
      </c>
      <c r="E10" s="130" t="s">
        <v>154</v>
      </c>
      <c r="F10" s="131">
        <f t="shared" si="0"/>
        <v>0.11</v>
      </c>
      <c r="G10" s="132"/>
      <c r="H10" s="133"/>
      <c r="I10" s="134"/>
      <c r="J10" s="133"/>
      <c r="K10" s="129">
        <v>0.11</v>
      </c>
    </row>
    <row r="11" spans="1:16" ht="31.5" x14ac:dyDescent="0.25">
      <c r="A11" s="127"/>
      <c r="B11" s="128" t="s">
        <v>150</v>
      </c>
      <c r="C11" s="129"/>
      <c r="D11" s="129">
        <v>0.15</v>
      </c>
      <c r="E11" s="130" t="s">
        <v>155</v>
      </c>
      <c r="F11" s="131">
        <f t="shared" si="0"/>
        <v>0.15</v>
      </c>
      <c r="G11" s="132"/>
      <c r="H11" s="133"/>
      <c r="I11" s="134"/>
      <c r="J11" s="133"/>
      <c r="K11" s="129">
        <v>0.15</v>
      </c>
    </row>
    <row r="12" spans="1:16" ht="31.5" x14ac:dyDescent="0.25">
      <c r="A12" s="127"/>
      <c r="B12" s="128" t="s">
        <v>150</v>
      </c>
      <c r="C12" s="129"/>
      <c r="D12" s="129">
        <v>0.1</v>
      </c>
      <c r="E12" s="130" t="s">
        <v>156</v>
      </c>
      <c r="F12" s="131">
        <f t="shared" si="0"/>
        <v>0.1</v>
      </c>
      <c r="G12" s="135"/>
      <c r="H12" s="133"/>
      <c r="I12" s="136"/>
      <c r="J12" s="133"/>
      <c r="K12" s="129">
        <v>0.1</v>
      </c>
    </row>
    <row r="13" spans="1:16" ht="31.5" x14ac:dyDescent="0.25">
      <c r="A13" s="127"/>
      <c r="B13" s="128" t="s">
        <v>150</v>
      </c>
      <c r="C13" s="129"/>
      <c r="D13" s="129">
        <v>0.8</v>
      </c>
      <c r="E13" s="130" t="s">
        <v>157</v>
      </c>
      <c r="F13" s="131">
        <f t="shared" si="0"/>
        <v>0.8</v>
      </c>
      <c r="G13" s="135"/>
      <c r="H13" s="133"/>
      <c r="I13" s="136"/>
      <c r="J13" s="133"/>
      <c r="K13" s="129">
        <v>0.8</v>
      </c>
    </row>
    <row r="14" spans="1:16" ht="31.5" x14ac:dyDescent="0.25">
      <c r="A14" s="127"/>
      <c r="B14" s="128" t="s">
        <v>150</v>
      </c>
      <c r="C14" s="129"/>
      <c r="D14" s="129">
        <v>0.1</v>
      </c>
      <c r="E14" s="130" t="s">
        <v>158</v>
      </c>
      <c r="F14" s="131">
        <f t="shared" si="0"/>
        <v>0.1</v>
      </c>
      <c r="G14" s="132"/>
      <c r="H14" s="133"/>
      <c r="I14" s="136"/>
      <c r="J14" s="133"/>
      <c r="K14" s="129">
        <v>0.1</v>
      </c>
    </row>
    <row r="15" spans="1:16" ht="31.5" x14ac:dyDescent="0.25">
      <c r="A15" s="135"/>
      <c r="B15" s="128" t="s">
        <v>150</v>
      </c>
      <c r="C15" s="129"/>
      <c r="D15" s="129">
        <v>0.1</v>
      </c>
      <c r="E15" s="130" t="s">
        <v>159</v>
      </c>
      <c r="F15" s="131">
        <f t="shared" si="0"/>
        <v>0.1</v>
      </c>
      <c r="G15" s="132"/>
      <c r="H15" s="133"/>
      <c r="I15" s="136"/>
      <c r="J15" s="133"/>
      <c r="K15" s="129">
        <v>0.1</v>
      </c>
    </row>
    <row r="16" spans="1:16" ht="33.75" customHeight="1" x14ac:dyDescent="0.25">
      <c r="A16" s="135"/>
      <c r="B16" s="128" t="s">
        <v>150</v>
      </c>
      <c r="C16" s="129"/>
      <c r="D16" s="129">
        <v>0.36</v>
      </c>
      <c r="E16" s="130" t="s">
        <v>160</v>
      </c>
      <c r="F16" s="131">
        <f t="shared" si="0"/>
        <v>0.36</v>
      </c>
      <c r="G16" s="132"/>
      <c r="H16" s="133"/>
      <c r="I16" s="136"/>
      <c r="J16" s="133"/>
      <c r="K16" s="129">
        <v>0.36</v>
      </c>
    </row>
    <row r="17" spans="1:11" ht="31.5" x14ac:dyDescent="0.25">
      <c r="A17" s="127"/>
      <c r="B17" s="128" t="s">
        <v>150</v>
      </c>
      <c r="C17" s="129"/>
      <c r="D17" s="129">
        <v>0.6</v>
      </c>
      <c r="E17" s="130" t="s">
        <v>161</v>
      </c>
      <c r="F17" s="131">
        <f t="shared" si="0"/>
        <v>0.6</v>
      </c>
      <c r="G17" s="132"/>
      <c r="H17" s="133"/>
      <c r="I17" s="136"/>
      <c r="J17" s="133"/>
      <c r="K17" s="129">
        <v>0.6</v>
      </c>
    </row>
    <row r="18" spans="1:11" ht="31.5" x14ac:dyDescent="0.25">
      <c r="A18" s="127"/>
      <c r="B18" s="128" t="s">
        <v>150</v>
      </c>
      <c r="C18" s="129"/>
      <c r="D18" s="129">
        <v>0.1</v>
      </c>
      <c r="E18" s="130" t="s">
        <v>162</v>
      </c>
      <c r="F18" s="131">
        <f t="shared" si="0"/>
        <v>0.1</v>
      </c>
      <c r="G18" s="132"/>
      <c r="H18" s="133"/>
      <c r="I18" s="136"/>
      <c r="J18" s="133"/>
      <c r="K18" s="129">
        <v>0.1</v>
      </c>
    </row>
    <row r="19" spans="1:11" ht="31.5" x14ac:dyDescent="0.25">
      <c r="A19" s="127"/>
      <c r="B19" s="128" t="s">
        <v>150</v>
      </c>
      <c r="C19" s="129"/>
      <c r="D19" s="129">
        <v>0.6</v>
      </c>
      <c r="E19" s="130" t="s">
        <v>163</v>
      </c>
      <c r="F19" s="131">
        <f t="shared" si="0"/>
        <v>0.6</v>
      </c>
      <c r="G19" s="132"/>
      <c r="H19" s="133"/>
      <c r="I19" s="136"/>
      <c r="J19" s="133"/>
      <c r="K19" s="129">
        <v>0.6</v>
      </c>
    </row>
    <row r="20" spans="1:11" ht="15.75" x14ac:dyDescent="0.25">
      <c r="A20" s="127"/>
      <c r="B20" s="132" t="s">
        <v>17</v>
      </c>
      <c r="C20" s="133">
        <v>49.5</v>
      </c>
      <c r="D20" s="133"/>
      <c r="E20" s="136"/>
      <c r="F20" s="131">
        <f t="shared" si="0"/>
        <v>49.5</v>
      </c>
      <c r="G20" s="132">
        <v>2220</v>
      </c>
      <c r="H20" s="133">
        <v>1</v>
      </c>
      <c r="I20" s="136"/>
      <c r="J20" s="133"/>
      <c r="K20" s="137"/>
    </row>
    <row r="21" spans="1:11" ht="15.75" x14ac:dyDescent="0.25">
      <c r="A21" s="127"/>
      <c r="B21" s="132"/>
      <c r="C21" s="133"/>
      <c r="D21" s="133"/>
      <c r="E21" s="136"/>
      <c r="F21" s="131">
        <f t="shared" si="0"/>
        <v>0</v>
      </c>
      <c r="G21" s="132">
        <v>2240</v>
      </c>
      <c r="H21" s="133">
        <v>39.700000000000003</v>
      </c>
      <c r="I21" s="136"/>
      <c r="J21" s="133"/>
      <c r="K21" s="137"/>
    </row>
    <row r="22" spans="1:11" ht="15.75" x14ac:dyDescent="0.25">
      <c r="A22" s="127"/>
      <c r="B22" s="132"/>
      <c r="C22" s="133"/>
      <c r="D22" s="133"/>
      <c r="E22" s="136"/>
      <c r="F22" s="131">
        <f t="shared" si="0"/>
        <v>0</v>
      </c>
      <c r="G22" s="132">
        <v>2282</v>
      </c>
      <c r="H22" s="133">
        <v>4.7</v>
      </c>
      <c r="I22" s="136"/>
      <c r="J22" s="133"/>
      <c r="K22" s="137"/>
    </row>
    <row r="23" spans="1:11" ht="15.75" x14ac:dyDescent="0.25">
      <c r="A23" s="127"/>
      <c r="B23" s="132"/>
      <c r="C23" s="133"/>
      <c r="D23" s="133"/>
      <c r="E23" s="136"/>
      <c r="F23" s="131">
        <f t="shared" si="0"/>
        <v>0</v>
      </c>
      <c r="G23" s="132"/>
      <c r="H23" s="133"/>
      <c r="I23" s="136"/>
      <c r="J23" s="133"/>
      <c r="K23" s="137"/>
    </row>
    <row r="24" spans="1:11" ht="15.75" x14ac:dyDescent="0.25">
      <c r="A24" s="127"/>
      <c r="B24" s="132"/>
      <c r="C24" s="133"/>
      <c r="D24" s="133"/>
      <c r="E24" s="136"/>
      <c r="F24" s="131">
        <f t="shared" si="0"/>
        <v>0</v>
      </c>
      <c r="G24" s="132"/>
      <c r="H24" s="133"/>
      <c r="I24" s="136"/>
      <c r="J24" s="133"/>
      <c r="K24" s="137"/>
    </row>
    <row r="25" spans="1:11" ht="15.75" x14ac:dyDescent="0.25">
      <c r="A25" s="135"/>
      <c r="B25" s="132"/>
      <c r="C25" s="133"/>
      <c r="D25" s="133"/>
      <c r="E25" s="136"/>
      <c r="F25" s="131">
        <f t="shared" si="0"/>
        <v>0</v>
      </c>
      <c r="G25" s="132"/>
      <c r="H25" s="133"/>
      <c r="I25" s="136"/>
      <c r="J25" s="133"/>
      <c r="K25" s="137"/>
    </row>
    <row r="26" spans="1:11" ht="15.75" x14ac:dyDescent="0.25">
      <c r="A26" s="135"/>
      <c r="B26" s="132"/>
      <c r="C26" s="133"/>
      <c r="D26" s="133"/>
      <c r="E26" s="136"/>
      <c r="F26" s="131">
        <f t="shared" si="0"/>
        <v>0</v>
      </c>
      <c r="G26" s="132"/>
      <c r="H26" s="133"/>
      <c r="I26" s="136"/>
      <c r="J26" s="133"/>
      <c r="K26" s="137"/>
    </row>
    <row r="27" spans="1:11" ht="15.75" x14ac:dyDescent="0.25">
      <c r="A27" s="127"/>
      <c r="B27" s="132"/>
      <c r="C27" s="133"/>
      <c r="D27" s="133"/>
      <c r="E27" s="136"/>
      <c r="F27" s="131">
        <f t="shared" si="0"/>
        <v>0</v>
      </c>
      <c r="G27" s="132"/>
      <c r="H27" s="133"/>
      <c r="I27" s="136"/>
      <c r="J27" s="133"/>
      <c r="K27" s="137"/>
    </row>
    <row r="28" spans="1:11" ht="15.75" x14ac:dyDescent="0.25">
      <c r="A28" s="127"/>
      <c r="B28" s="132"/>
      <c r="C28" s="133"/>
      <c r="D28" s="133"/>
      <c r="E28" s="136"/>
      <c r="F28" s="131">
        <f t="shared" si="0"/>
        <v>0</v>
      </c>
      <c r="G28" s="132"/>
      <c r="H28" s="133"/>
      <c r="I28" s="136"/>
      <c r="J28" s="133"/>
      <c r="K28" s="137"/>
    </row>
    <row r="29" spans="1:11" ht="15.75" x14ac:dyDescent="0.25">
      <c r="A29" s="127"/>
      <c r="B29" s="132"/>
      <c r="C29" s="133"/>
      <c r="D29" s="133"/>
      <c r="E29" s="136"/>
      <c r="F29" s="131">
        <f t="shared" si="0"/>
        <v>0</v>
      </c>
      <c r="G29" s="132"/>
      <c r="H29" s="133"/>
      <c r="I29" s="136"/>
      <c r="J29" s="133"/>
      <c r="K29" s="137"/>
    </row>
    <row r="30" spans="1:11" ht="15.75" x14ac:dyDescent="0.25">
      <c r="A30" s="127"/>
      <c r="B30" s="132"/>
      <c r="C30" s="133"/>
      <c r="D30" s="133"/>
      <c r="E30" s="136"/>
      <c r="F30" s="131">
        <f t="shared" si="0"/>
        <v>0</v>
      </c>
      <c r="G30" s="132"/>
      <c r="H30" s="133"/>
      <c r="I30" s="136"/>
      <c r="J30" s="133"/>
      <c r="K30" s="137"/>
    </row>
    <row r="31" spans="1:11" ht="15.75" x14ac:dyDescent="0.25">
      <c r="A31" s="127"/>
      <c r="B31" s="132"/>
      <c r="C31" s="133"/>
      <c r="D31" s="133"/>
      <c r="E31" s="136"/>
      <c r="F31" s="131">
        <f t="shared" si="0"/>
        <v>0</v>
      </c>
      <c r="G31" s="132"/>
      <c r="H31" s="133"/>
      <c r="I31" s="136"/>
      <c r="J31" s="133"/>
      <c r="K31" s="137"/>
    </row>
    <row r="32" spans="1:11" ht="15.75" x14ac:dyDescent="0.25">
      <c r="A32" s="127"/>
      <c r="B32" s="132"/>
      <c r="C32" s="133"/>
      <c r="D32" s="133"/>
      <c r="E32" s="136"/>
      <c r="F32" s="131">
        <f t="shared" si="0"/>
        <v>0</v>
      </c>
      <c r="G32" s="132"/>
      <c r="H32" s="133"/>
      <c r="I32" s="136"/>
      <c r="J32" s="133"/>
      <c r="K32" s="137"/>
    </row>
    <row r="33" spans="1:11" ht="15.75" x14ac:dyDescent="0.25">
      <c r="A33" s="127"/>
      <c r="B33" s="132"/>
      <c r="C33" s="133"/>
      <c r="D33" s="133"/>
      <c r="E33" s="136"/>
      <c r="F33" s="131">
        <f t="shared" si="0"/>
        <v>0</v>
      </c>
      <c r="G33" s="132"/>
      <c r="H33" s="133"/>
      <c r="I33" s="136"/>
      <c r="J33" s="133"/>
      <c r="K33" s="137"/>
    </row>
    <row r="34" spans="1:11" ht="15.75" x14ac:dyDescent="0.25">
      <c r="A34" s="127"/>
      <c r="B34" s="132"/>
      <c r="C34" s="133"/>
      <c r="D34" s="133"/>
      <c r="E34" s="136"/>
      <c r="F34" s="131">
        <f t="shared" si="0"/>
        <v>0</v>
      </c>
      <c r="G34" s="132"/>
      <c r="H34" s="133"/>
      <c r="I34" s="136"/>
      <c r="J34" s="133"/>
      <c r="K34" s="137"/>
    </row>
    <row r="35" spans="1:11" ht="15.75" x14ac:dyDescent="0.25">
      <c r="A35" s="135"/>
      <c r="B35" s="132"/>
      <c r="C35" s="133"/>
      <c r="D35" s="133"/>
      <c r="E35" s="136"/>
      <c r="F35" s="131">
        <f t="shared" si="0"/>
        <v>0</v>
      </c>
      <c r="G35" s="132"/>
      <c r="H35" s="133"/>
      <c r="I35" s="136"/>
      <c r="J35" s="133"/>
      <c r="K35" s="137"/>
    </row>
    <row r="36" spans="1:11" ht="15.75" x14ac:dyDescent="0.25">
      <c r="A36" s="135"/>
      <c r="B36" s="132"/>
      <c r="C36" s="133"/>
      <c r="D36" s="133"/>
      <c r="E36" s="136"/>
      <c r="F36" s="131">
        <f t="shared" si="0"/>
        <v>0</v>
      </c>
      <c r="G36" s="132"/>
      <c r="H36" s="133"/>
      <c r="I36" s="136"/>
      <c r="J36" s="133"/>
      <c r="K36" s="137"/>
    </row>
    <row r="37" spans="1:11" ht="15.75" x14ac:dyDescent="0.25">
      <c r="A37" s="127"/>
      <c r="B37" s="132"/>
      <c r="C37" s="133"/>
      <c r="D37" s="133"/>
      <c r="E37" s="136"/>
      <c r="F37" s="131">
        <f t="shared" si="0"/>
        <v>0</v>
      </c>
      <c r="G37" s="132"/>
      <c r="H37" s="133"/>
      <c r="I37" s="136"/>
      <c r="J37" s="133"/>
      <c r="K37" s="137"/>
    </row>
    <row r="38" spans="1:11" ht="15.75" x14ac:dyDescent="0.25">
      <c r="A38" s="127"/>
      <c r="B38" s="132"/>
      <c r="C38" s="133"/>
      <c r="D38" s="133"/>
      <c r="E38" s="136"/>
      <c r="F38" s="131">
        <f t="shared" si="0"/>
        <v>0</v>
      </c>
      <c r="G38" s="132"/>
      <c r="H38" s="133"/>
      <c r="I38" s="136"/>
      <c r="J38" s="133"/>
      <c r="K38" s="137"/>
    </row>
    <row r="39" spans="1:11" ht="15.75" x14ac:dyDescent="0.25">
      <c r="A39" s="127"/>
      <c r="B39" s="132"/>
      <c r="C39" s="133"/>
      <c r="D39" s="133"/>
      <c r="E39" s="136"/>
      <c r="F39" s="131">
        <f t="shared" si="0"/>
        <v>0</v>
      </c>
      <c r="G39" s="132"/>
      <c r="H39" s="133"/>
      <c r="I39" s="136"/>
      <c r="J39" s="133"/>
      <c r="K39" s="137"/>
    </row>
    <row r="40" spans="1:11" ht="15.75" x14ac:dyDescent="0.25">
      <c r="A40" s="127"/>
      <c r="B40" s="132"/>
      <c r="C40" s="133"/>
      <c r="D40" s="133"/>
      <c r="E40" s="136"/>
      <c r="F40" s="131">
        <f t="shared" si="0"/>
        <v>0</v>
      </c>
      <c r="G40" s="132"/>
      <c r="H40" s="133"/>
      <c r="I40" s="136"/>
      <c r="J40" s="133"/>
      <c r="K40" s="137"/>
    </row>
    <row r="41" spans="1:11" ht="15.75" x14ac:dyDescent="0.25">
      <c r="A41" s="127"/>
      <c r="B41" s="132"/>
      <c r="C41" s="133"/>
      <c r="D41" s="133"/>
      <c r="E41" s="136"/>
      <c r="F41" s="131">
        <f t="shared" si="0"/>
        <v>0</v>
      </c>
      <c r="G41" s="132"/>
      <c r="H41" s="133"/>
      <c r="I41" s="136"/>
      <c r="J41" s="133"/>
      <c r="K41" s="137"/>
    </row>
    <row r="42" spans="1:11" ht="15.75" x14ac:dyDescent="0.25">
      <c r="A42" s="127"/>
      <c r="B42" s="132"/>
      <c r="C42" s="133"/>
      <c r="D42" s="133"/>
      <c r="E42" s="136"/>
      <c r="F42" s="131">
        <f t="shared" si="0"/>
        <v>0</v>
      </c>
      <c r="G42" s="132"/>
      <c r="H42" s="133"/>
      <c r="I42" s="136"/>
      <c r="J42" s="133"/>
      <c r="K42" s="137"/>
    </row>
    <row r="43" spans="1:11" ht="15.75" x14ac:dyDescent="0.25">
      <c r="A43" s="127"/>
      <c r="B43" s="132"/>
      <c r="C43" s="133"/>
      <c r="D43" s="133"/>
      <c r="E43" s="136"/>
      <c r="F43" s="131">
        <f t="shared" si="0"/>
        <v>0</v>
      </c>
      <c r="G43" s="132"/>
      <c r="H43" s="133"/>
      <c r="I43" s="136"/>
      <c r="J43" s="133"/>
      <c r="K43" s="137"/>
    </row>
    <row r="44" spans="1:11" ht="15.75" x14ac:dyDescent="0.25">
      <c r="A44" s="127"/>
      <c r="B44" s="132"/>
      <c r="C44" s="133"/>
      <c r="D44" s="133"/>
      <c r="E44" s="136"/>
      <c r="F44" s="131">
        <f t="shared" si="0"/>
        <v>0</v>
      </c>
      <c r="G44" s="132"/>
      <c r="H44" s="133"/>
      <c r="I44" s="136"/>
      <c r="J44" s="133"/>
      <c r="K44" s="137"/>
    </row>
    <row r="45" spans="1:11" ht="15.75" x14ac:dyDescent="0.25">
      <c r="A45" s="135"/>
      <c r="B45" s="132"/>
      <c r="C45" s="133"/>
      <c r="D45" s="133"/>
      <c r="E45" s="136"/>
      <c r="F45" s="131">
        <f t="shared" si="0"/>
        <v>0</v>
      </c>
      <c r="G45" s="132"/>
      <c r="H45" s="133"/>
      <c r="I45" s="136"/>
      <c r="J45" s="133"/>
      <c r="K45" s="137"/>
    </row>
    <row r="46" spans="1:11" ht="15.75" x14ac:dyDescent="0.25">
      <c r="A46" s="135"/>
      <c r="B46" s="132"/>
      <c r="C46" s="133"/>
      <c r="D46" s="133"/>
      <c r="E46" s="136"/>
      <c r="F46" s="131">
        <f t="shared" si="0"/>
        <v>0</v>
      </c>
      <c r="G46" s="132"/>
      <c r="H46" s="133"/>
      <c r="I46" s="136"/>
      <c r="J46" s="133"/>
      <c r="K46" s="137"/>
    </row>
    <row r="47" spans="1:11" ht="15.75" x14ac:dyDescent="0.25">
      <c r="A47" s="138"/>
      <c r="B47" s="139"/>
      <c r="C47" s="140"/>
      <c r="D47" s="140"/>
      <c r="E47" s="141"/>
      <c r="F47" s="131">
        <f t="shared" si="0"/>
        <v>0</v>
      </c>
      <c r="G47" s="139"/>
      <c r="H47" s="140"/>
      <c r="I47" s="141"/>
      <c r="J47" s="140"/>
      <c r="K47" s="137"/>
    </row>
    <row r="48" spans="1:11" ht="15.75" x14ac:dyDescent="0.25">
      <c r="A48" s="138"/>
      <c r="B48" s="139"/>
      <c r="C48" s="140"/>
      <c r="D48" s="140"/>
      <c r="E48" s="141"/>
      <c r="F48" s="131">
        <f t="shared" si="0"/>
        <v>0</v>
      </c>
      <c r="G48" s="139"/>
      <c r="H48" s="140"/>
      <c r="I48" s="141"/>
      <c r="J48" s="140"/>
      <c r="K48" s="137"/>
    </row>
    <row r="49" spans="1:11" ht="15.75" x14ac:dyDescent="0.25">
      <c r="A49" s="138"/>
      <c r="B49" s="139"/>
      <c r="C49" s="140"/>
      <c r="D49" s="140"/>
      <c r="E49" s="141"/>
      <c r="F49" s="131">
        <f t="shared" si="0"/>
        <v>0</v>
      </c>
      <c r="G49" s="139"/>
      <c r="H49" s="140"/>
      <c r="I49" s="141"/>
      <c r="J49" s="140"/>
      <c r="K49" s="137"/>
    </row>
    <row r="50" spans="1:11" ht="15.75" x14ac:dyDescent="0.25">
      <c r="A50" s="139"/>
      <c r="B50" s="142" t="s">
        <v>19</v>
      </c>
      <c r="C50" s="143">
        <f>SUM(C7:C49)</f>
        <v>49.5</v>
      </c>
      <c r="D50" s="143">
        <f>SUM(D7:D49)</f>
        <v>3.9200000000000004</v>
      </c>
      <c r="E50" s="144"/>
      <c r="F50" s="145">
        <f t="shared" si="0"/>
        <v>53.42</v>
      </c>
      <c r="G50" s="146"/>
      <c r="H50" s="143">
        <f>SUM(H7:H49)</f>
        <v>45.400000000000006</v>
      </c>
      <c r="I50" s="144"/>
      <c r="J50" s="143">
        <f>SUM(J7:J49)</f>
        <v>0</v>
      </c>
      <c r="K50" s="147">
        <f>C50-H50</f>
        <v>4.0999999999999943</v>
      </c>
    </row>
    <row r="53" spans="1:11" ht="15.75" x14ac:dyDescent="0.25">
      <c r="B53" s="148" t="s">
        <v>83</v>
      </c>
      <c r="F53" s="32"/>
      <c r="G53" s="149" t="s">
        <v>164</v>
      </c>
      <c r="H53" s="150"/>
    </row>
    <row r="54" spans="1:11" x14ac:dyDescent="0.25">
      <c r="B54" s="148"/>
      <c r="F54" s="35" t="s">
        <v>23</v>
      </c>
      <c r="G54" s="36"/>
      <c r="H54" s="36"/>
    </row>
    <row r="55" spans="1:11" ht="15.75" x14ac:dyDescent="0.25">
      <c r="B55" s="148" t="s">
        <v>165</v>
      </c>
      <c r="F55" s="32"/>
      <c r="G55" s="149" t="s">
        <v>166</v>
      </c>
      <c r="H55" s="150"/>
    </row>
    <row r="56" spans="1:11" x14ac:dyDescent="0.25">
      <c r="F56" s="35" t="s">
        <v>23</v>
      </c>
      <c r="G56" s="36"/>
      <c r="H56" s="36"/>
    </row>
    <row r="60" spans="1:11" x14ac:dyDescent="0.25">
      <c r="B60" s="112" t="s">
        <v>167</v>
      </c>
    </row>
    <row r="61" spans="1:11" x14ac:dyDescent="0.25">
      <c r="B61" s="112" t="s">
        <v>168</v>
      </c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3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I50" sqref="I5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37" t="s">
        <v>0</v>
      </c>
      <c r="N1" s="37"/>
      <c r="O1" s="37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38" t="s">
        <v>29</v>
      </c>
      <c r="N2" s="38"/>
      <c r="O2" s="38"/>
      <c r="P2" s="38"/>
    </row>
    <row r="3" spans="1:16" ht="61.5" customHeight="1" x14ac:dyDescent="0.25">
      <c r="A3" s="2"/>
      <c r="B3" s="5" t="s">
        <v>170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15.75" x14ac:dyDescent="0.25">
      <c r="A7" s="13">
        <v>1</v>
      </c>
      <c r="B7" s="14" t="s">
        <v>17</v>
      </c>
      <c r="C7" s="151">
        <v>38.674999999999997</v>
      </c>
      <c r="D7" s="15"/>
      <c r="E7" s="16"/>
      <c r="F7" s="17">
        <f>SUM(C7,D7)</f>
        <v>38.674999999999997</v>
      </c>
      <c r="G7" s="87">
        <v>2220</v>
      </c>
      <c r="H7" s="151">
        <v>88.674999999999997</v>
      </c>
      <c r="I7" s="18" t="s">
        <v>28</v>
      </c>
      <c r="J7" s="15"/>
      <c r="K7" s="19"/>
    </row>
    <row r="8" spans="1:16" ht="15.75" x14ac:dyDescent="0.25">
      <c r="A8" s="13">
        <v>2</v>
      </c>
      <c r="B8" s="14" t="s">
        <v>171</v>
      </c>
      <c r="C8" s="151">
        <v>50</v>
      </c>
      <c r="D8" s="15"/>
      <c r="E8" s="16"/>
      <c r="F8" s="17">
        <f t="shared" ref="F8:F50" si="0">SUM(C8,D8)</f>
        <v>50</v>
      </c>
      <c r="G8" s="14"/>
      <c r="H8" s="15"/>
      <c r="I8" s="18"/>
      <c r="J8" s="15"/>
      <c r="K8" s="19"/>
    </row>
    <row r="9" spans="1:16" ht="15.75" hidden="1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6" ht="15.75" hidden="1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6" ht="15.75" hidden="1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6" ht="15.75" hidden="1" x14ac:dyDescent="0.2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6" ht="15.75" hidden="1" x14ac:dyDescent="0.2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6" ht="15.75" hidden="1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6" ht="15.75" hidden="1" x14ac:dyDescent="0.2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6" ht="15" hidden="1" customHeight="1" x14ac:dyDescent="0.25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 hidden="1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 hidden="1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 hidden="1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 hidden="1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 hidden="1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 hidden="1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 hidden="1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 hidden="1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 hidden="1" x14ac:dyDescent="0.2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 hidden="1" x14ac:dyDescent="0.2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 hidden="1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 hidden="1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 hidden="1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 hidden="1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 hidden="1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 hidden="1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 hidden="1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 hidden="1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 hidden="1" x14ac:dyDescent="0.2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 hidden="1" x14ac:dyDescent="0.2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 hidden="1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 hidden="1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 hidden="1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 hidden="1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 hidden="1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 hidden="1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 hidden="1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 hidden="1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 x14ac:dyDescent="0.2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 x14ac:dyDescent="0.2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 x14ac:dyDescent="0.2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 x14ac:dyDescent="0.2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 x14ac:dyDescent="0.2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 x14ac:dyDescent="0.25">
      <c r="A50" s="22"/>
      <c r="B50" s="25" t="s">
        <v>19</v>
      </c>
      <c r="C50" s="26">
        <f>SUM(C7:C49)</f>
        <v>88.674999999999997</v>
      </c>
      <c r="D50" s="26">
        <f>SUM(D7:D49)</f>
        <v>0</v>
      </c>
      <c r="E50" s="27"/>
      <c r="F50" s="28">
        <f t="shared" si="0"/>
        <v>88.674999999999997</v>
      </c>
      <c r="G50" s="29"/>
      <c r="H50" s="26">
        <f>SUM(H7:H49)</f>
        <v>88.674999999999997</v>
      </c>
      <c r="I50" s="27"/>
      <c r="J50" s="26">
        <f>SUM(J7:J49)</f>
        <v>0</v>
      </c>
      <c r="K50" s="30">
        <f>C50-H50</f>
        <v>0</v>
      </c>
    </row>
    <row r="53" spans="1:11" ht="15.75" x14ac:dyDescent="0.25">
      <c r="B53" s="31" t="s">
        <v>21</v>
      </c>
      <c r="F53" s="32"/>
      <c r="G53" s="33" t="s">
        <v>172</v>
      </c>
      <c r="H53" s="34"/>
    </row>
    <row r="54" spans="1:11" x14ac:dyDescent="0.25">
      <c r="B54" s="31"/>
      <c r="F54" s="35" t="s">
        <v>23</v>
      </c>
      <c r="G54" s="36"/>
      <c r="H54" s="36"/>
    </row>
    <row r="55" spans="1:11" ht="15.75" x14ac:dyDescent="0.25">
      <c r="B55" s="31" t="s">
        <v>24</v>
      </c>
      <c r="F55" s="32"/>
      <c r="G55" s="33" t="s">
        <v>173</v>
      </c>
      <c r="H55" s="34"/>
    </row>
    <row r="56" spans="1:11" x14ac:dyDescent="0.25">
      <c r="F56" s="35" t="s">
        <v>23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/>
  </sheetViews>
  <sheetFormatPr defaultRowHeight="15" x14ac:dyDescent="0.25"/>
  <cols>
    <col min="1" max="1" width="7.28515625" style="112" customWidth="1"/>
    <col min="2" max="2" width="24.42578125" style="112" customWidth="1"/>
    <col min="3" max="3" width="16.28515625" style="112" customWidth="1"/>
    <col min="4" max="4" width="13.5703125" style="112" customWidth="1"/>
    <col min="5" max="5" width="18.85546875" style="112" customWidth="1"/>
    <col min="6" max="6" width="15.85546875" style="112" customWidth="1"/>
    <col min="7" max="7" width="16.5703125" style="112" customWidth="1"/>
    <col min="8" max="8" width="14.28515625" style="112" customWidth="1"/>
    <col min="9" max="9" width="22.85546875" style="112" customWidth="1"/>
    <col min="10" max="10" width="14" style="112" customWidth="1"/>
    <col min="11" max="11" width="15.5703125" style="112" customWidth="1"/>
    <col min="12" max="256" width="9.140625" style="112"/>
    <col min="257" max="257" width="7.28515625" style="112" customWidth="1"/>
    <col min="258" max="258" width="24.42578125" style="112" customWidth="1"/>
    <col min="259" max="259" width="16.28515625" style="112" customWidth="1"/>
    <col min="260" max="260" width="13.5703125" style="112" customWidth="1"/>
    <col min="261" max="261" width="18.85546875" style="112" customWidth="1"/>
    <col min="262" max="262" width="15.85546875" style="112" customWidth="1"/>
    <col min="263" max="263" width="16.5703125" style="112" customWidth="1"/>
    <col min="264" max="264" width="14.28515625" style="112" customWidth="1"/>
    <col min="265" max="265" width="22.85546875" style="112" customWidth="1"/>
    <col min="266" max="266" width="14" style="112" customWidth="1"/>
    <col min="267" max="267" width="15.5703125" style="112" customWidth="1"/>
    <col min="268" max="512" width="9.140625" style="112"/>
    <col min="513" max="513" width="7.28515625" style="112" customWidth="1"/>
    <col min="514" max="514" width="24.42578125" style="112" customWidth="1"/>
    <col min="515" max="515" width="16.28515625" style="112" customWidth="1"/>
    <col min="516" max="516" width="13.5703125" style="112" customWidth="1"/>
    <col min="517" max="517" width="18.85546875" style="112" customWidth="1"/>
    <col min="518" max="518" width="15.85546875" style="112" customWidth="1"/>
    <col min="519" max="519" width="16.5703125" style="112" customWidth="1"/>
    <col min="520" max="520" width="14.28515625" style="112" customWidth="1"/>
    <col min="521" max="521" width="22.85546875" style="112" customWidth="1"/>
    <col min="522" max="522" width="14" style="112" customWidth="1"/>
    <col min="523" max="523" width="15.5703125" style="112" customWidth="1"/>
    <col min="524" max="768" width="9.140625" style="112"/>
    <col min="769" max="769" width="7.28515625" style="112" customWidth="1"/>
    <col min="770" max="770" width="24.42578125" style="112" customWidth="1"/>
    <col min="771" max="771" width="16.28515625" style="112" customWidth="1"/>
    <col min="772" max="772" width="13.5703125" style="112" customWidth="1"/>
    <col min="773" max="773" width="18.85546875" style="112" customWidth="1"/>
    <col min="774" max="774" width="15.85546875" style="112" customWidth="1"/>
    <col min="775" max="775" width="16.5703125" style="112" customWidth="1"/>
    <col min="776" max="776" width="14.28515625" style="112" customWidth="1"/>
    <col min="777" max="777" width="22.85546875" style="112" customWidth="1"/>
    <col min="778" max="778" width="14" style="112" customWidth="1"/>
    <col min="779" max="779" width="15.5703125" style="112" customWidth="1"/>
    <col min="780" max="1024" width="9.140625" style="112"/>
    <col min="1025" max="1025" width="7.28515625" style="112" customWidth="1"/>
    <col min="1026" max="1026" width="24.42578125" style="112" customWidth="1"/>
    <col min="1027" max="1027" width="16.28515625" style="112" customWidth="1"/>
    <col min="1028" max="1028" width="13.5703125" style="112" customWidth="1"/>
    <col min="1029" max="1029" width="18.85546875" style="112" customWidth="1"/>
    <col min="1030" max="1030" width="15.85546875" style="112" customWidth="1"/>
    <col min="1031" max="1031" width="16.5703125" style="112" customWidth="1"/>
    <col min="1032" max="1032" width="14.28515625" style="112" customWidth="1"/>
    <col min="1033" max="1033" width="22.85546875" style="112" customWidth="1"/>
    <col min="1034" max="1034" width="14" style="112" customWidth="1"/>
    <col min="1035" max="1035" width="15.5703125" style="112" customWidth="1"/>
    <col min="1036" max="1280" width="9.140625" style="112"/>
    <col min="1281" max="1281" width="7.28515625" style="112" customWidth="1"/>
    <col min="1282" max="1282" width="24.42578125" style="112" customWidth="1"/>
    <col min="1283" max="1283" width="16.28515625" style="112" customWidth="1"/>
    <col min="1284" max="1284" width="13.5703125" style="112" customWidth="1"/>
    <col min="1285" max="1285" width="18.85546875" style="112" customWidth="1"/>
    <col min="1286" max="1286" width="15.85546875" style="112" customWidth="1"/>
    <col min="1287" max="1287" width="16.5703125" style="112" customWidth="1"/>
    <col min="1288" max="1288" width="14.28515625" style="112" customWidth="1"/>
    <col min="1289" max="1289" width="22.85546875" style="112" customWidth="1"/>
    <col min="1290" max="1290" width="14" style="112" customWidth="1"/>
    <col min="1291" max="1291" width="15.5703125" style="112" customWidth="1"/>
    <col min="1292" max="1536" width="9.140625" style="112"/>
    <col min="1537" max="1537" width="7.28515625" style="112" customWidth="1"/>
    <col min="1538" max="1538" width="24.42578125" style="112" customWidth="1"/>
    <col min="1539" max="1539" width="16.28515625" style="112" customWidth="1"/>
    <col min="1540" max="1540" width="13.5703125" style="112" customWidth="1"/>
    <col min="1541" max="1541" width="18.85546875" style="112" customWidth="1"/>
    <col min="1542" max="1542" width="15.85546875" style="112" customWidth="1"/>
    <col min="1543" max="1543" width="16.5703125" style="112" customWidth="1"/>
    <col min="1544" max="1544" width="14.28515625" style="112" customWidth="1"/>
    <col min="1545" max="1545" width="22.85546875" style="112" customWidth="1"/>
    <col min="1546" max="1546" width="14" style="112" customWidth="1"/>
    <col min="1547" max="1547" width="15.5703125" style="112" customWidth="1"/>
    <col min="1548" max="1792" width="9.140625" style="112"/>
    <col min="1793" max="1793" width="7.28515625" style="112" customWidth="1"/>
    <col min="1794" max="1794" width="24.42578125" style="112" customWidth="1"/>
    <col min="1795" max="1795" width="16.28515625" style="112" customWidth="1"/>
    <col min="1796" max="1796" width="13.5703125" style="112" customWidth="1"/>
    <col min="1797" max="1797" width="18.85546875" style="112" customWidth="1"/>
    <col min="1798" max="1798" width="15.85546875" style="112" customWidth="1"/>
    <col min="1799" max="1799" width="16.5703125" style="112" customWidth="1"/>
    <col min="1800" max="1800" width="14.28515625" style="112" customWidth="1"/>
    <col min="1801" max="1801" width="22.85546875" style="112" customWidth="1"/>
    <col min="1802" max="1802" width="14" style="112" customWidth="1"/>
    <col min="1803" max="1803" width="15.5703125" style="112" customWidth="1"/>
    <col min="1804" max="2048" width="9.140625" style="112"/>
    <col min="2049" max="2049" width="7.28515625" style="112" customWidth="1"/>
    <col min="2050" max="2050" width="24.42578125" style="112" customWidth="1"/>
    <col min="2051" max="2051" width="16.28515625" style="112" customWidth="1"/>
    <col min="2052" max="2052" width="13.5703125" style="112" customWidth="1"/>
    <col min="2053" max="2053" width="18.85546875" style="112" customWidth="1"/>
    <col min="2054" max="2054" width="15.85546875" style="112" customWidth="1"/>
    <col min="2055" max="2055" width="16.5703125" style="112" customWidth="1"/>
    <col min="2056" max="2056" width="14.28515625" style="112" customWidth="1"/>
    <col min="2057" max="2057" width="22.85546875" style="112" customWidth="1"/>
    <col min="2058" max="2058" width="14" style="112" customWidth="1"/>
    <col min="2059" max="2059" width="15.5703125" style="112" customWidth="1"/>
    <col min="2060" max="2304" width="9.140625" style="112"/>
    <col min="2305" max="2305" width="7.28515625" style="112" customWidth="1"/>
    <col min="2306" max="2306" width="24.42578125" style="112" customWidth="1"/>
    <col min="2307" max="2307" width="16.28515625" style="112" customWidth="1"/>
    <col min="2308" max="2308" width="13.5703125" style="112" customWidth="1"/>
    <col min="2309" max="2309" width="18.85546875" style="112" customWidth="1"/>
    <col min="2310" max="2310" width="15.85546875" style="112" customWidth="1"/>
    <col min="2311" max="2311" width="16.5703125" style="112" customWidth="1"/>
    <col min="2312" max="2312" width="14.28515625" style="112" customWidth="1"/>
    <col min="2313" max="2313" width="22.85546875" style="112" customWidth="1"/>
    <col min="2314" max="2314" width="14" style="112" customWidth="1"/>
    <col min="2315" max="2315" width="15.5703125" style="112" customWidth="1"/>
    <col min="2316" max="2560" width="9.140625" style="112"/>
    <col min="2561" max="2561" width="7.28515625" style="112" customWidth="1"/>
    <col min="2562" max="2562" width="24.42578125" style="112" customWidth="1"/>
    <col min="2563" max="2563" width="16.28515625" style="112" customWidth="1"/>
    <col min="2564" max="2564" width="13.5703125" style="112" customWidth="1"/>
    <col min="2565" max="2565" width="18.85546875" style="112" customWidth="1"/>
    <col min="2566" max="2566" width="15.85546875" style="112" customWidth="1"/>
    <col min="2567" max="2567" width="16.5703125" style="112" customWidth="1"/>
    <col min="2568" max="2568" width="14.28515625" style="112" customWidth="1"/>
    <col min="2569" max="2569" width="22.85546875" style="112" customWidth="1"/>
    <col min="2570" max="2570" width="14" style="112" customWidth="1"/>
    <col min="2571" max="2571" width="15.5703125" style="112" customWidth="1"/>
    <col min="2572" max="2816" width="9.140625" style="112"/>
    <col min="2817" max="2817" width="7.28515625" style="112" customWidth="1"/>
    <col min="2818" max="2818" width="24.42578125" style="112" customWidth="1"/>
    <col min="2819" max="2819" width="16.28515625" style="112" customWidth="1"/>
    <col min="2820" max="2820" width="13.5703125" style="112" customWidth="1"/>
    <col min="2821" max="2821" width="18.85546875" style="112" customWidth="1"/>
    <col min="2822" max="2822" width="15.85546875" style="112" customWidth="1"/>
    <col min="2823" max="2823" width="16.5703125" style="112" customWidth="1"/>
    <col min="2824" max="2824" width="14.28515625" style="112" customWidth="1"/>
    <col min="2825" max="2825" width="22.85546875" style="112" customWidth="1"/>
    <col min="2826" max="2826" width="14" style="112" customWidth="1"/>
    <col min="2827" max="2827" width="15.5703125" style="112" customWidth="1"/>
    <col min="2828" max="3072" width="9.140625" style="112"/>
    <col min="3073" max="3073" width="7.28515625" style="112" customWidth="1"/>
    <col min="3074" max="3074" width="24.42578125" style="112" customWidth="1"/>
    <col min="3075" max="3075" width="16.28515625" style="112" customWidth="1"/>
    <col min="3076" max="3076" width="13.5703125" style="112" customWidth="1"/>
    <col min="3077" max="3077" width="18.85546875" style="112" customWidth="1"/>
    <col min="3078" max="3078" width="15.85546875" style="112" customWidth="1"/>
    <col min="3079" max="3079" width="16.5703125" style="112" customWidth="1"/>
    <col min="3080" max="3080" width="14.28515625" style="112" customWidth="1"/>
    <col min="3081" max="3081" width="22.85546875" style="112" customWidth="1"/>
    <col min="3082" max="3082" width="14" style="112" customWidth="1"/>
    <col min="3083" max="3083" width="15.5703125" style="112" customWidth="1"/>
    <col min="3084" max="3328" width="9.140625" style="112"/>
    <col min="3329" max="3329" width="7.28515625" style="112" customWidth="1"/>
    <col min="3330" max="3330" width="24.42578125" style="112" customWidth="1"/>
    <col min="3331" max="3331" width="16.28515625" style="112" customWidth="1"/>
    <col min="3332" max="3332" width="13.5703125" style="112" customWidth="1"/>
    <col min="3333" max="3333" width="18.85546875" style="112" customWidth="1"/>
    <col min="3334" max="3334" width="15.85546875" style="112" customWidth="1"/>
    <col min="3335" max="3335" width="16.5703125" style="112" customWidth="1"/>
    <col min="3336" max="3336" width="14.28515625" style="112" customWidth="1"/>
    <col min="3337" max="3337" width="22.85546875" style="112" customWidth="1"/>
    <col min="3338" max="3338" width="14" style="112" customWidth="1"/>
    <col min="3339" max="3339" width="15.5703125" style="112" customWidth="1"/>
    <col min="3340" max="3584" width="9.140625" style="112"/>
    <col min="3585" max="3585" width="7.28515625" style="112" customWidth="1"/>
    <col min="3586" max="3586" width="24.42578125" style="112" customWidth="1"/>
    <col min="3587" max="3587" width="16.28515625" style="112" customWidth="1"/>
    <col min="3588" max="3588" width="13.5703125" style="112" customWidth="1"/>
    <col min="3589" max="3589" width="18.85546875" style="112" customWidth="1"/>
    <col min="3590" max="3590" width="15.85546875" style="112" customWidth="1"/>
    <col min="3591" max="3591" width="16.5703125" style="112" customWidth="1"/>
    <col min="3592" max="3592" width="14.28515625" style="112" customWidth="1"/>
    <col min="3593" max="3593" width="22.85546875" style="112" customWidth="1"/>
    <col min="3594" max="3594" width="14" style="112" customWidth="1"/>
    <col min="3595" max="3595" width="15.5703125" style="112" customWidth="1"/>
    <col min="3596" max="3840" width="9.140625" style="112"/>
    <col min="3841" max="3841" width="7.28515625" style="112" customWidth="1"/>
    <col min="3842" max="3842" width="24.42578125" style="112" customWidth="1"/>
    <col min="3843" max="3843" width="16.28515625" style="112" customWidth="1"/>
    <col min="3844" max="3844" width="13.5703125" style="112" customWidth="1"/>
    <col min="3845" max="3845" width="18.85546875" style="112" customWidth="1"/>
    <col min="3846" max="3846" width="15.85546875" style="112" customWidth="1"/>
    <col min="3847" max="3847" width="16.5703125" style="112" customWidth="1"/>
    <col min="3848" max="3848" width="14.28515625" style="112" customWidth="1"/>
    <col min="3849" max="3849" width="22.85546875" style="112" customWidth="1"/>
    <col min="3850" max="3850" width="14" style="112" customWidth="1"/>
    <col min="3851" max="3851" width="15.5703125" style="112" customWidth="1"/>
    <col min="3852" max="4096" width="9.140625" style="112"/>
    <col min="4097" max="4097" width="7.28515625" style="112" customWidth="1"/>
    <col min="4098" max="4098" width="24.42578125" style="112" customWidth="1"/>
    <col min="4099" max="4099" width="16.28515625" style="112" customWidth="1"/>
    <col min="4100" max="4100" width="13.5703125" style="112" customWidth="1"/>
    <col min="4101" max="4101" width="18.85546875" style="112" customWidth="1"/>
    <col min="4102" max="4102" width="15.85546875" style="112" customWidth="1"/>
    <col min="4103" max="4103" width="16.5703125" style="112" customWidth="1"/>
    <col min="4104" max="4104" width="14.28515625" style="112" customWidth="1"/>
    <col min="4105" max="4105" width="22.85546875" style="112" customWidth="1"/>
    <col min="4106" max="4106" width="14" style="112" customWidth="1"/>
    <col min="4107" max="4107" width="15.5703125" style="112" customWidth="1"/>
    <col min="4108" max="4352" width="9.140625" style="112"/>
    <col min="4353" max="4353" width="7.28515625" style="112" customWidth="1"/>
    <col min="4354" max="4354" width="24.42578125" style="112" customWidth="1"/>
    <col min="4355" max="4355" width="16.28515625" style="112" customWidth="1"/>
    <col min="4356" max="4356" width="13.5703125" style="112" customWidth="1"/>
    <col min="4357" max="4357" width="18.85546875" style="112" customWidth="1"/>
    <col min="4358" max="4358" width="15.85546875" style="112" customWidth="1"/>
    <col min="4359" max="4359" width="16.5703125" style="112" customWidth="1"/>
    <col min="4360" max="4360" width="14.28515625" style="112" customWidth="1"/>
    <col min="4361" max="4361" width="22.85546875" style="112" customWidth="1"/>
    <col min="4362" max="4362" width="14" style="112" customWidth="1"/>
    <col min="4363" max="4363" width="15.5703125" style="112" customWidth="1"/>
    <col min="4364" max="4608" width="9.140625" style="112"/>
    <col min="4609" max="4609" width="7.28515625" style="112" customWidth="1"/>
    <col min="4610" max="4610" width="24.42578125" style="112" customWidth="1"/>
    <col min="4611" max="4611" width="16.28515625" style="112" customWidth="1"/>
    <col min="4612" max="4612" width="13.5703125" style="112" customWidth="1"/>
    <col min="4613" max="4613" width="18.85546875" style="112" customWidth="1"/>
    <col min="4614" max="4614" width="15.85546875" style="112" customWidth="1"/>
    <col min="4615" max="4615" width="16.5703125" style="112" customWidth="1"/>
    <col min="4616" max="4616" width="14.28515625" style="112" customWidth="1"/>
    <col min="4617" max="4617" width="22.85546875" style="112" customWidth="1"/>
    <col min="4618" max="4618" width="14" style="112" customWidth="1"/>
    <col min="4619" max="4619" width="15.5703125" style="112" customWidth="1"/>
    <col min="4620" max="4864" width="9.140625" style="112"/>
    <col min="4865" max="4865" width="7.28515625" style="112" customWidth="1"/>
    <col min="4866" max="4866" width="24.42578125" style="112" customWidth="1"/>
    <col min="4867" max="4867" width="16.28515625" style="112" customWidth="1"/>
    <col min="4868" max="4868" width="13.5703125" style="112" customWidth="1"/>
    <col min="4869" max="4869" width="18.85546875" style="112" customWidth="1"/>
    <col min="4870" max="4870" width="15.85546875" style="112" customWidth="1"/>
    <col min="4871" max="4871" width="16.5703125" style="112" customWidth="1"/>
    <col min="4872" max="4872" width="14.28515625" style="112" customWidth="1"/>
    <col min="4873" max="4873" width="22.85546875" style="112" customWidth="1"/>
    <col min="4874" max="4874" width="14" style="112" customWidth="1"/>
    <col min="4875" max="4875" width="15.5703125" style="112" customWidth="1"/>
    <col min="4876" max="5120" width="9.140625" style="112"/>
    <col min="5121" max="5121" width="7.28515625" style="112" customWidth="1"/>
    <col min="5122" max="5122" width="24.42578125" style="112" customWidth="1"/>
    <col min="5123" max="5123" width="16.28515625" style="112" customWidth="1"/>
    <col min="5124" max="5124" width="13.5703125" style="112" customWidth="1"/>
    <col min="5125" max="5125" width="18.85546875" style="112" customWidth="1"/>
    <col min="5126" max="5126" width="15.85546875" style="112" customWidth="1"/>
    <col min="5127" max="5127" width="16.5703125" style="112" customWidth="1"/>
    <col min="5128" max="5128" width="14.28515625" style="112" customWidth="1"/>
    <col min="5129" max="5129" width="22.85546875" style="112" customWidth="1"/>
    <col min="5130" max="5130" width="14" style="112" customWidth="1"/>
    <col min="5131" max="5131" width="15.5703125" style="112" customWidth="1"/>
    <col min="5132" max="5376" width="9.140625" style="112"/>
    <col min="5377" max="5377" width="7.28515625" style="112" customWidth="1"/>
    <col min="5378" max="5378" width="24.42578125" style="112" customWidth="1"/>
    <col min="5379" max="5379" width="16.28515625" style="112" customWidth="1"/>
    <col min="5380" max="5380" width="13.5703125" style="112" customWidth="1"/>
    <col min="5381" max="5381" width="18.85546875" style="112" customWidth="1"/>
    <col min="5382" max="5382" width="15.85546875" style="112" customWidth="1"/>
    <col min="5383" max="5383" width="16.5703125" style="112" customWidth="1"/>
    <col min="5384" max="5384" width="14.28515625" style="112" customWidth="1"/>
    <col min="5385" max="5385" width="22.85546875" style="112" customWidth="1"/>
    <col min="5386" max="5386" width="14" style="112" customWidth="1"/>
    <col min="5387" max="5387" width="15.5703125" style="112" customWidth="1"/>
    <col min="5388" max="5632" width="9.140625" style="112"/>
    <col min="5633" max="5633" width="7.28515625" style="112" customWidth="1"/>
    <col min="5634" max="5634" width="24.42578125" style="112" customWidth="1"/>
    <col min="5635" max="5635" width="16.28515625" style="112" customWidth="1"/>
    <col min="5636" max="5636" width="13.5703125" style="112" customWidth="1"/>
    <col min="5637" max="5637" width="18.85546875" style="112" customWidth="1"/>
    <col min="5638" max="5638" width="15.85546875" style="112" customWidth="1"/>
    <col min="5639" max="5639" width="16.5703125" style="112" customWidth="1"/>
    <col min="5640" max="5640" width="14.28515625" style="112" customWidth="1"/>
    <col min="5641" max="5641" width="22.85546875" style="112" customWidth="1"/>
    <col min="5642" max="5642" width="14" style="112" customWidth="1"/>
    <col min="5643" max="5643" width="15.5703125" style="112" customWidth="1"/>
    <col min="5644" max="5888" width="9.140625" style="112"/>
    <col min="5889" max="5889" width="7.28515625" style="112" customWidth="1"/>
    <col min="5890" max="5890" width="24.42578125" style="112" customWidth="1"/>
    <col min="5891" max="5891" width="16.28515625" style="112" customWidth="1"/>
    <col min="5892" max="5892" width="13.5703125" style="112" customWidth="1"/>
    <col min="5893" max="5893" width="18.85546875" style="112" customWidth="1"/>
    <col min="5894" max="5894" width="15.85546875" style="112" customWidth="1"/>
    <col min="5895" max="5895" width="16.5703125" style="112" customWidth="1"/>
    <col min="5896" max="5896" width="14.28515625" style="112" customWidth="1"/>
    <col min="5897" max="5897" width="22.85546875" style="112" customWidth="1"/>
    <col min="5898" max="5898" width="14" style="112" customWidth="1"/>
    <col min="5899" max="5899" width="15.5703125" style="112" customWidth="1"/>
    <col min="5900" max="6144" width="9.140625" style="112"/>
    <col min="6145" max="6145" width="7.28515625" style="112" customWidth="1"/>
    <col min="6146" max="6146" width="24.42578125" style="112" customWidth="1"/>
    <col min="6147" max="6147" width="16.28515625" style="112" customWidth="1"/>
    <col min="6148" max="6148" width="13.5703125" style="112" customWidth="1"/>
    <col min="6149" max="6149" width="18.85546875" style="112" customWidth="1"/>
    <col min="6150" max="6150" width="15.85546875" style="112" customWidth="1"/>
    <col min="6151" max="6151" width="16.5703125" style="112" customWidth="1"/>
    <col min="6152" max="6152" width="14.28515625" style="112" customWidth="1"/>
    <col min="6153" max="6153" width="22.85546875" style="112" customWidth="1"/>
    <col min="6154" max="6154" width="14" style="112" customWidth="1"/>
    <col min="6155" max="6155" width="15.5703125" style="112" customWidth="1"/>
    <col min="6156" max="6400" width="9.140625" style="112"/>
    <col min="6401" max="6401" width="7.28515625" style="112" customWidth="1"/>
    <col min="6402" max="6402" width="24.42578125" style="112" customWidth="1"/>
    <col min="6403" max="6403" width="16.28515625" style="112" customWidth="1"/>
    <col min="6404" max="6404" width="13.5703125" style="112" customWidth="1"/>
    <col min="6405" max="6405" width="18.85546875" style="112" customWidth="1"/>
    <col min="6406" max="6406" width="15.85546875" style="112" customWidth="1"/>
    <col min="6407" max="6407" width="16.5703125" style="112" customWidth="1"/>
    <col min="6408" max="6408" width="14.28515625" style="112" customWidth="1"/>
    <col min="6409" max="6409" width="22.85546875" style="112" customWidth="1"/>
    <col min="6410" max="6410" width="14" style="112" customWidth="1"/>
    <col min="6411" max="6411" width="15.5703125" style="112" customWidth="1"/>
    <col min="6412" max="6656" width="9.140625" style="112"/>
    <col min="6657" max="6657" width="7.28515625" style="112" customWidth="1"/>
    <col min="6658" max="6658" width="24.42578125" style="112" customWidth="1"/>
    <col min="6659" max="6659" width="16.28515625" style="112" customWidth="1"/>
    <col min="6660" max="6660" width="13.5703125" style="112" customWidth="1"/>
    <col min="6661" max="6661" width="18.85546875" style="112" customWidth="1"/>
    <col min="6662" max="6662" width="15.85546875" style="112" customWidth="1"/>
    <col min="6663" max="6663" width="16.5703125" style="112" customWidth="1"/>
    <col min="6664" max="6664" width="14.28515625" style="112" customWidth="1"/>
    <col min="6665" max="6665" width="22.85546875" style="112" customWidth="1"/>
    <col min="6666" max="6666" width="14" style="112" customWidth="1"/>
    <col min="6667" max="6667" width="15.5703125" style="112" customWidth="1"/>
    <col min="6668" max="6912" width="9.140625" style="112"/>
    <col min="6913" max="6913" width="7.28515625" style="112" customWidth="1"/>
    <col min="6914" max="6914" width="24.42578125" style="112" customWidth="1"/>
    <col min="6915" max="6915" width="16.28515625" style="112" customWidth="1"/>
    <col min="6916" max="6916" width="13.5703125" style="112" customWidth="1"/>
    <col min="6917" max="6917" width="18.85546875" style="112" customWidth="1"/>
    <col min="6918" max="6918" width="15.85546875" style="112" customWidth="1"/>
    <col min="6919" max="6919" width="16.5703125" style="112" customWidth="1"/>
    <col min="6920" max="6920" width="14.28515625" style="112" customWidth="1"/>
    <col min="6921" max="6921" width="22.85546875" style="112" customWidth="1"/>
    <col min="6922" max="6922" width="14" style="112" customWidth="1"/>
    <col min="6923" max="6923" width="15.5703125" style="112" customWidth="1"/>
    <col min="6924" max="7168" width="9.140625" style="112"/>
    <col min="7169" max="7169" width="7.28515625" style="112" customWidth="1"/>
    <col min="7170" max="7170" width="24.42578125" style="112" customWidth="1"/>
    <col min="7171" max="7171" width="16.28515625" style="112" customWidth="1"/>
    <col min="7172" max="7172" width="13.5703125" style="112" customWidth="1"/>
    <col min="7173" max="7173" width="18.85546875" style="112" customWidth="1"/>
    <col min="7174" max="7174" width="15.85546875" style="112" customWidth="1"/>
    <col min="7175" max="7175" width="16.5703125" style="112" customWidth="1"/>
    <col min="7176" max="7176" width="14.28515625" style="112" customWidth="1"/>
    <col min="7177" max="7177" width="22.85546875" style="112" customWidth="1"/>
    <col min="7178" max="7178" width="14" style="112" customWidth="1"/>
    <col min="7179" max="7179" width="15.5703125" style="112" customWidth="1"/>
    <col min="7180" max="7424" width="9.140625" style="112"/>
    <col min="7425" max="7425" width="7.28515625" style="112" customWidth="1"/>
    <col min="7426" max="7426" width="24.42578125" style="112" customWidth="1"/>
    <col min="7427" max="7427" width="16.28515625" style="112" customWidth="1"/>
    <col min="7428" max="7428" width="13.5703125" style="112" customWidth="1"/>
    <col min="7429" max="7429" width="18.85546875" style="112" customWidth="1"/>
    <col min="7430" max="7430" width="15.85546875" style="112" customWidth="1"/>
    <col min="7431" max="7431" width="16.5703125" style="112" customWidth="1"/>
    <col min="7432" max="7432" width="14.28515625" style="112" customWidth="1"/>
    <col min="7433" max="7433" width="22.85546875" style="112" customWidth="1"/>
    <col min="7434" max="7434" width="14" style="112" customWidth="1"/>
    <col min="7435" max="7435" width="15.5703125" style="112" customWidth="1"/>
    <col min="7436" max="7680" width="9.140625" style="112"/>
    <col min="7681" max="7681" width="7.28515625" style="112" customWidth="1"/>
    <col min="7682" max="7682" width="24.42578125" style="112" customWidth="1"/>
    <col min="7683" max="7683" width="16.28515625" style="112" customWidth="1"/>
    <col min="7684" max="7684" width="13.5703125" style="112" customWidth="1"/>
    <col min="7685" max="7685" width="18.85546875" style="112" customWidth="1"/>
    <col min="7686" max="7686" width="15.85546875" style="112" customWidth="1"/>
    <col min="7687" max="7687" width="16.5703125" style="112" customWidth="1"/>
    <col min="7688" max="7688" width="14.28515625" style="112" customWidth="1"/>
    <col min="7689" max="7689" width="22.85546875" style="112" customWidth="1"/>
    <col min="7690" max="7690" width="14" style="112" customWidth="1"/>
    <col min="7691" max="7691" width="15.5703125" style="112" customWidth="1"/>
    <col min="7692" max="7936" width="9.140625" style="112"/>
    <col min="7937" max="7937" width="7.28515625" style="112" customWidth="1"/>
    <col min="7938" max="7938" width="24.42578125" style="112" customWidth="1"/>
    <col min="7939" max="7939" width="16.28515625" style="112" customWidth="1"/>
    <col min="7940" max="7940" width="13.5703125" style="112" customWidth="1"/>
    <col min="7941" max="7941" width="18.85546875" style="112" customWidth="1"/>
    <col min="7942" max="7942" width="15.85546875" style="112" customWidth="1"/>
    <col min="7943" max="7943" width="16.5703125" style="112" customWidth="1"/>
    <col min="7944" max="7944" width="14.28515625" style="112" customWidth="1"/>
    <col min="7945" max="7945" width="22.85546875" style="112" customWidth="1"/>
    <col min="7946" max="7946" width="14" style="112" customWidth="1"/>
    <col min="7947" max="7947" width="15.5703125" style="112" customWidth="1"/>
    <col min="7948" max="8192" width="9.140625" style="112"/>
    <col min="8193" max="8193" width="7.28515625" style="112" customWidth="1"/>
    <col min="8194" max="8194" width="24.42578125" style="112" customWidth="1"/>
    <col min="8195" max="8195" width="16.28515625" style="112" customWidth="1"/>
    <col min="8196" max="8196" width="13.5703125" style="112" customWidth="1"/>
    <col min="8197" max="8197" width="18.85546875" style="112" customWidth="1"/>
    <col min="8198" max="8198" width="15.85546875" style="112" customWidth="1"/>
    <col min="8199" max="8199" width="16.5703125" style="112" customWidth="1"/>
    <col min="8200" max="8200" width="14.28515625" style="112" customWidth="1"/>
    <col min="8201" max="8201" width="22.85546875" style="112" customWidth="1"/>
    <col min="8202" max="8202" width="14" style="112" customWidth="1"/>
    <col min="8203" max="8203" width="15.5703125" style="112" customWidth="1"/>
    <col min="8204" max="8448" width="9.140625" style="112"/>
    <col min="8449" max="8449" width="7.28515625" style="112" customWidth="1"/>
    <col min="8450" max="8450" width="24.42578125" style="112" customWidth="1"/>
    <col min="8451" max="8451" width="16.28515625" style="112" customWidth="1"/>
    <col min="8452" max="8452" width="13.5703125" style="112" customWidth="1"/>
    <col min="8453" max="8453" width="18.85546875" style="112" customWidth="1"/>
    <col min="8454" max="8454" width="15.85546875" style="112" customWidth="1"/>
    <col min="8455" max="8455" width="16.5703125" style="112" customWidth="1"/>
    <col min="8456" max="8456" width="14.28515625" style="112" customWidth="1"/>
    <col min="8457" max="8457" width="22.85546875" style="112" customWidth="1"/>
    <col min="8458" max="8458" width="14" style="112" customWidth="1"/>
    <col min="8459" max="8459" width="15.5703125" style="112" customWidth="1"/>
    <col min="8460" max="8704" width="9.140625" style="112"/>
    <col min="8705" max="8705" width="7.28515625" style="112" customWidth="1"/>
    <col min="8706" max="8706" width="24.42578125" style="112" customWidth="1"/>
    <col min="8707" max="8707" width="16.28515625" style="112" customWidth="1"/>
    <col min="8708" max="8708" width="13.5703125" style="112" customWidth="1"/>
    <col min="8709" max="8709" width="18.85546875" style="112" customWidth="1"/>
    <col min="8710" max="8710" width="15.85546875" style="112" customWidth="1"/>
    <col min="8711" max="8711" width="16.5703125" style="112" customWidth="1"/>
    <col min="8712" max="8712" width="14.28515625" style="112" customWidth="1"/>
    <col min="8713" max="8713" width="22.85546875" style="112" customWidth="1"/>
    <col min="8714" max="8714" width="14" style="112" customWidth="1"/>
    <col min="8715" max="8715" width="15.5703125" style="112" customWidth="1"/>
    <col min="8716" max="8960" width="9.140625" style="112"/>
    <col min="8961" max="8961" width="7.28515625" style="112" customWidth="1"/>
    <col min="8962" max="8962" width="24.42578125" style="112" customWidth="1"/>
    <col min="8963" max="8963" width="16.28515625" style="112" customWidth="1"/>
    <col min="8964" max="8964" width="13.5703125" style="112" customWidth="1"/>
    <col min="8965" max="8965" width="18.85546875" style="112" customWidth="1"/>
    <col min="8966" max="8966" width="15.85546875" style="112" customWidth="1"/>
    <col min="8967" max="8967" width="16.5703125" style="112" customWidth="1"/>
    <col min="8968" max="8968" width="14.28515625" style="112" customWidth="1"/>
    <col min="8969" max="8969" width="22.85546875" style="112" customWidth="1"/>
    <col min="8970" max="8970" width="14" style="112" customWidth="1"/>
    <col min="8971" max="8971" width="15.5703125" style="112" customWidth="1"/>
    <col min="8972" max="9216" width="9.140625" style="112"/>
    <col min="9217" max="9217" width="7.28515625" style="112" customWidth="1"/>
    <col min="9218" max="9218" width="24.42578125" style="112" customWidth="1"/>
    <col min="9219" max="9219" width="16.28515625" style="112" customWidth="1"/>
    <col min="9220" max="9220" width="13.5703125" style="112" customWidth="1"/>
    <col min="9221" max="9221" width="18.85546875" style="112" customWidth="1"/>
    <col min="9222" max="9222" width="15.85546875" style="112" customWidth="1"/>
    <col min="9223" max="9223" width="16.5703125" style="112" customWidth="1"/>
    <col min="9224" max="9224" width="14.28515625" style="112" customWidth="1"/>
    <col min="9225" max="9225" width="22.85546875" style="112" customWidth="1"/>
    <col min="9226" max="9226" width="14" style="112" customWidth="1"/>
    <col min="9227" max="9227" width="15.5703125" style="112" customWidth="1"/>
    <col min="9228" max="9472" width="9.140625" style="112"/>
    <col min="9473" max="9473" width="7.28515625" style="112" customWidth="1"/>
    <col min="9474" max="9474" width="24.42578125" style="112" customWidth="1"/>
    <col min="9475" max="9475" width="16.28515625" style="112" customWidth="1"/>
    <col min="9476" max="9476" width="13.5703125" style="112" customWidth="1"/>
    <col min="9477" max="9477" width="18.85546875" style="112" customWidth="1"/>
    <col min="9478" max="9478" width="15.85546875" style="112" customWidth="1"/>
    <col min="9479" max="9479" width="16.5703125" style="112" customWidth="1"/>
    <col min="9480" max="9480" width="14.28515625" style="112" customWidth="1"/>
    <col min="9481" max="9481" width="22.85546875" style="112" customWidth="1"/>
    <col min="9482" max="9482" width="14" style="112" customWidth="1"/>
    <col min="9483" max="9483" width="15.5703125" style="112" customWidth="1"/>
    <col min="9484" max="9728" width="9.140625" style="112"/>
    <col min="9729" max="9729" width="7.28515625" style="112" customWidth="1"/>
    <col min="9730" max="9730" width="24.42578125" style="112" customWidth="1"/>
    <col min="9731" max="9731" width="16.28515625" style="112" customWidth="1"/>
    <col min="9732" max="9732" width="13.5703125" style="112" customWidth="1"/>
    <col min="9733" max="9733" width="18.85546875" style="112" customWidth="1"/>
    <col min="9734" max="9734" width="15.85546875" style="112" customWidth="1"/>
    <col min="9735" max="9735" width="16.5703125" style="112" customWidth="1"/>
    <col min="9736" max="9736" width="14.28515625" style="112" customWidth="1"/>
    <col min="9737" max="9737" width="22.85546875" style="112" customWidth="1"/>
    <col min="9738" max="9738" width="14" style="112" customWidth="1"/>
    <col min="9739" max="9739" width="15.5703125" style="112" customWidth="1"/>
    <col min="9740" max="9984" width="9.140625" style="112"/>
    <col min="9985" max="9985" width="7.28515625" style="112" customWidth="1"/>
    <col min="9986" max="9986" width="24.42578125" style="112" customWidth="1"/>
    <col min="9987" max="9987" width="16.28515625" style="112" customWidth="1"/>
    <col min="9988" max="9988" width="13.5703125" style="112" customWidth="1"/>
    <col min="9989" max="9989" width="18.85546875" style="112" customWidth="1"/>
    <col min="9990" max="9990" width="15.85546875" style="112" customWidth="1"/>
    <col min="9991" max="9991" width="16.5703125" style="112" customWidth="1"/>
    <col min="9992" max="9992" width="14.28515625" style="112" customWidth="1"/>
    <col min="9993" max="9993" width="22.85546875" style="112" customWidth="1"/>
    <col min="9994" max="9994" width="14" style="112" customWidth="1"/>
    <col min="9995" max="9995" width="15.5703125" style="112" customWidth="1"/>
    <col min="9996" max="10240" width="9.140625" style="112"/>
    <col min="10241" max="10241" width="7.28515625" style="112" customWidth="1"/>
    <col min="10242" max="10242" width="24.42578125" style="112" customWidth="1"/>
    <col min="10243" max="10243" width="16.28515625" style="112" customWidth="1"/>
    <col min="10244" max="10244" width="13.5703125" style="112" customWidth="1"/>
    <col min="10245" max="10245" width="18.85546875" style="112" customWidth="1"/>
    <col min="10246" max="10246" width="15.85546875" style="112" customWidth="1"/>
    <col min="10247" max="10247" width="16.5703125" style="112" customWidth="1"/>
    <col min="10248" max="10248" width="14.28515625" style="112" customWidth="1"/>
    <col min="10249" max="10249" width="22.85546875" style="112" customWidth="1"/>
    <col min="10250" max="10250" width="14" style="112" customWidth="1"/>
    <col min="10251" max="10251" width="15.5703125" style="112" customWidth="1"/>
    <col min="10252" max="10496" width="9.140625" style="112"/>
    <col min="10497" max="10497" width="7.28515625" style="112" customWidth="1"/>
    <col min="10498" max="10498" width="24.42578125" style="112" customWidth="1"/>
    <col min="10499" max="10499" width="16.28515625" style="112" customWidth="1"/>
    <col min="10500" max="10500" width="13.5703125" style="112" customWidth="1"/>
    <col min="10501" max="10501" width="18.85546875" style="112" customWidth="1"/>
    <col min="10502" max="10502" width="15.85546875" style="112" customWidth="1"/>
    <col min="10503" max="10503" width="16.5703125" style="112" customWidth="1"/>
    <col min="10504" max="10504" width="14.28515625" style="112" customWidth="1"/>
    <col min="10505" max="10505" width="22.85546875" style="112" customWidth="1"/>
    <col min="10506" max="10506" width="14" style="112" customWidth="1"/>
    <col min="10507" max="10507" width="15.5703125" style="112" customWidth="1"/>
    <col min="10508" max="10752" width="9.140625" style="112"/>
    <col min="10753" max="10753" width="7.28515625" style="112" customWidth="1"/>
    <col min="10754" max="10754" width="24.42578125" style="112" customWidth="1"/>
    <col min="10755" max="10755" width="16.28515625" style="112" customWidth="1"/>
    <col min="10756" max="10756" width="13.5703125" style="112" customWidth="1"/>
    <col min="10757" max="10757" width="18.85546875" style="112" customWidth="1"/>
    <col min="10758" max="10758" width="15.85546875" style="112" customWidth="1"/>
    <col min="10759" max="10759" width="16.5703125" style="112" customWidth="1"/>
    <col min="10760" max="10760" width="14.28515625" style="112" customWidth="1"/>
    <col min="10761" max="10761" width="22.85546875" style="112" customWidth="1"/>
    <col min="10762" max="10762" width="14" style="112" customWidth="1"/>
    <col min="10763" max="10763" width="15.5703125" style="112" customWidth="1"/>
    <col min="10764" max="11008" width="9.140625" style="112"/>
    <col min="11009" max="11009" width="7.28515625" style="112" customWidth="1"/>
    <col min="11010" max="11010" width="24.42578125" style="112" customWidth="1"/>
    <col min="11011" max="11011" width="16.28515625" style="112" customWidth="1"/>
    <col min="11012" max="11012" width="13.5703125" style="112" customWidth="1"/>
    <col min="11013" max="11013" width="18.85546875" style="112" customWidth="1"/>
    <col min="11014" max="11014" width="15.85546875" style="112" customWidth="1"/>
    <col min="11015" max="11015" width="16.5703125" style="112" customWidth="1"/>
    <col min="11016" max="11016" width="14.28515625" style="112" customWidth="1"/>
    <col min="11017" max="11017" width="22.85546875" style="112" customWidth="1"/>
    <col min="11018" max="11018" width="14" style="112" customWidth="1"/>
    <col min="11019" max="11019" width="15.5703125" style="112" customWidth="1"/>
    <col min="11020" max="11264" width="9.140625" style="112"/>
    <col min="11265" max="11265" width="7.28515625" style="112" customWidth="1"/>
    <col min="11266" max="11266" width="24.42578125" style="112" customWidth="1"/>
    <col min="11267" max="11267" width="16.28515625" style="112" customWidth="1"/>
    <col min="11268" max="11268" width="13.5703125" style="112" customWidth="1"/>
    <col min="11269" max="11269" width="18.85546875" style="112" customWidth="1"/>
    <col min="11270" max="11270" width="15.85546875" style="112" customWidth="1"/>
    <col min="11271" max="11271" width="16.5703125" style="112" customWidth="1"/>
    <col min="11272" max="11272" width="14.28515625" style="112" customWidth="1"/>
    <col min="11273" max="11273" width="22.85546875" style="112" customWidth="1"/>
    <col min="11274" max="11274" width="14" style="112" customWidth="1"/>
    <col min="11275" max="11275" width="15.5703125" style="112" customWidth="1"/>
    <col min="11276" max="11520" width="9.140625" style="112"/>
    <col min="11521" max="11521" width="7.28515625" style="112" customWidth="1"/>
    <col min="11522" max="11522" width="24.42578125" style="112" customWidth="1"/>
    <col min="11523" max="11523" width="16.28515625" style="112" customWidth="1"/>
    <col min="11524" max="11524" width="13.5703125" style="112" customWidth="1"/>
    <col min="11525" max="11525" width="18.85546875" style="112" customWidth="1"/>
    <col min="11526" max="11526" width="15.85546875" style="112" customWidth="1"/>
    <col min="11527" max="11527" width="16.5703125" style="112" customWidth="1"/>
    <col min="11528" max="11528" width="14.28515625" style="112" customWidth="1"/>
    <col min="11529" max="11529" width="22.85546875" style="112" customWidth="1"/>
    <col min="11530" max="11530" width="14" style="112" customWidth="1"/>
    <col min="11531" max="11531" width="15.5703125" style="112" customWidth="1"/>
    <col min="11532" max="11776" width="9.140625" style="112"/>
    <col min="11777" max="11777" width="7.28515625" style="112" customWidth="1"/>
    <col min="11778" max="11778" width="24.42578125" style="112" customWidth="1"/>
    <col min="11779" max="11779" width="16.28515625" style="112" customWidth="1"/>
    <col min="11780" max="11780" width="13.5703125" style="112" customWidth="1"/>
    <col min="11781" max="11781" width="18.85546875" style="112" customWidth="1"/>
    <col min="11782" max="11782" width="15.85546875" style="112" customWidth="1"/>
    <col min="11783" max="11783" width="16.5703125" style="112" customWidth="1"/>
    <col min="11784" max="11784" width="14.28515625" style="112" customWidth="1"/>
    <col min="11785" max="11785" width="22.85546875" style="112" customWidth="1"/>
    <col min="11786" max="11786" width="14" style="112" customWidth="1"/>
    <col min="11787" max="11787" width="15.5703125" style="112" customWidth="1"/>
    <col min="11788" max="12032" width="9.140625" style="112"/>
    <col min="12033" max="12033" width="7.28515625" style="112" customWidth="1"/>
    <col min="12034" max="12034" width="24.42578125" style="112" customWidth="1"/>
    <col min="12035" max="12035" width="16.28515625" style="112" customWidth="1"/>
    <col min="12036" max="12036" width="13.5703125" style="112" customWidth="1"/>
    <col min="12037" max="12037" width="18.85546875" style="112" customWidth="1"/>
    <col min="12038" max="12038" width="15.85546875" style="112" customWidth="1"/>
    <col min="12039" max="12039" width="16.5703125" style="112" customWidth="1"/>
    <col min="12040" max="12040" width="14.28515625" style="112" customWidth="1"/>
    <col min="12041" max="12041" width="22.85546875" style="112" customWidth="1"/>
    <col min="12042" max="12042" width="14" style="112" customWidth="1"/>
    <col min="12043" max="12043" width="15.5703125" style="112" customWidth="1"/>
    <col min="12044" max="12288" width="9.140625" style="112"/>
    <col min="12289" max="12289" width="7.28515625" style="112" customWidth="1"/>
    <col min="12290" max="12290" width="24.42578125" style="112" customWidth="1"/>
    <col min="12291" max="12291" width="16.28515625" style="112" customWidth="1"/>
    <col min="12292" max="12292" width="13.5703125" style="112" customWidth="1"/>
    <col min="12293" max="12293" width="18.85546875" style="112" customWidth="1"/>
    <col min="12294" max="12294" width="15.85546875" style="112" customWidth="1"/>
    <col min="12295" max="12295" width="16.5703125" style="112" customWidth="1"/>
    <col min="12296" max="12296" width="14.28515625" style="112" customWidth="1"/>
    <col min="12297" max="12297" width="22.85546875" style="112" customWidth="1"/>
    <col min="12298" max="12298" width="14" style="112" customWidth="1"/>
    <col min="12299" max="12299" width="15.5703125" style="112" customWidth="1"/>
    <col min="12300" max="12544" width="9.140625" style="112"/>
    <col min="12545" max="12545" width="7.28515625" style="112" customWidth="1"/>
    <col min="12546" max="12546" width="24.42578125" style="112" customWidth="1"/>
    <col min="12547" max="12547" width="16.28515625" style="112" customWidth="1"/>
    <col min="12548" max="12548" width="13.5703125" style="112" customWidth="1"/>
    <col min="12549" max="12549" width="18.85546875" style="112" customWidth="1"/>
    <col min="12550" max="12550" width="15.85546875" style="112" customWidth="1"/>
    <col min="12551" max="12551" width="16.5703125" style="112" customWidth="1"/>
    <col min="12552" max="12552" width="14.28515625" style="112" customWidth="1"/>
    <col min="12553" max="12553" width="22.85546875" style="112" customWidth="1"/>
    <col min="12554" max="12554" width="14" style="112" customWidth="1"/>
    <col min="12555" max="12555" width="15.5703125" style="112" customWidth="1"/>
    <col min="12556" max="12800" width="9.140625" style="112"/>
    <col min="12801" max="12801" width="7.28515625" style="112" customWidth="1"/>
    <col min="12802" max="12802" width="24.42578125" style="112" customWidth="1"/>
    <col min="12803" max="12803" width="16.28515625" style="112" customWidth="1"/>
    <col min="12804" max="12804" width="13.5703125" style="112" customWidth="1"/>
    <col min="12805" max="12805" width="18.85546875" style="112" customWidth="1"/>
    <col min="12806" max="12806" width="15.85546875" style="112" customWidth="1"/>
    <col min="12807" max="12807" width="16.5703125" style="112" customWidth="1"/>
    <col min="12808" max="12808" width="14.28515625" style="112" customWidth="1"/>
    <col min="12809" max="12809" width="22.85546875" style="112" customWidth="1"/>
    <col min="12810" max="12810" width="14" style="112" customWidth="1"/>
    <col min="12811" max="12811" width="15.5703125" style="112" customWidth="1"/>
    <col min="12812" max="13056" width="9.140625" style="112"/>
    <col min="13057" max="13057" width="7.28515625" style="112" customWidth="1"/>
    <col min="13058" max="13058" width="24.42578125" style="112" customWidth="1"/>
    <col min="13059" max="13059" width="16.28515625" style="112" customWidth="1"/>
    <col min="13060" max="13060" width="13.5703125" style="112" customWidth="1"/>
    <col min="13061" max="13061" width="18.85546875" style="112" customWidth="1"/>
    <col min="13062" max="13062" width="15.85546875" style="112" customWidth="1"/>
    <col min="13063" max="13063" width="16.5703125" style="112" customWidth="1"/>
    <col min="13064" max="13064" width="14.28515625" style="112" customWidth="1"/>
    <col min="13065" max="13065" width="22.85546875" style="112" customWidth="1"/>
    <col min="13066" max="13066" width="14" style="112" customWidth="1"/>
    <col min="13067" max="13067" width="15.5703125" style="112" customWidth="1"/>
    <col min="13068" max="13312" width="9.140625" style="112"/>
    <col min="13313" max="13313" width="7.28515625" style="112" customWidth="1"/>
    <col min="13314" max="13314" width="24.42578125" style="112" customWidth="1"/>
    <col min="13315" max="13315" width="16.28515625" style="112" customWidth="1"/>
    <col min="13316" max="13316" width="13.5703125" style="112" customWidth="1"/>
    <col min="13317" max="13317" width="18.85546875" style="112" customWidth="1"/>
    <col min="13318" max="13318" width="15.85546875" style="112" customWidth="1"/>
    <col min="13319" max="13319" width="16.5703125" style="112" customWidth="1"/>
    <col min="13320" max="13320" width="14.28515625" style="112" customWidth="1"/>
    <col min="13321" max="13321" width="22.85546875" style="112" customWidth="1"/>
    <col min="13322" max="13322" width="14" style="112" customWidth="1"/>
    <col min="13323" max="13323" width="15.5703125" style="112" customWidth="1"/>
    <col min="13324" max="13568" width="9.140625" style="112"/>
    <col min="13569" max="13569" width="7.28515625" style="112" customWidth="1"/>
    <col min="13570" max="13570" width="24.42578125" style="112" customWidth="1"/>
    <col min="13571" max="13571" width="16.28515625" style="112" customWidth="1"/>
    <col min="13572" max="13572" width="13.5703125" style="112" customWidth="1"/>
    <col min="13573" max="13573" width="18.85546875" style="112" customWidth="1"/>
    <col min="13574" max="13574" width="15.85546875" style="112" customWidth="1"/>
    <col min="13575" max="13575" width="16.5703125" style="112" customWidth="1"/>
    <col min="13576" max="13576" width="14.28515625" style="112" customWidth="1"/>
    <col min="13577" max="13577" width="22.85546875" style="112" customWidth="1"/>
    <col min="13578" max="13578" width="14" style="112" customWidth="1"/>
    <col min="13579" max="13579" width="15.5703125" style="112" customWidth="1"/>
    <col min="13580" max="13824" width="9.140625" style="112"/>
    <col min="13825" max="13825" width="7.28515625" style="112" customWidth="1"/>
    <col min="13826" max="13826" width="24.42578125" style="112" customWidth="1"/>
    <col min="13827" max="13827" width="16.28515625" style="112" customWidth="1"/>
    <col min="13828" max="13828" width="13.5703125" style="112" customWidth="1"/>
    <col min="13829" max="13829" width="18.85546875" style="112" customWidth="1"/>
    <col min="13830" max="13830" width="15.85546875" style="112" customWidth="1"/>
    <col min="13831" max="13831" width="16.5703125" style="112" customWidth="1"/>
    <col min="13832" max="13832" width="14.28515625" style="112" customWidth="1"/>
    <col min="13833" max="13833" width="22.85546875" style="112" customWidth="1"/>
    <col min="13834" max="13834" width="14" style="112" customWidth="1"/>
    <col min="13835" max="13835" width="15.5703125" style="112" customWidth="1"/>
    <col min="13836" max="14080" width="9.140625" style="112"/>
    <col min="14081" max="14081" width="7.28515625" style="112" customWidth="1"/>
    <col min="14082" max="14082" width="24.42578125" style="112" customWidth="1"/>
    <col min="14083" max="14083" width="16.28515625" style="112" customWidth="1"/>
    <col min="14084" max="14084" width="13.5703125" style="112" customWidth="1"/>
    <col min="14085" max="14085" width="18.85546875" style="112" customWidth="1"/>
    <col min="14086" max="14086" width="15.85546875" style="112" customWidth="1"/>
    <col min="14087" max="14087" width="16.5703125" style="112" customWidth="1"/>
    <col min="14088" max="14088" width="14.28515625" style="112" customWidth="1"/>
    <col min="14089" max="14089" width="22.85546875" style="112" customWidth="1"/>
    <col min="14090" max="14090" width="14" style="112" customWidth="1"/>
    <col min="14091" max="14091" width="15.5703125" style="112" customWidth="1"/>
    <col min="14092" max="14336" width="9.140625" style="112"/>
    <col min="14337" max="14337" width="7.28515625" style="112" customWidth="1"/>
    <col min="14338" max="14338" width="24.42578125" style="112" customWidth="1"/>
    <col min="14339" max="14339" width="16.28515625" style="112" customWidth="1"/>
    <col min="14340" max="14340" width="13.5703125" style="112" customWidth="1"/>
    <col min="14341" max="14341" width="18.85546875" style="112" customWidth="1"/>
    <col min="14342" max="14342" width="15.85546875" style="112" customWidth="1"/>
    <col min="14343" max="14343" width="16.5703125" style="112" customWidth="1"/>
    <col min="14344" max="14344" width="14.28515625" style="112" customWidth="1"/>
    <col min="14345" max="14345" width="22.85546875" style="112" customWidth="1"/>
    <col min="14346" max="14346" width="14" style="112" customWidth="1"/>
    <col min="14347" max="14347" width="15.5703125" style="112" customWidth="1"/>
    <col min="14348" max="14592" width="9.140625" style="112"/>
    <col min="14593" max="14593" width="7.28515625" style="112" customWidth="1"/>
    <col min="14594" max="14594" width="24.42578125" style="112" customWidth="1"/>
    <col min="14595" max="14595" width="16.28515625" style="112" customWidth="1"/>
    <col min="14596" max="14596" width="13.5703125" style="112" customWidth="1"/>
    <col min="14597" max="14597" width="18.85546875" style="112" customWidth="1"/>
    <col min="14598" max="14598" width="15.85546875" style="112" customWidth="1"/>
    <col min="14599" max="14599" width="16.5703125" style="112" customWidth="1"/>
    <col min="14600" max="14600" width="14.28515625" style="112" customWidth="1"/>
    <col min="14601" max="14601" width="22.85546875" style="112" customWidth="1"/>
    <col min="14602" max="14602" width="14" style="112" customWidth="1"/>
    <col min="14603" max="14603" width="15.5703125" style="112" customWidth="1"/>
    <col min="14604" max="14848" width="9.140625" style="112"/>
    <col min="14849" max="14849" width="7.28515625" style="112" customWidth="1"/>
    <col min="14850" max="14850" width="24.42578125" style="112" customWidth="1"/>
    <col min="14851" max="14851" width="16.28515625" style="112" customWidth="1"/>
    <col min="14852" max="14852" width="13.5703125" style="112" customWidth="1"/>
    <col min="14853" max="14853" width="18.85546875" style="112" customWidth="1"/>
    <col min="14854" max="14854" width="15.85546875" style="112" customWidth="1"/>
    <col min="14855" max="14855" width="16.5703125" style="112" customWidth="1"/>
    <col min="14856" max="14856" width="14.28515625" style="112" customWidth="1"/>
    <col min="14857" max="14857" width="22.85546875" style="112" customWidth="1"/>
    <col min="14858" max="14858" width="14" style="112" customWidth="1"/>
    <col min="14859" max="14859" width="15.5703125" style="112" customWidth="1"/>
    <col min="14860" max="15104" width="9.140625" style="112"/>
    <col min="15105" max="15105" width="7.28515625" style="112" customWidth="1"/>
    <col min="15106" max="15106" width="24.42578125" style="112" customWidth="1"/>
    <col min="15107" max="15107" width="16.28515625" style="112" customWidth="1"/>
    <col min="15108" max="15108" width="13.5703125" style="112" customWidth="1"/>
    <col min="15109" max="15109" width="18.85546875" style="112" customWidth="1"/>
    <col min="15110" max="15110" width="15.85546875" style="112" customWidth="1"/>
    <col min="15111" max="15111" width="16.5703125" style="112" customWidth="1"/>
    <col min="15112" max="15112" width="14.28515625" style="112" customWidth="1"/>
    <col min="15113" max="15113" width="22.85546875" style="112" customWidth="1"/>
    <col min="15114" max="15114" width="14" style="112" customWidth="1"/>
    <col min="15115" max="15115" width="15.5703125" style="112" customWidth="1"/>
    <col min="15116" max="15360" width="9.140625" style="112"/>
    <col min="15361" max="15361" width="7.28515625" style="112" customWidth="1"/>
    <col min="15362" max="15362" width="24.42578125" style="112" customWidth="1"/>
    <col min="15363" max="15363" width="16.28515625" style="112" customWidth="1"/>
    <col min="15364" max="15364" width="13.5703125" style="112" customWidth="1"/>
    <col min="15365" max="15365" width="18.85546875" style="112" customWidth="1"/>
    <col min="15366" max="15366" width="15.85546875" style="112" customWidth="1"/>
    <col min="15367" max="15367" width="16.5703125" style="112" customWidth="1"/>
    <col min="15368" max="15368" width="14.28515625" style="112" customWidth="1"/>
    <col min="15369" max="15369" width="22.85546875" style="112" customWidth="1"/>
    <col min="15370" max="15370" width="14" style="112" customWidth="1"/>
    <col min="15371" max="15371" width="15.5703125" style="112" customWidth="1"/>
    <col min="15372" max="15616" width="9.140625" style="112"/>
    <col min="15617" max="15617" width="7.28515625" style="112" customWidth="1"/>
    <col min="15618" max="15618" width="24.42578125" style="112" customWidth="1"/>
    <col min="15619" max="15619" width="16.28515625" style="112" customWidth="1"/>
    <col min="15620" max="15620" width="13.5703125" style="112" customWidth="1"/>
    <col min="15621" max="15621" width="18.85546875" style="112" customWidth="1"/>
    <col min="15622" max="15622" width="15.85546875" style="112" customWidth="1"/>
    <col min="15623" max="15623" width="16.5703125" style="112" customWidth="1"/>
    <col min="15624" max="15624" width="14.28515625" style="112" customWidth="1"/>
    <col min="15625" max="15625" width="22.85546875" style="112" customWidth="1"/>
    <col min="15626" max="15626" width="14" style="112" customWidth="1"/>
    <col min="15627" max="15627" width="15.5703125" style="112" customWidth="1"/>
    <col min="15628" max="15872" width="9.140625" style="112"/>
    <col min="15873" max="15873" width="7.28515625" style="112" customWidth="1"/>
    <col min="15874" max="15874" width="24.42578125" style="112" customWidth="1"/>
    <col min="15875" max="15875" width="16.28515625" style="112" customWidth="1"/>
    <col min="15876" max="15876" width="13.5703125" style="112" customWidth="1"/>
    <col min="15877" max="15877" width="18.85546875" style="112" customWidth="1"/>
    <col min="15878" max="15878" width="15.85546875" style="112" customWidth="1"/>
    <col min="15879" max="15879" width="16.5703125" style="112" customWidth="1"/>
    <col min="15880" max="15880" width="14.28515625" style="112" customWidth="1"/>
    <col min="15881" max="15881" width="22.85546875" style="112" customWidth="1"/>
    <col min="15882" max="15882" width="14" style="112" customWidth="1"/>
    <col min="15883" max="15883" width="15.5703125" style="112" customWidth="1"/>
    <col min="15884" max="16128" width="9.140625" style="112"/>
    <col min="16129" max="16129" width="7.28515625" style="112" customWidth="1"/>
    <col min="16130" max="16130" width="24.42578125" style="112" customWidth="1"/>
    <col min="16131" max="16131" width="16.28515625" style="112" customWidth="1"/>
    <col min="16132" max="16132" width="13.5703125" style="112" customWidth="1"/>
    <col min="16133" max="16133" width="18.85546875" style="112" customWidth="1"/>
    <col min="16134" max="16134" width="15.85546875" style="112" customWidth="1"/>
    <col min="16135" max="16135" width="16.5703125" style="112" customWidth="1"/>
    <col min="16136" max="16136" width="14.28515625" style="112" customWidth="1"/>
    <col min="16137" max="16137" width="22.85546875" style="112" customWidth="1"/>
    <col min="16138" max="16138" width="14" style="112" customWidth="1"/>
    <col min="16139" max="16139" width="15.5703125" style="112" customWidth="1"/>
    <col min="16140" max="16384" width="9.140625" style="112"/>
  </cols>
  <sheetData>
    <row r="1" spans="1:16" ht="18.75" customHeight="1" x14ac:dyDescent="0.25">
      <c r="K1" s="113"/>
      <c r="L1" s="113"/>
      <c r="M1" s="114" t="s">
        <v>0</v>
      </c>
      <c r="N1" s="114"/>
      <c r="O1" s="114"/>
    </row>
    <row r="2" spans="1:16" ht="20.25" customHeight="1" x14ac:dyDescent="0.25">
      <c r="A2" s="115"/>
      <c r="B2" s="115"/>
      <c r="C2" s="115"/>
      <c r="D2" s="115"/>
      <c r="E2" s="115"/>
      <c r="F2" s="115"/>
      <c r="G2" s="115"/>
      <c r="H2" s="116"/>
      <c r="I2" s="116"/>
      <c r="K2" s="117"/>
      <c r="L2" s="117"/>
      <c r="M2" s="118" t="s">
        <v>29</v>
      </c>
      <c r="N2" s="118"/>
      <c r="O2" s="118"/>
      <c r="P2" s="118"/>
    </row>
    <row r="3" spans="1:16" ht="61.5" customHeight="1" x14ac:dyDescent="0.25">
      <c r="A3" s="115"/>
      <c r="B3" s="119" t="s">
        <v>174</v>
      </c>
      <c r="C3" s="120"/>
      <c r="D3" s="120"/>
      <c r="E3" s="120"/>
      <c r="F3" s="120"/>
      <c r="G3" s="120"/>
      <c r="H3" s="120"/>
      <c r="I3" s="120"/>
      <c r="J3" s="120"/>
      <c r="K3" s="115"/>
    </row>
    <row r="4" spans="1:16" ht="31.5" customHeight="1" x14ac:dyDescent="0.25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6" ht="33" customHeight="1" x14ac:dyDescent="0.25">
      <c r="A5" s="122" t="s">
        <v>4</v>
      </c>
      <c r="B5" s="122" t="s">
        <v>5</v>
      </c>
      <c r="C5" s="123" t="s">
        <v>6</v>
      </c>
      <c r="D5" s="123"/>
      <c r="E5" s="123"/>
      <c r="F5" s="123" t="s">
        <v>7</v>
      </c>
      <c r="G5" s="123" t="s">
        <v>8</v>
      </c>
      <c r="H5" s="123"/>
      <c r="I5" s="123"/>
      <c r="J5" s="123"/>
      <c r="K5" s="124" t="s">
        <v>9</v>
      </c>
    </row>
    <row r="6" spans="1:16" ht="158.25" customHeight="1" x14ac:dyDescent="0.25">
      <c r="A6" s="122"/>
      <c r="B6" s="122"/>
      <c r="C6" s="125" t="s">
        <v>10</v>
      </c>
      <c r="D6" s="125" t="s">
        <v>11</v>
      </c>
      <c r="E6" s="125" t="s">
        <v>12</v>
      </c>
      <c r="F6" s="123"/>
      <c r="G6" s="126" t="s">
        <v>13</v>
      </c>
      <c r="H6" s="125" t="s">
        <v>14</v>
      </c>
      <c r="I6" s="125" t="s">
        <v>15</v>
      </c>
      <c r="J6" s="125" t="s">
        <v>14</v>
      </c>
      <c r="K6" s="124"/>
    </row>
    <row r="7" spans="1:16" ht="31.5" x14ac:dyDescent="0.25">
      <c r="A7" s="127">
        <v>1</v>
      </c>
      <c r="B7" s="132" t="s">
        <v>64</v>
      </c>
      <c r="C7" s="133"/>
      <c r="D7" s="133">
        <v>25.64</v>
      </c>
      <c r="E7" s="136" t="s">
        <v>27</v>
      </c>
      <c r="F7" s="131">
        <f>SUM(C7,D7)</f>
        <v>25.64</v>
      </c>
      <c r="G7" s="132"/>
      <c r="H7" s="133"/>
      <c r="I7" s="136" t="s">
        <v>27</v>
      </c>
      <c r="J7" s="133">
        <v>25.64</v>
      </c>
      <c r="K7" s="137"/>
    </row>
    <row r="8" spans="1:16" ht="31.5" x14ac:dyDescent="0.25">
      <c r="A8" s="127"/>
      <c r="B8" s="132"/>
      <c r="C8" s="133"/>
      <c r="D8" s="133">
        <v>17.89</v>
      </c>
      <c r="E8" s="136" t="s">
        <v>175</v>
      </c>
      <c r="F8" s="131">
        <f t="shared" ref="F8:F50" si="0">SUM(C8,D8)</f>
        <v>17.89</v>
      </c>
      <c r="G8" s="132"/>
      <c r="H8" s="133"/>
      <c r="I8" s="136" t="s">
        <v>175</v>
      </c>
      <c r="J8" s="133">
        <v>17.89</v>
      </c>
      <c r="K8" s="137"/>
    </row>
    <row r="9" spans="1:16" ht="15.75" x14ac:dyDescent="0.25">
      <c r="A9" s="127"/>
      <c r="B9" s="132"/>
      <c r="C9" s="133"/>
      <c r="D9" s="133"/>
      <c r="E9" s="136"/>
      <c r="F9" s="131">
        <f t="shared" si="0"/>
        <v>0</v>
      </c>
      <c r="G9" s="132"/>
      <c r="H9" s="133"/>
      <c r="I9" s="134"/>
      <c r="J9" s="133"/>
      <c r="K9" s="137"/>
    </row>
    <row r="10" spans="1:16" ht="15.75" x14ac:dyDescent="0.25">
      <c r="A10" s="127"/>
      <c r="B10" s="132"/>
      <c r="C10" s="133"/>
      <c r="D10" s="133"/>
      <c r="E10" s="136"/>
      <c r="F10" s="131">
        <f t="shared" si="0"/>
        <v>0</v>
      </c>
      <c r="G10" s="132"/>
      <c r="H10" s="133"/>
      <c r="I10" s="134"/>
      <c r="J10" s="133"/>
      <c r="K10" s="137"/>
    </row>
    <row r="11" spans="1:16" ht="15.75" x14ac:dyDescent="0.25">
      <c r="A11" s="127"/>
      <c r="B11" s="132"/>
      <c r="C11" s="133"/>
      <c r="D11" s="133"/>
      <c r="E11" s="136"/>
      <c r="F11" s="131">
        <f t="shared" si="0"/>
        <v>0</v>
      </c>
      <c r="G11" s="132"/>
      <c r="H11" s="133"/>
      <c r="I11" s="134"/>
      <c r="J11" s="133"/>
      <c r="K11" s="137"/>
    </row>
    <row r="12" spans="1:16" ht="15.75" x14ac:dyDescent="0.25">
      <c r="A12" s="127"/>
      <c r="B12" s="132"/>
      <c r="C12" s="133"/>
      <c r="D12" s="133"/>
      <c r="E12" s="136"/>
      <c r="F12" s="131">
        <f t="shared" si="0"/>
        <v>0</v>
      </c>
      <c r="G12" s="135"/>
      <c r="H12" s="133"/>
      <c r="I12" s="136"/>
      <c r="J12" s="133"/>
      <c r="K12" s="137"/>
    </row>
    <row r="13" spans="1:16" ht="15.75" x14ac:dyDescent="0.25">
      <c r="A13" s="127"/>
      <c r="B13" s="132"/>
      <c r="C13" s="133"/>
      <c r="D13" s="133"/>
      <c r="E13" s="136"/>
      <c r="F13" s="131">
        <f t="shared" si="0"/>
        <v>0</v>
      </c>
      <c r="G13" s="135"/>
      <c r="H13" s="133"/>
      <c r="I13" s="136"/>
      <c r="J13" s="133"/>
      <c r="K13" s="137"/>
    </row>
    <row r="14" spans="1:16" ht="15.75" x14ac:dyDescent="0.25">
      <c r="A14" s="127"/>
      <c r="B14" s="132"/>
      <c r="C14" s="133"/>
      <c r="D14" s="133"/>
      <c r="E14" s="136"/>
      <c r="F14" s="131">
        <f t="shared" si="0"/>
        <v>0</v>
      </c>
      <c r="G14" s="132"/>
      <c r="H14" s="133"/>
      <c r="I14" s="136"/>
      <c r="J14" s="133"/>
      <c r="K14" s="137"/>
    </row>
    <row r="15" spans="1:16" ht="15.75" x14ac:dyDescent="0.25">
      <c r="A15" s="135"/>
      <c r="B15" s="132"/>
      <c r="C15" s="133"/>
      <c r="D15" s="133"/>
      <c r="E15" s="136"/>
      <c r="F15" s="131">
        <f t="shared" si="0"/>
        <v>0</v>
      </c>
      <c r="G15" s="132"/>
      <c r="H15" s="133"/>
      <c r="I15" s="136"/>
      <c r="J15" s="133"/>
      <c r="K15" s="137"/>
    </row>
    <row r="16" spans="1:16" ht="15" customHeight="1" x14ac:dyDescent="0.25">
      <c r="A16" s="135"/>
      <c r="B16" s="132"/>
      <c r="C16" s="133"/>
      <c r="D16" s="133"/>
      <c r="E16" s="136"/>
      <c r="F16" s="131">
        <f t="shared" si="0"/>
        <v>0</v>
      </c>
      <c r="G16" s="132"/>
      <c r="H16" s="133"/>
      <c r="I16" s="136"/>
      <c r="J16" s="133"/>
      <c r="K16" s="137"/>
    </row>
    <row r="17" spans="1:11" ht="15.75" x14ac:dyDescent="0.25">
      <c r="A17" s="127"/>
      <c r="B17" s="132"/>
      <c r="C17" s="133"/>
      <c r="D17" s="133"/>
      <c r="E17" s="136"/>
      <c r="F17" s="131">
        <f t="shared" si="0"/>
        <v>0</v>
      </c>
      <c r="G17" s="132"/>
      <c r="H17" s="133"/>
      <c r="I17" s="136"/>
      <c r="J17" s="133"/>
      <c r="K17" s="137"/>
    </row>
    <row r="18" spans="1:11" ht="15.75" x14ac:dyDescent="0.25">
      <c r="A18" s="127"/>
      <c r="B18" s="132"/>
      <c r="C18" s="133"/>
      <c r="D18" s="133"/>
      <c r="E18" s="136"/>
      <c r="F18" s="131">
        <f t="shared" si="0"/>
        <v>0</v>
      </c>
      <c r="G18" s="132"/>
      <c r="H18" s="133"/>
      <c r="I18" s="136"/>
      <c r="J18" s="133"/>
      <c r="K18" s="137"/>
    </row>
    <row r="19" spans="1:11" ht="15.75" x14ac:dyDescent="0.25">
      <c r="A19" s="127"/>
      <c r="B19" s="132"/>
      <c r="C19" s="133"/>
      <c r="D19" s="133"/>
      <c r="E19" s="136"/>
      <c r="F19" s="131">
        <f t="shared" si="0"/>
        <v>0</v>
      </c>
      <c r="G19" s="132"/>
      <c r="H19" s="133"/>
      <c r="I19" s="136"/>
      <c r="J19" s="133"/>
      <c r="K19" s="137"/>
    </row>
    <row r="20" spans="1:11" ht="15.75" x14ac:dyDescent="0.25">
      <c r="A20" s="127"/>
      <c r="B20" s="132"/>
      <c r="C20" s="133"/>
      <c r="D20" s="133"/>
      <c r="E20" s="136"/>
      <c r="F20" s="131">
        <f t="shared" si="0"/>
        <v>0</v>
      </c>
      <c r="G20" s="132"/>
      <c r="H20" s="133"/>
      <c r="I20" s="136"/>
      <c r="J20" s="133"/>
      <c r="K20" s="137"/>
    </row>
    <row r="21" spans="1:11" ht="15.75" x14ac:dyDescent="0.25">
      <c r="A21" s="127"/>
      <c r="B21" s="132"/>
      <c r="C21" s="133"/>
      <c r="D21" s="133"/>
      <c r="E21" s="136"/>
      <c r="F21" s="131">
        <f t="shared" si="0"/>
        <v>0</v>
      </c>
      <c r="G21" s="132"/>
      <c r="H21" s="133"/>
      <c r="I21" s="136"/>
      <c r="J21" s="133"/>
      <c r="K21" s="137"/>
    </row>
    <row r="22" spans="1:11" ht="15.75" x14ac:dyDescent="0.25">
      <c r="A22" s="127"/>
      <c r="B22" s="132"/>
      <c r="C22" s="133"/>
      <c r="D22" s="133"/>
      <c r="E22" s="136"/>
      <c r="F22" s="131">
        <f t="shared" si="0"/>
        <v>0</v>
      </c>
      <c r="G22" s="132"/>
      <c r="H22" s="133"/>
      <c r="I22" s="136"/>
      <c r="J22" s="133"/>
      <c r="K22" s="137"/>
    </row>
    <row r="23" spans="1:11" ht="15.75" x14ac:dyDescent="0.25">
      <c r="A23" s="127"/>
      <c r="B23" s="132"/>
      <c r="C23" s="133"/>
      <c r="D23" s="133"/>
      <c r="E23" s="136"/>
      <c r="F23" s="131">
        <f t="shared" si="0"/>
        <v>0</v>
      </c>
      <c r="G23" s="132"/>
      <c r="H23" s="133"/>
      <c r="I23" s="136"/>
      <c r="J23" s="133"/>
      <c r="K23" s="137"/>
    </row>
    <row r="24" spans="1:11" ht="15.75" x14ac:dyDescent="0.25">
      <c r="A24" s="127"/>
      <c r="B24" s="132"/>
      <c r="C24" s="133"/>
      <c r="D24" s="133"/>
      <c r="E24" s="136"/>
      <c r="F24" s="131">
        <f t="shared" si="0"/>
        <v>0</v>
      </c>
      <c r="G24" s="132"/>
      <c r="H24" s="133"/>
      <c r="I24" s="136"/>
      <c r="J24" s="133"/>
      <c r="K24" s="137"/>
    </row>
    <row r="25" spans="1:11" ht="15.75" x14ac:dyDescent="0.25">
      <c r="A25" s="135"/>
      <c r="B25" s="132"/>
      <c r="C25" s="133"/>
      <c r="D25" s="133"/>
      <c r="E25" s="136"/>
      <c r="F25" s="131">
        <f t="shared" si="0"/>
        <v>0</v>
      </c>
      <c r="G25" s="132"/>
      <c r="H25" s="133"/>
      <c r="I25" s="136"/>
      <c r="J25" s="133"/>
      <c r="K25" s="137"/>
    </row>
    <row r="26" spans="1:11" ht="15.75" x14ac:dyDescent="0.25">
      <c r="A26" s="135"/>
      <c r="B26" s="132"/>
      <c r="C26" s="133"/>
      <c r="D26" s="133"/>
      <c r="E26" s="136"/>
      <c r="F26" s="131">
        <f t="shared" si="0"/>
        <v>0</v>
      </c>
      <c r="G26" s="132"/>
      <c r="H26" s="133"/>
      <c r="I26" s="136"/>
      <c r="J26" s="133"/>
      <c r="K26" s="137"/>
    </row>
    <row r="27" spans="1:11" ht="15.75" x14ac:dyDescent="0.25">
      <c r="A27" s="127"/>
      <c r="B27" s="132"/>
      <c r="C27" s="133"/>
      <c r="D27" s="133"/>
      <c r="E27" s="136"/>
      <c r="F27" s="131">
        <f t="shared" si="0"/>
        <v>0</v>
      </c>
      <c r="G27" s="132"/>
      <c r="H27" s="133"/>
      <c r="I27" s="136"/>
      <c r="J27" s="133"/>
      <c r="K27" s="137"/>
    </row>
    <row r="28" spans="1:11" ht="15.75" x14ac:dyDescent="0.25">
      <c r="A28" s="127"/>
      <c r="B28" s="132"/>
      <c r="C28" s="133"/>
      <c r="D28" s="133"/>
      <c r="E28" s="136"/>
      <c r="F28" s="131">
        <f t="shared" si="0"/>
        <v>0</v>
      </c>
      <c r="G28" s="132"/>
      <c r="H28" s="133"/>
      <c r="I28" s="136"/>
      <c r="J28" s="133"/>
      <c r="K28" s="137"/>
    </row>
    <row r="29" spans="1:11" ht="15.75" x14ac:dyDescent="0.25">
      <c r="A29" s="127"/>
      <c r="B29" s="132"/>
      <c r="C29" s="133"/>
      <c r="D29" s="133"/>
      <c r="E29" s="136"/>
      <c r="F29" s="131">
        <f t="shared" si="0"/>
        <v>0</v>
      </c>
      <c r="G29" s="132"/>
      <c r="H29" s="133"/>
      <c r="I29" s="136"/>
      <c r="J29" s="133"/>
      <c r="K29" s="137"/>
    </row>
    <row r="30" spans="1:11" ht="15.75" x14ac:dyDescent="0.25">
      <c r="A30" s="127"/>
      <c r="B30" s="132"/>
      <c r="C30" s="133"/>
      <c r="D30" s="133"/>
      <c r="E30" s="136"/>
      <c r="F30" s="131">
        <f t="shared" si="0"/>
        <v>0</v>
      </c>
      <c r="G30" s="132"/>
      <c r="H30" s="133"/>
      <c r="I30" s="136"/>
      <c r="J30" s="133"/>
      <c r="K30" s="137"/>
    </row>
    <row r="31" spans="1:11" ht="15.75" x14ac:dyDescent="0.25">
      <c r="A31" s="127"/>
      <c r="B31" s="132"/>
      <c r="C31" s="133"/>
      <c r="D31" s="133"/>
      <c r="E31" s="136"/>
      <c r="F31" s="131">
        <f t="shared" si="0"/>
        <v>0</v>
      </c>
      <c r="G31" s="132"/>
      <c r="H31" s="133"/>
      <c r="I31" s="136"/>
      <c r="J31" s="133"/>
      <c r="K31" s="137"/>
    </row>
    <row r="32" spans="1:11" ht="15.75" x14ac:dyDescent="0.25">
      <c r="A32" s="127"/>
      <c r="B32" s="132"/>
      <c r="C32" s="133"/>
      <c r="D32" s="133"/>
      <c r="E32" s="136"/>
      <c r="F32" s="131">
        <f t="shared" si="0"/>
        <v>0</v>
      </c>
      <c r="G32" s="132"/>
      <c r="H32" s="133"/>
      <c r="I32" s="136"/>
      <c r="J32" s="133"/>
      <c r="K32" s="137"/>
    </row>
    <row r="33" spans="1:11" ht="15.75" x14ac:dyDescent="0.25">
      <c r="A33" s="127"/>
      <c r="B33" s="132"/>
      <c r="C33" s="133"/>
      <c r="D33" s="133"/>
      <c r="E33" s="136"/>
      <c r="F33" s="131">
        <f t="shared" si="0"/>
        <v>0</v>
      </c>
      <c r="G33" s="132"/>
      <c r="H33" s="133"/>
      <c r="I33" s="136"/>
      <c r="J33" s="133"/>
      <c r="K33" s="137"/>
    </row>
    <row r="34" spans="1:11" ht="15.75" x14ac:dyDescent="0.25">
      <c r="A34" s="127"/>
      <c r="B34" s="132"/>
      <c r="C34" s="133"/>
      <c r="D34" s="133"/>
      <c r="E34" s="136"/>
      <c r="F34" s="131">
        <f t="shared" si="0"/>
        <v>0</v>
      </c>
      <c r="G34" s="132"/>
      <c r="H34" s="133"/>
      <c r="I34" s="136"/>
      <c r="J34" s="133"/>
      <c r="K34" s="137"/>
    </row>
    <row r="35" spans="1:11" ht="15.75" x14ac:dyDescent="0.25">
      <c r="A35" s="135"/>
      <c r="B35" s="132"/>
      <c r="C35" s="133"/>
      <c r="D35" s="133"/>
      <c r="E35" s="136"/>
      <c r="F35" s="131">
        <f t="shared" si="0"/>
        <v>0</v>
      </c>
      <c r="G35" s="132"/>
      <c r="H35" s="133"/>
      <c r="I35" s="136"/>
      <c r="J35" s="133"/>
      <c r="K35" s="137"/>
    </row>
    <row r="36" spans="1:11" ht="15.75" x14ac:dyDescent="0.25">
      <c r="A36" s="135"/>
      <c r="B36" s="132"/>
      <c r="C36" s="133"/>
      <c r="D36" s="133"/>
      <c r="E36" s="136"/>
      <c r="F36" s="131">
        <f t="shared" si="0"/>
        <v>0</v>
      </c>
      <c r="G36" s="132"/>
      <c r="H36" s="133"/>
      <c r="I36" s="136"/>
      <c r="J36" s="133"/>
      <c r="K36" s="137"/>
    </row>
    <row r="37" spans="1:11" ht="15.75" x14ac:dyDescent="0.25">
      <c r="A37" s="127"/>
      <c r="B37" s="132"/>
      <c r="C37" s="133"/>
      <c r="D37" s="133"/>
      <c r="E37" s="136"/>
      <c r="F37" s="131">
        <f t="shared" si="0"/>
        <v>0</v>
      </c>
      <c r="G37" s="132"/>
      <c r="H37" s="133"/>
      <c r="I37" s="136"/>
      <c r="J37" s="133"/>
      <c r="K37" s="137"/>
    </row>
    <row r="38" spans="1:11" ht="15.75" x14ac:dyDescent="0.25">
      <c r="A38" s="127"/>
      <c r="B38" s="132"/>
      <c r="C38" s="133"/>
      <c r="D38" s="133"/>
      <c r="E38" s="136"/>
      <c r="F38" s="131">
        <f t="shared" si="0"/>
        <v>0</v>
      </c>
      <c r="G38" s="132"/>
      <c r="H38" s="133"/>
      <c r="I38" s="136"/>
      <c r="J38" s="133"/>
      <c r="K38" s="137"/>
    </row>
    <row r="39" spans="1:11" ht="15.75" x14ac:dyDescent="0.25">
      <c r="A39" s="127"/>
      <c r="B39" s="132"/>
      <c r="C39" s="133"/>
      <c r="D39" s="133"/>
      <c r="E39" s="136"/>
      <c r="F39" s="131">
        <f t="shared" si="0"/>
        <v>0</v>
      </c>
      <c r="G39" s="132"/>
      <c r="H39" s="133"/>
      <c r="I39" s="136"/>
      <c r="J39" s="133"/>
      <c r="K39" s="137"/>
    </row>
    <row r="40" spans="1:11" ht="15.75" x14ac:dyDescent="0.25">
      <c r="A40" s="127"/>
      <c r="B40" s="132"/>
      <c r="C40" s="133"/>
      <c r="D40" s="133"/>
      <c r="E40" s="136"/>
      <c r="F40" s="131">
        <f t="shared" si="0"/>
        <v>0</v>
      </c>
      <c r="G40" s="132"/>
      <c r="H40" s="133"/>
      <c r="I40" s="136"/>
      <c r="J40" s="133"/>
      <c r="K40" s="137"/>
    </row>
    <row r="41" spans="1:11" ht="15.75" x14ac:dyDescent="0.25">
      <c r="A41" s="127"/>
      <c r="B41" s="132"/>
      <c r="C41" s="133"/>
      <c r="D41" s="133"/>
      <c r="E41" s="136"/>
      <c r="F41" s="131">
        <f t="shared" si="0"/>
        <v>0</v>
      </c>
      <c r="G41" s="132"/>
      <c r="H41" s="133"/>
      <c r="I41" s="136"/>
      <c r="J41" s="133"/>
      <c r="K41" s="137"/>
    </row>
    <row r="42" spans="1:11" ht="15.75" x14ac:dyDescent="0.25">
      <c r="A42" s="127"/>
      <c r="B42" s="132"/>
      <c r="C42" s="133"/>
      <c r="D42" s="133"/>
      <c r="E42" s="136"/>
      <c r="F42" s="131">
        <f t="shared" si="0"/>
        <v>0</v>
      </c>
      <c r="G42" s="132"/>
      <c r="H42" s="133"/>
      <c r="I42" s="136"/>
      <c r="J42" s="133"/>
      <c r="K42" s="137"/>
    </row>
    <row r="43" spans="1:11" ht="15.75" x14ac:dyDescent="0.25">
      <c r="A43" s="127"/>
      <c r="B43" s="132"/>
      <c r="C43" s="133"/>
      <c r="D43" s="133"/>
      <c r="E43" s="136"/>
      <c r="F43" s="131">
        <f t="shared" si="0"/>
        <v>0</v>
      </c>
      <c r="G43" s="132"/>
      <c r="H43" s="133"/>
      <c r="I43" s="136"/>
      <c r="J43" s="133"/>
      <c r="K43" s="137"/>
    </row>
    <row r="44" spans="1:11" ht="15.75" x14ac:dyDescent="0.25">
      <c r="A44" s="127"/>
      <c r="B44" s="132"/>
      <c r="C44" s="133"/>
      <c r="D44" s="133"/>
      <c r="E44" s="136"/>
      <c r="F44" s="131">
        <f t="shared" si="0"/>
        <v>0</v>
      </c>
      <c r="G44" s="132"/>
      <c r="H44" s="133"/>
      <c r="I44" s="136"/>
      <c r="J44" s="133"/>
      <c r="K44" s="137"/>
    </row>
    <row r="45" spans="1:11" ht="15.75" x14ac:dyDescent="0.25">
      <c r="A45" s="135"/>
      <c r="B45" s="132"/>
      <c r="C45" s="133"/>
      <c r="D45" s="133"/>
      <c r="E45" s="136"/>
      <c r="F45" s="131">
        <f t="shared" si="0"/>
        <v>0</v>
      </c>
      <c r="G45" s="132"/>
      <c r="H45" s="133"/>
      <c r="I45" s="136"/>
      <c r="J45" s="133"/>
      <c r="K45" s="137"/>
    </row>
    <row r="46" spans="1:11" ht="15.75" x14ac:dyDescent="0.25">
      <c r="A46" s="135"/>
      <c r="B46" s="132"/>
      <c r="C46" s="133"/>
      <c r="D46" s="133"/>
      <c r="E46" s="136"/>
      <c r="F46" s="131">
        <f t="shared" si="0"/>
        <v>0</v>
      </c>
      <c r="G46" s="132"/>
      <c r="H46" s="133"/>
      <c r="I46" s="136"/>
      <c r="J46" s="133"/>
      <c r="K46" s="137"/>
    </row>
    <row r="47" spans="1:11" ht="15.75" x14ac:dyDescent="0.25">
      <c r="A47" s="138"/>
      <c r="B47" s="139"/>
      <c r="C47" s="140"/>
      <c r="D47" s="140"/>
      <c r="E47" s="141"/>
      <c r="F47" s="131">
        <f t="shared" si="0"/>
        <v>0</v>
      </c>
      <c r="G47" s="139"/>
      <c r="H47" s="140"/>
      <c r="I47" s="141"/>
      <c r="J47" s="140"/>
      <c r="K47" s="137"/>
    </row>
    <row r="48" spans="1:11" ht="15.75" x14ac:dyDescent="0.25">
      <c r="A48" s="138"/>
      <c r="B48" s="139"/>
      <c r="C48" s="140"/>
      <c r="D48" s="140"/>
      <c r="E48" s="141"/>
      <c r="F48" s="131">
        <f t="shared" si="0"/>
        <v>0</v>
      </c>
      <c r="G48" s="139"/>
      <c r="H48" s="140"/>
      <c r="I48" s="141"/>
      <c r="J48" s="140"/>
      <c r="K48" s="137"/>
    </row>
    <row r="49" spans="1:11" ht="15.75" x14ac:dyDescent="0.25">
      <c r="A49" s="138"/>
      <c r="B49" s="139"/>
      <c r="C49" s="140"/>
      <c r="D49" s="140"/>
      <c r="E49" s="141"/>
      <c r="F49" s="131">
        <f t="shared" si="0"/>
        <v>0</v>
      </c>
      <c r="G49" s="139"/>
      <c r="H49" s="140"/>
      <c r="I49" s="141"/>
      <c r="J49" s="140"/>
      <c r="K49" s="137"/>
    </row>
    <row r="50" spans="1:11" ht="15.75" x14ac:dyDescent="0.25">
      <c r="A50" s="139"/>
      <c r="B50" s="142" t="s">
        <v>19</v>
      </c>
      <c r="C50" s="143">
        <f>SUM(C7:C49)</f>
        <v>0</v>
      </c>
      <c r="D50" s="143">
        <f>SUM(D7:D49)</f>
        <v>43.53</v>
      </c>
      <c r="E50" s="144"/>
      <c r="F50" s="145">
        <f t="shared" si="0"/>
        <v>43.53</v>
      </c>
      <c r="G50" s="146"/>
      <c r="H50" s="143">
        <f>SUM(H7:H49)</f>
        <v>0</v>
      </c>
      <c r="I50" s="144"/>
      <c r="J50" s="143">
        <f>SUM(J7:J49)</f>
        <v>43.53</v>
      </c>
      <c r="K50" s="147">
        <f>C50-H50</f>
        <v>0</v>
      </c>
    </row>
    <row r="53" spans="1:11" ht="15.75" x14ac:dyDescent="0.25">
      <c r="B53" s="148" t="s">
        <v>21</v>
      </c>
      <c r="F53" s="32"/>
      <c r="G53" s="33" t="s">
        <v>176</v>
      </c>
      <c r="H53" s="152"/>
    </row>
    <row r="54" spans="1:11" x14ac:dyDescent="0.25">
      <c r="B54" s="148"/>
      <c r="F54" s="35" t="s">
        <v>23</v>
      </c>
      <c r="G54" s="36"/>
      <c r="H54" s="36"/>
    </row>
    <row r="55" spans="1:11" ht="15.75" x14ac:dyDescent="0.25">
      <c r="B55" s="148" t="s">
        <v>24</v>
      </c>
      <c r="F55" s="32"/>
      <c r="G55" s="33" t="s">
        <v>177</v>
      </c>
      <c r="H55" s="152"/>
    </row>
    <row r="56" spans="1:11" x14ac:dyDescent="0.25">
      <c r="F56" s="35" t="s">
        <v>23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zoomScale="75" workbookViewId="0">
      <selection activeCell="Q5" sqref="Q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140625" customWidth="1"/>
    <col min="9" max="9" width="49.85546875" customWidth="1"/>
    <col min="10" max="10" width="14" customWidth="1"/>
    <col min="11" max="11" width="22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140625" customWidth="1"/>
    <col min="265" max="265" width="49.85546875" customWidth="1"/>
    <col min="266" max="266" width="14" customWidth="1"/>
    <col min="267" max="267" width="22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140625" customWidth="1"/>
    <col min="521" max="521" width="49.85546875" customWidth="1"/>
    <col min="522" max="522" width="14" customWidth="1"/>
    <col min="523" max="523" width="22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140625" customWidth="1"/>
    <col min="777" max="777" width="49.85546875" customWidth="1"/>
    <col min="778" max="778" width="14" customWidth="1"/>
    <col min="779" max="779" width="22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140625" customWidth="1"/>
    <col min="1033" max="1033" width="49.85546875" customWidth="1"/>
    <col min="1034" max="1034" width="14" customWidth="1"/>
    <col min="1035" max="1035" width="22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140625" customWidth="1"/>
    <col min="1289" max="1289" width="49.85546875" customWidth="1"/>
    <col min="1290" max="1290" width="14" customWidth="1"/>
    <col min="1291" max="1291" width="22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140625" customWidth="1"/>
    <col min="1545" max="1545" width="49.85546875" customWidth="1"/>
    <col min="1546" max="1546" width="14" customWidth="1"/>
    <col min="1547" max="1547" width="22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140625" customWidth="1"/>
    <col min="1801" max="1801" width="49.85546875" customWidth="1"/>
    <col min="1802" max="1802" width="14" customWidth="1"/>
    <col min="1803" max="1803" width="22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140625" customWidth="1"/>
    <col min="2057" max="2057" width="49.85546875" customWidth="1"/>
    <col min="2058" max="2058" width="14" customWidth="1"/>
    <col min="2059" max="2059" width="22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140625" customWidth="1"/>
    <col min="2313" max="2313" width="49.85546875" customWidth="1"/>
    <col min="2314" max="2314" width="14" customWidth="1"/>
    <col min="2315" max="2315" width="22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140625" customWidth="1"/>
    <col min="2569" max="2569" width="49.85546875" customWidth="1"/>
    <col min="2570" max="2570" width="14" customWidth="1"/>
    <col min="2571" max="2571" width="22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140625" customWidth="1"/>
    <col min="2825" max="2825" width="49.85546875" customWidth="1"/>
    <col min="2826" max="2826" width="14" customWidth="1"/>
    <col min="2827" max="2827" width="22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140625" customWidth="1"/>
    <col min="3081" max="3081" width="49.85546875" customWidth="1"/>
    <col min="3082" max="3082" width="14" customWidth="1"/>
    <col min="3083" max="3083" width="22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140625" customWidth="1"/>
    <col min="3337" max="3337" width="49.85546875" customWidth="1"/>
    <col min="3338" max="3338" width="14" customWidth="1"/>
    <col min="3339" max="3339" width="22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140625" customWidth="1"/>
    <col min="3593" max="3593" width="49.85546875" customWidth="1"/>
    <col min="3594" max="3594" width="14" customWidth="1"/>
    <col min="3595" max="3595" width="22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140625" customWidth="1"/>
    <col min="3849" max="3849" width="49.85546875" customWidth="1"/>
    <col min="3850" max="3850" width="14" customWidth="1"/>
    <col min="3851" max="3851" width="22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140625" customWidth="1"/>
    <col min="4105" max="4105" width="49.85546875" customWidth="1"/>
    <col min="4106" max="4106" width="14" customWidth="1"/>
    <col min="4107" max="4107" width="22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140625" customWidth="1"/>
    <col min="4361" max="4361" width="49.85546875" customWidth="1"/>
    <col min="4362" max="4362" width="14" customWidth="1"/>
    <col min="4363" max="4363" width="22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140625" customWidth="1"/>
    <col min="4617" max="4617" width="49.85546875" customWidth="1"/>
    <col min="4618" max="4618" width="14" customWidth="1"/>
    <col min="4619" max="4619" width="22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140625" customWidth="1"/>
    <col min="4873" max="4873" width="49.85546875" customWidth="1"/>
    <col min="4874" max="4874" width="14" customWidth="1"/>
    <col min="4875" max="4875" width="22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140625" customWidth="1"/>
    <col min="5129" max="5129" width="49.85546875" customWidth="1"/>
    <col min="5130" max="5130" width="14" customWidth="1"/>
    <col min="5131" max="5131" width="22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140625" customWidth="1"/>
    <col min="5385" max="5385" width="49.85546875" customWidth="1"/>
    <col min="5386" max="5386" width="14" customWidth="1"/>
    <col min="5387" max="5387" width="22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140625" customWidth="1"/>
    <col min="5641" max="5641" width="49.85546875" customWidth="1"/>
    <col min="5642" max="5642" width="14" customWidth="1"/>
    <col min="5643" max="5643" width="22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140625" customWidth="1"/>
    <col min="5897" max="5897" width="49.85546875" customWidth="1"/>
    <col min="5898" max="5898" width="14" customWidth="1"/>
    <col min="5899" max="5899" width="22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140625" customWidth="1"/>
    <col min="6153" max="6153" width="49.85546875" customWidth="1"/>
    <col min="6154" max="6154" width="14" customWidth="1"/>
    <col min="6155" max="6155" width="22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140625" customWidth="1"/>
    <col min="6409" max="6409" width="49.85546875" customWidth="1"/>
    <col min="6410" max="6410" width="14" customWidth="1"/>
    <col min="6411" max="6411" width="22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140625" customWidth="1"/>
    <col min="6665" max="6665" width="49.85546875" customWidth="1"/>
    <col min="6666" max="6666" width="14" customWidth="1"/>
    <col min="6667" max="6667" width="22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140625" customWidth="1"/>
    <col min="6921" max="6921" width="49.85546875" customWidth="1"/>
    <col min="6922" max="6922" width="14" customWidth="1"/>
    <col min="6923" max="6923" width="22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140625" customWidth="1"/>
    <col min="7177" max="7177" width="49.85546875" customWidth="1"/>
    <col min="7178" max="7178" width="14" customWidth="1"/>
    <col min="7179" max="7179" width="22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140625" customWidth="1"/>
    <col min="7433" max="7433" width="49.85546875" customWidth="1"/>
    <col min="7434" max="7434" width="14" customWidth="1"/>
    <col min="7435" max="7435" width="22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140625" customWidth="1"/>
    <col min="7689" max="7689" width="49.85546875" customWidth="1"/>
    <col min="7690" max="7690" width="14" customWidth="1"/>
    <col min="7691" max="7691" width="22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140625" customWidth="1"/>
    <col min="7945" max="7945" width="49.85546875" customWidth="1"/>
    <col min="7946" max="7946" width="14" customWidth="1"/>
    <col min="7947" max="7947" width="22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140625" customWidth="1"/>
    <col min="8201" max="8201" width="49.85546875" customWidth="1"/>
    <col min="8202" max="8202" width="14" customWidth="1"/>
    <col min="8203" max="8203" width="22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140625" customWidth="1"/>
    <col min="8457" max="8457" width="49.85546875" customWidth="1"/>
    <col min="8458" max="8458" width="14" customWidth="1"/>
    <col min="8459" max="8459" width="22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140625" customWidth="1"/>
    <col min="8713" max="8713" width="49.85546875" customWidth="1"/>
    <col min="8714" max="8714" width="14" customWidth="1"/>
    <col min="8715" max="8715" width="22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140625" customWidth="1"/>
    <col min="8969" max="8969" width="49.85546875" customWidth="1"/>
    <col min="8970" max="8970" width="14" customWidth="1"/>
    <col min="8971" max="8971" width="22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140625" customWidth="1"/>
    <col min="9225" max="9225" width="49.85546875" customWidth="1"/>
    <col min="9226" max="9226" width="14" customWidth="1"/>
    <col min="9227" max="9227" width="22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140625" customWidth="1"/>
    <col min="9481" max="9481" width="49.85546875" customWidth="1"/>
    <col min="9482" max="9482" width="14" customWidth="1"/>
    <col min="9483" max="9483" width="22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140625" customWidth="1"/>
    <col min="9737" max="9737" width="49.85546875" customWidth="1"/>
    <col min="9738" max="9738" width="14" customWidth="1"/>
    <col min="9739" max="9739" width="22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140625" customWidth="1"/>
    <col min="9993" max="9993" width="49.85546875" customWidth="1"/>
    <col min="9994" max="9994" width="14" customWidth="1"/>
    <col min="9995" max="9995" width="22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140625" customWidth="1"/>
    <col min="10249" max="10249" width="49.85546875" customWidth="1"/>
    <col min="10250" max="10250" width="14" customWidth="1"/>
    <col min="10251" max="10251" width="22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140625" customWidth="1"/>
    <col min="10505" max="10505" width="49.85546875" customWidth="1"/>
    <col min="10506" max="10506" width="14" customWidth="1"/>
    <col min="10507" max="10507" width="22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140625" customWidth="1"/>
    <col min="10761" max="10761" width="49.85546875" customWidth="1"/>
    <col min="10762" max="10762" width="14" customWidth="1"/>
    <col min="10763" max="10763" width="22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140625" customWidth="1"/>
    <col min="11017" max="11017" width="49.85546875" customWidth="1"/>
    <col min="11018" max="11018" width="14" customWidth="1"/>
    <col min="11019" max="11019" width="22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140625" customWidth="1"/>
    <col min="11273" max="11273" width="49.85546875" customWidth="1"/>
    <col min="11274" max="11274" width="14" customWidth="1"/>
    <col min="11275" max="11275" width="22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140625" customWidth="1"/>
    <col min="11529" max="11529" width="49.85546875" customWidth="1"/>
    <col min="11530" max="11530" width="14" customWidth="1"/>
    <col min="11531" max="11531" width="22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140625" customWidth="1"/>
    <col min="11785" max="11785" width="49.85546875" customWidth="1"/>
    <col min="11786" max="11786" width="14" customWidth="1"/>
    <col min="11787" max="11787" width="22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140625" customWidth="1"/>
    <col min="12041" max="12041" width="49.85546875" customWidth="1"/>
    <col min="12042" max="12042" width="14" customWidth="1"/>
    <col min="12043" max="12043" width="22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140625" customWidth="1"/>
    <col min="12297" max="12297" width="49.85546875" customWidth="1"/>
    <col min="12298" max="12298" width="14" customWidth="1"/>
    <col min="12299" max="12299" width="22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140625" customWidth="1"/>
    <col min="12553" max="12553" width="49.85546875" customWidth="1"/>
    <col min="12554" max="12554" width="14" customWidth="1"/>
    <col min="12555" max="12555" width="22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140625" customWidth="1"/>
    <col min="12809" max="12809" width="49.85546875" customWidth="1"/>
    <col min="12810" max="12810" width="14" customWidth="1"/>
    <col min="12811" max="12811" width="22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140625" customWidth="1"/>
    <col min="13065" max="13065" width="49.85546875" customWidth="1"/>
    <col min="13066" max="13066" width="14" customWidth="1"/>
    <col min="13067" max="13067" width="22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140625" customWidth="1"/>
    <col min="13321" max="13321" width="49.85546875" customWidth="1"/>
    <col min="13322" max="13322" width="14" customWidth="1"/>
    <col min="13323" max="13323" width="22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140625" customWidth="1"/>
    <col min="13577" max="13577" width="49.85546875" customWidth="1"/>
    <col min="13578" max="13578" width="14" customWidth="1"/>
    <col min="13579" max="13579" width="22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140625" customWidth="1"/>
    <col min="13833" max="13833" width="49.85546875" customWidth="1"/>
    <col min="13834" max="13834" width="14" customWidth="1"/>
    <col min="13835" max="13835" width="22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140625" customWidth="1"/>
    <col min="14089" max="14089" width="49.85546875" customWidth="1"/>
    <col min="14090" max="14090" width="14" customWidth="1"/>
    <col min="14091" max="14091" width="22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140625" customWidth="1"/>
    <col min="14345" max="14345" width="49.85546875" customWidth="1"/>
    <col min="14346" max="14346" width="14" customWidth="1"/>
    <col min="14347" max="14347" width="22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140625" customWidth="1"/>
    <col min="14601" max="14601" width="49.85546875" customWidth="1"/>
    <col min="14602" max="14602" width="14" customWidth="1"/>
    <col min="14603" max="14603" width="22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140625" customWidth="1"/>
    <col min="14857" max="14857" width="49.85546875" customWidth="1"/>
    <col min="14858" max="14858" width="14" customWidth="1"/>
    <col min="14859" max="14859" width="22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140625" customWidth="1"/>
    <col min="15113" max="15113" width="49.85546875" customWidth="1"/>
    <col min="15114" max="15114" width="14" customWidth="1"/>
    <col min="15115" max="15115" width="22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140625" customWidth="1"/>
    <col min="15369" max="15369" width="49.85546875" customWidth="1"/>
    <col min="15370" max="15370" width="14" customWidth="1"/>
    <col min="15371" max="15371" width="22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140625" customWidth="1"/>
    <col min="15625" max="15625" width="49.85546875" customWidth="1"/>
    <col min="15626" max="15626" width="14" customWidth="1"/>
    <col min="15627" max="15627" width="22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140625" customWidth="1"/>
    <col min="15881" max="15881" width="49.85546875" customWidth="1"/>
    <col min="15882" max="15882" width="14" customWidth="1"/>
    <col min="15883" max="15883" width="22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140625" customWidth="1"/>
    <col min="16137" max="16137" width="49.85546875" customWidth="1"/>
    <col min="16138" max="16138" width="14" customWidth="1"/>
    <col min="16139" max="16139" width="22.5703125" customWidth="1"/>
  </cols>
  <sheetData>
    <row r="1" spans="1:16" ht="18.75" customHeight="1" x14ac:dyDescent="0.25">
      <c r="J1" t="s">
        <v>178</v>
      </c>
      <c r="K1" s="1"/>
      <c r="L1" s="1"/>
      <c r="M1" s="1"/>
      <c r="N1" s="1"/>
      <c r="O1" s="1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J2" t="s">
        <v>179</v>
      </c>
      <c r="K2" s="4"/>
      <c r="L2" s="4"/>
      <c r="M2" s="4"/>
      <c r="N2" s="4"/>
      <c r="O2" s="4"/>
      <c r="P2" s="4"/>
    </row>
    <row r="3" spans="1:16" ht="102.75" customHeight="1" x14ac:dyDescent="0.25">
      <c r="A3" s="5" t="s">
        <v>180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6" ht="31.5" customHeight="1" x14ac:dyDescent="0.25">
      <c r="A4" s="7" t="s">
        <v>181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182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183</v>
      </c>
      <c r="I6" s="11" t="s">
        <v>15</v>
      </c>
      <c r="J6" s="11" t="s">
        <v>26</v>
      </c>
      <c r="K6" s="10"/>
    </row>
    <row r="7" spans="1:16" ht="15.75" x14ac:dyDescent="0.25">
      <c r="A7" s="13">
        <v>1</v>
      </c>
      <c r="B7" s="14" t="s">
        <v>64</v>
      </c>
      <c r="C7" s="19">
        <v>85.91</v>
      </c>
      <c r="D7" s="15">
        <v>0</v>
      </c>
      <c r="E7" s="16"/>
      <c r="F7" s="17">
        <f t="shared" ref="F7:F14" si="0">SUM(C7,D7)</f>
        <v>85.91</v>
      </c>
      <c r="G7" s="14">
        <v>2210</v>
      </c>
      <c r="H7" s="15">
        <v>5.63</v>
      </c>
      <c r="I7" s="18" t="s">
        <v>184</v>
      </c>
      <c r="J7" s="15">
        <v>5.63</v>
      </c>
      <c r="K7" s="19">
        <v>2.37</v>
      </c>
    </row>
    <row r="8" spans="1:16" ht="15.75" x14ac:dyDescent="0.25">
      <c r="A8" s="13"/>
      <c r="B8" s="14"/>
      <c r="C8" s="15"/>
      <c r="D8" s="15"/>
      <c r="E8" s="16"/>
      <c r="F8" s="17">
        <f t="shared" si="0"/>
        <v>0</v>
      </c>
      <c r="G8" s="46">
        <v>2210</v>
      </c>
      <c r="H8" s="15">
        <v>7</v>
      </c>
      <c r="I8" s="16" t="s">
        <v>185</v>
      </c>
      <c r="J8" s="15">
        <v>7</v>
      </c>
      <c r="K8" s="19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46">
        <v>2210</v>
      </c>
      <c r="H9" s="15">
        <v>13.29</v>
      </c>
      <c r="I9" s="16" t="s">
        <v>186</v>
      </c>
      <c r="J9" s="15">
        <v>13.29</v>
      </c>
      <c r="K9" s="19"/>
    </row>
    <row r="10" spans="1:16" ht="15.75" customHeight="1" x14ac:dyDescent="0.25">
      <c r="A10" s="13"/>
      <c r="B10" s="14"/>
      <c r="C10" s="15"/>
      <c r="D10" s="15"/>
      <c r="E10" s="16"/>
      <c r="F10" s="17">
        <v>0</v>
      </c>
      <c r="G10" s="14">
        <v>2220</v>
      </c>
      <c r="H10" s="15">
        <v>23.74</v>
      </c>
      <c r="I10" s="16" t="s">
        <v>187</v>
      </c>
      <c r="J10" s="15">
        <v>23.74</v>
      </c>
      <c r="K10" s="19"/>
    </row>
    <row r="11" spans="1:16" ht="18" customHeight="1" x14ac:dyDescent="0.25">
      <c r="A11" s="13"/>
      <c r="B11" s="14"/>
      <c r="C11" s="15"/>
      <c r="D11" s="15"/>
      <c r="E11" s="16"/>
      <c r="F11" s="17">
        <f t="shared" si="0"/>
        <v>0</v>
      </c>
      <c r="G11" s="14">
        <v>2240</v>
      </c>
      <c r="H11" s="15">
        <v>6.9</v>
      </c>
      <c r="I11" s="16" t="s">
        <v>188</v>
      </c>
      <c r="J11" s="15">
        <v>6.9</v>
      </c>
      <c r="K11" s="19"/>
    </row>
    <row r="12" spans="1:16" ht="15.75" x14ac:dyDescent="0.25">
      <c r="A12" s="13"/>
      <c r="B12" s="14"/>
      <c r="C12" s="15"/>
      <c r="D12" s="15"/>
      <c r="E12" s="16"/>
      <c r="F12" s="17">
        <v>0</v>
      </c>
      <c r="G12" s="14">
        <v>2240</v>
      </c>
      <c r="H12" s="15">
        <v>0.17</v>
      </c>
      <c r="I12" s="16" t="s">
        <v>34</v>
      </c>
      <c r="J12" s="15">
        <v>0.17</v>
      </c>
      <c r="K12" s="19"/>
    </row>
    <row r="13" spans="1:16" ht="15.75" x14ac:dyDescent="0.25">
      <c r="A13" s="13"/>
      <c r="B13" s="14"/>
      <c r="C13" s="15"/>
      <c r="D13" s="15"/>
      <c r="E13" s="16"/>
      <c r="F13" s="17">
        <v>0</v>
      </c>
      <c r="G13" s="14">
        <v>2240</v>
      </c>
      <c r="H13" s="15">
        <v>9.32</v>
      </c>
      <c r="I13" s="16" t="s">
        <v>189</v>
      </c>
      <c r="J13" s="15">
        <v>9.32</v>
      </c>
      <c r="K13" s="19"/>
    </row>
    <row r="14" spans="1:16" ht="15.75" x14ac:dyDescent="0.25">
      <c r="A14" s="20"/>
      <c r="B14" s="14"/>
      <c r="C14" s="15"/>
      <c r="D14" s="15"/>
      <c r="E14" s="16"/>
      <c r="F14" s="17">
        <f t="shared" si="0"/>
        <v>0</v>
      </c>
      <c r="G14" s="14">
        <v>2240</v>
      </c>
      <c r="H14" s="15">
        <v>1.01</v>
      </c>
      <c r="I14" s="16" t="s">
        <v>190</v>
      </c>
      <c r="J14" s="15">
        <v>1.01</v>
      </c>
      <c r="K14" s="19"/>
    </row>
    <row r="15" spans="1:16" ht="15.75" x14ac:dyDescent="0.25">
      <c r="A15" s="20"/>
      <c r="B15" s="14"/>
      <c r="C15" s="15"/>
      <c r="D15" s="15"/>
      <c r="E15" s="16"/>
      <c r="F15" s="17">
        <v>0</v>
      </c>
      <c r="G15" s="14">
        <v>2240</v>
      </c>
      <c r="H15" s="15">
        <v>4.78</v>
      </c>
      <c r="I15" s="16" t="s">
        <v>191</v>
      </c>
      <c r="J15" s="15">
        <v>4.78</v>
      </c>
      <c r="K15" s="19"/>
    </row>
    <row r="16" spans="1:16" ht="15.75" x14ac:dyDescent="0.25">
      <c r="A16" s="20"/>
      <c r="B16" s="14"/>
      <c r="C16" s="15"/>
      <c r="D16" s="15"/>
      <c r="E16" s="16"/>
      <c r="F16" s="17">
        <v>0</v>
      </c>
      <c r="G16" s="14">
        <v>2240</v>
      </c>
      <c r="H16" s="15">
        <v>2.36</v>
      </c>
      <c r="I16" s="16" t="s">
        <v>192</v>
      </c>
      <c r="J16" s="15">
        <v>2.36</v>
      </c>
      <c r="K16" s="19"/>
    </row>
    <row r="17" spans="1:11" ht="15.75" x14ac:dyDescent="0.25">
      <c r="A17" s="20"/>
      <c r="B17" s="14"/>
      <c r="C17" s="15"/>
      <c r="D17" s="15"/>
      <c r="E17" s="16"/>
      <c r="F17" s="17">
        <v>0</v>
      </c>
      <c r="G17" s="14">
        <v>2282</v>
      </c>
      <c r="H17" s="15">
        <v>13.2</v>
      </c>
      <c r="I17" s="16" t="s">
        <v>193</v>
      </c>
      <c r="J17" s="15">
        <v>13.2</v>
      </c>
      <c r="K17" s="19"/>
    </row>
    <row r="18" spans="1:11" ht="15.75" x14ac:dyDescent="0.25">
      <c r="A18" s="22"/>
      <c r="B18" s="25" t="s">
        <v>19</v>
      </c>
      <c r="C18" s="30">
        <f>SUM(C7:C14)</f>
        <v>85.91</v>
      </c>
      <c r="D18" s="30">
        <f>SUM(D7:D17)</f>
        <v>0</v>
      </c>
      <c r="E18" s="153"/>
      <c r="F18" s="28">
        <f>SUM(F7:F17)</f>
        <v>85.91</v>
      </c>
      <c r="G18" s="154"/>
      <c r="H18" s="30">
        <f>SUM(H7:H17)</f>
        <v>87.4</v>
      </c>
      <c r="I18" s="27"/>
      <c r="J18" s="30">
        <f>SUM(J7:J17)</f>
        <v>87.4</v>
      </c>
      <c r="K18" s="30">
        <v>2.37</v>
      </c>
    </row>
    <row r="21" spans="1:11" ht="15.75" x14ac:dyDescent="0.25">
      <c r="B21" s="31" t="s">
        <v>21</v>
      </c>
      <c r="F21" s="32"/>
      <c r="G21" s="33" t="s">
        <v>194</v>
      </c>
      <c r="H21" s="34"/>
    </row>
    <row r="22" spans="1:11" x14ac:dyDescent="0.25">
      <c r="B22" s="31"/>
      <c r="F22" s="35" t="s">
        <v>23</v>
      </c>
      <c r="G22" s="36"/>
      <c r="H22" s="36"/>
    </row>
    <row r="23" spans="1:11" ht="15.75" x14ac:dyDescent="0.25">
      <c r="B23" s="31" t="s">
        <v>24</v>
      </c>
      <c r="F23" s="32"/>
      <c r="G23" s="33" t="s">
        <v>195</v>
      </c>
      <c r="H23" s="34"/>
    </row>
    <row r="24" spans="1:11" x14ac:dyDescent="0.25">
      <c r="F24" s="35" t="s">
        <v>23</v>
      </c>
      <c r="G24" s="36"/>
      <c r="H24" s="36"/>
    </row>
    <row r="25" spans="1:11" x14ac:dyDescent="0.25">
      <c r="B25" s="155" t="s">
        <v>196</v>
      </c>
    </row>
  </sheetData>
  <mergeCells count="10">
    <mergeCell ref="G21:H21"/>
    <mergeCell ref="G23:H23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7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C7" zoomScale="80" zoomScaleNormal="80" workbookViewId="0">
      <selection activeCell="I31" sqref="I31:I3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37" t="s">
        <v>0</v>
      </c>
      <c r="N1" s="37"/>
      <c r="O1" s="37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38" t="s">
        <v>35</v>
      </c>
      <c r="N2" s="38"/>
      <c r="O2" s="38"/>
      <c r="P2" s="38"/>
    </row>
    <row r="3" spans="1:16" ht="61.5" customHeight="1" x14ac:dyDescent="0.25">
      <c r="A3" s="2"/>
      <c r="B3" s="5" t="s">
        <v>197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31.5" x14ac:dyDescent="0.25">
      <c r="A7" s="13">
        <v>1</v>
      </c>
      <c r="B7" s="14" t="s">
        <v>17</v>
      </c>
      <c r="C7" s="15">
        <v>116.7</v>
      </c>
      <c r="D7" s="15"/>
      <c r="E7" s="16"/>
      <c r="F7" s="17">
        <f>SUM(C7,D7)</f>
        <v>116.7</v>
      </c>
      <c r="G7" s="14">
        <v>2210</v>
      </c>
      <c r="H7" s="15">
        <v>11.7</v>
      </c>
      <c r="I7" s="18" t="s">
        <v>198</v>
      </c>
      <c r="J7" s="15"/>
      <c r="K7" s="19"/>
    </row>
    <row r="8" spans="1:16" ht="31.5" x14ac:dyDescent="0.25">
      <c r="A8" s="13"/>
      <c r="B8" s="14"/>
      <c r="C8" s="15"/>
      <c r="D8" s="15"/>
      <c r="E8" s="16"/>
      <c r="F8" s="17">
        <f t="shared" ref="F8:F44" si="0">SUM(C8,D8)</f>
        <v>0</v>
      </c>
      <c r="G8" s="14"/>
      <c r="H8" s="15">
        <v>7.2</v>
      </c>
      <c r="I8" s="18" t="s">
        <v>199</v>
      </c>
      <c r="J8" s="15"/>
      <c r="K8" s="19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>
        <v>4.5999999999999996</v>
      </c>
      <c r="I9" s="18" t="s">
        <v>169</v>
      </c>
      <c r="J9" s="15"/>
      <c r="K9" s="19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>
        <v>24</v>
      </c>
      <c r="I10" s="18" t="s">
        <v>185</v>
      </c>
      <c r="J10" s="15"/>
      <c r="K10" s="19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>
        <v>2220</v>
      </c>
      <c r="H11" s="15">
        <v>1.1000000000000001</v>
      </c>
      <c r="I11" s="18" t="s">
        <v>200</v>
      </c>
      <c r="J11" s="15"/>
      <c r="K11" s="19"/>
    </row>
    <row r="12" spans="1:16" ht="15.75" x14ac:dyDescent="0.25">
      <c r="A12" s="13"/>
      <c r="B12" s="14"/>
      <c r="C12" s="15"/>
      <c r="D12" s="15"/>
      <c r="E12" s="16"/>
      <c r="F12" s="17">
        <f t="shared" si="0"/>
        <v>0</v>
      </c>
      <c r="G12" s="46">
        <v>2240</v>
      </c>
      <c r="H12" s="15">
        <v>69.2</v>
      </c>
      <c r="I12" s="16" t="s">
        <v>201</v>
      </c>
      <c r="J12" s="15"/>
      <c r="K12" s="19"/>
    </row>
    <row r="13" spans="1:16" ht="15.75" x14ac:dyDescent="0.25">
      <c r="A13" s="13"/>
      <c r="B13" s="14"/>
      <c r="C13" s="15"/>
      <c r="D13" s="15"/>
      <c r="E13" s="16"/>
      <c r="F13" s="17">
        <f t="shared" si="0"/>
        <v>0</v>
      </c>
      <c r="G13" s="20"/>
      <c r="H13" s="15">
        <v>7</v>
      </c>
      <c r="I13" s="16" t="s">
        <v>202</v>
      </c>
      <c r="J13" s="15"/>
      <c r="K13" s="19"/>
    </row>
    <row r="14" spans="1:16" ht="47.2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>
        <v>1.4</v>
      </c>
      <c r="I14" s="16" t="s">
        <v>203</v>
      </c>
      <c r="J14" s="15"/>
      <c r="K14" s="19"/>
    </row>
    <row r="15" spans="1:16" ht="47.25" x14ac:dyDescent="0.25">
      <c r="A15" s="20"/>
      <c r="B15" s="14"/>
      <c r="C15" s="15"/>
      <c r="D15" s="15"/>
      <c r="E15" s="16"/>
      <c r="F15" s="17">
        <f t="shared" si="0"/>
        <v>0</v>
      </c>
      <c r="G15" s="14">
        <v>2282</v>
      </c>
      <c r="H15" s="15">
        <v>2.5</v>
      </c>
      <c r="I15" s="16" t="s">
        <v>204</v>
      </c>
      <c r="J15" s="15"/>
      <c r="K15" s="19"/>
    </row>
    <row r="16" spans="1:16" ht="46.5" customHeight="1" x14ac:dyDescent="0.25">
      <c r="A16" s="20"/>
      <c r="B16" s="14"/>
      <c r="C16" s="15"/>
      <c r="D16" s="15"/>
      <c r="E16" s="16"/>
      <c r="F16" s="17">
        <f t="shared" si="0"/>
        <v>0</v>
      </c>
      <c r="G16" s="14"/>
      <c r="H16" s="15">
        <v>6</v>
      </c>
      <c r="I16" s="16" t="s">
        <v>205</v>
      </c>
      <c r="J16" s="15"/>
      <c r="K16" s="19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 x14ac:dyDescent="0.2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 x14ac:dyDescent="0.2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 x14ac:dyDescent="0.25">
      <c r="A35" s="13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 x14ac:dyDescent="0.25">
      <c r="A36" s="13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 x14ac:dyDescent="0.25">
      <c r="A39" s="20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 x14ac:dyDescent="0.25">
      <c r="A40" s="20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 x14ac:dyDescent="0.25">
      <c r="A41" s="21"/>
      <c r="B41" s="22"/>
      <c r="C41" s="23"/>
      <c r="D41" s="23"/>
      <c r="E41" s="24"/>
      <c r="F41" s="17">
        <f t="shared" si="0"/>
        <v>0</v>
      </c>
      <c r="G41" s="22"/>
      <c r="H41" s="23"/>
      <c r="I41" s="24"/>
      <c r="J41" s="23"/>
      <c r="K41" s="19"/>
    </row>
    <row r="42" spans="1:11" ht="15.75" x14ac:dyDescent="0.25">
      <c r="A42" s="21"/>
      <c r="B42" s="22"/>
      <c r="C42" s="23"/>
      <c r="D42" s="23"/>
      <c r="E42" s="24"/>
      <c r="F42" s="17">
        <f t="shared" si="0"/>
        <v>0</v>
      </c>
      <c r="G42" s="22"/>
      <c r="H42" s="23"/>
      <c r="I42" s="24"/>
      <c r="J42" s="23"/>
      <c r="K42" s="19"/>
    </row>
    <row r="43" spans="1:11" ht="15.75" x14ac:dyDescent="0.25">
      <c r="A43" s="21"/>
      <c r="B43" s="22"/>
      <c r="C43" s="23"/>
      <c r="D43" s="23"/>
      <c r="E43" s="24"/>
      <c r="F43" s="17">
        <f t="shared" si="0"/>
        <v>0</v>
      </c>
      <c r="G43" s="22"/>
      <c r="H43" s="23"/>
      <c r="I43" s="24"/>
      <c r="J43" s="23"/>
      <c r="K43" s="19"/>
    </row>
    <row r="44" spans="1:11" ht="15.75" x14ac:dyDescent="0.25">
      <c r="A44" s="22"/>
      <c r="B44" s="25" t="s">
        <v>19</v>
      </c>
      <c r="C44" s="26">
        <f>SUM(C7:C43)</f>
        <v>116.7</v>
      </c>
      <c r="D44" s="26">
        <f>SUM(D7:D43)</f>
        <v>0</v>
      </c>
      <c r="E44" s="27"/>
      <c r="F44" s="28">
        <f t="shared" si="0"/>
        <v>116.7</v>
      </c>
      <c r="G44" s="29"/>
      <c r="H44" s="26">
        <f>SUM(H7:H43)</f>
        <v>134.70000000000002</v>
      </c>
      <c r="I44" s="27"/>
      <c r="J44" s="26">
        <f>SUM(J7:J43)</f>
        <v>0</v>
      </c>
      <c r="K44" s="30">
        <f>C44-H44</f>
        <v>-18.000000000000014</v>
      </c>
    </row>
    <row r="47" spans="1:11" ht="15.75" x14ac:dyDescent="0.25">
      <c r="B47" s="31" t="s">
        <v>83</v>
      </c>
      <c r="F47" s="32"/>
      <c r="G47" s="33" t="s">
        <v>206</v>
      </c>
      <c r="H47" s="34"/>
    </row>
    <row r="48" spans="1:11" x14ac:dyDescent="0.25">
      <c r="B48" s="31"/>
      <c r="F48" s="35" t="s">
        <v>23</v>
      </c>
      <c r="G48" s="36"/>
      <c r="H48" s="36"/>
    </row>
    <row r="49" spans="2:8" ht="15.75" x14ac:dyDescent="0.25">
      <c r="B49" s="31" t="s">
        <v>24</v>
      </c>
      <c r="F49" s="32"/>
      <c r="G49" s="33" t="s">
        <v>207</v>
      </c>
      <c r="H49" s="34"/>
    </row>
    <row r="50" spans="2:8" x14ac:dyDescent="0.25">
      <c r="F50" s="35" t="s">
        <v>23</v>
      </c>
      <c r="G50" s="36"/>
      <c r="H50" s="36"/>
    </row>
  </sheetData>
  <mergeCells count="12">
    <mergeCell ref="G47:H47"/>
    <mergeCell ref="G49:H49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6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SheetLayoutView="70" workbookViewId="0">
      <selection activeCell="N8" sqref="N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12" max="13" width="4.28515625" customWidth="1"/>
  </cols>
  <sheetData>
    <row r="1" spans="1:13" ht="17.25" customHeight="1" x14ac:dyDescent="0.25">
      <c r="J1" s="156" t="s">
        <v>208</v>
      </c>
      <c r="K1" s="156"/>
      <c r="L1" s="1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3"/>
      <c r="I2" s="3"/>
      <c r="J2" s="156" t="s">
        <v>209</v>
      </c>
      <c r="K2" s="156"/>
      <c r="L2" s="4"/>
    </row>
    <row r="3" spans="1:13" ht="26.25" customHeight="1" x14ac:dyDescent="0.3">
      <c r="A3" s="157" t="s">
        <v>210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4"/>
      <c r="M3" s="4"/>
    </row>
    <row r="4" spans="1:13" ht="20.25" customHeight="1" x14ac:dyDescent="0.3">
      <c r="A4" s="157" t="s">
        <v>211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4"/>
      <c r="M4" s="4"/>
    </row>
    <row r="5" spans="1:13" ht="20.25" customHeight="1" x14ac:dyDescent="0.35">
      <c r="A5" s="158" t="s">
        <v>212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4"/>
      <c r="M5" s="4"/>
    </row>
    <row r="6" spans="1:13" ht="17.25" customHeight="1" x14ac:dyDescent="0.3">
      <c r="A6" s="159" t="s">
        <v>213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3" ht="14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3" ht="33" customHeight="1" x14ac:dyDescent="0.25">
      <c r="A8" s="8" t="s">
        <v>4</v>
      </c>
      <c r="B8" s="8" t="s">
        <v>5</v>
      </c>
      <c r="C8" s="9" t="s">
        <v>6</v>
      </c>
      <c r="D8" s="9"/>
      <c r="E8" s="9"/>
      <c r="F8" s="9" t="s">
        <v>7</v>
      </c>
      <c r="G8" s="9" t="s">
        <v>8</v>
      </c>
      <c r="H8" s="9"/>
      <c r="I8" s="9"/>
      <c r="J8" s="9"/>
      <c r="K8" s="10" t="s">
        <v>9</v>
      </c>
    </row>
    <row r="9" spans="1:13" ht="158.25" customHeight="1" x14ac:dyDescent="0.25">
      <c r="A9" s="8"/>
      <c r="B9" s="8"/>
      <c r="C9" s="11" t="s">
        <v>10</v>
      </c>
      <c r="D9" s="11" t="s">
        <v>11</v>
      </c>
      <c r="E9" s="11" t="s">
        <v>12</v>
      </c>
      <c r="F9" s="9"/>
      <c r="G9" s="12" t="s">
        <v>13</v>
      </c>
      <c r="H9" s="11" t="s">
        <v>214</v>
      </c>
      <c r="I9" s="11" t="s">
        <v>15</v>
      </c>
      <c r="J9" s="11" t="s">
        <v>215</v>
      </c>
      <c r="K9" s="10"/>
    </row>
    <row r="10" spans="1:13" ht="38.25" x14ac:dyDescent="0.25">
      <c r="A10" s="13">
        <v>1</v>
      </c>
      <c r="B10" s="160" t="s">
        <v>216</v>
      </c>
      <c r="C10" s="15"/>
      <c r="D10" s="161">
        <v>74.38</v>
      </c>
      <c r="E10" s="11" t="s">
        <v>28</v>
      </c>
      <c r="F10" s="162">
        <f t="shared" ref="F10:F23" si="0">D10+C10</f>
        <v>74.38</v>
      </c>
      <c r="G10" s="40"/>
      <c r="H10" s="163">
        <f>C10</f>
        <v>0</v>
      </c>
      <c r="I10" s="11" t="s">
        <v>28</v>
      </c>
      <c r="J10" s="162">
        <f t="shared" ref="J10:J23" si="1">D10</f>
        <v>74.38</v>
      </c>
      <c r="K10" s="44"/>
    </row>
    <row r="11" spans="1:13" ht="39" x14ac:dyDescent="0.25">
      <c r="A11" s="13">
        <v>2</v>
      </c>
      <c r="B11" s="164" t="s">
        <v>217</v>
      </c>
      <c r="C11" s="15"/>
      <c r="D11" s="161">
        <v>74.28</v>
      </c>
      <c r="E11" s="11" t="s">
        <v>218</v>
      </c>
      <c r="F11" s="162">
        <f t="shared" si="0"/>
        <v>74.28</v>
      </c>
      <c r="G11" s="40"/>
      <c r="H11" s="163">
        <f t="shared" ref="H11:H23" si="2">C11</f>
        <v>0</v>
      </c>
      <c r="I11" s="11" t="s">
        <v>218</v>
      </c>
      <c r="J11" s="162">
        <f t="shared" si="1"/>
        <v>74.28</v>
      </c>
      <c r="K11" s="44"/>
    </row>
    <row r="12" spans="1:13" ht="31.5" customHeight="1" x14ac:dyDescent="0.25">
      <c r="A12" s="13">
        <v>3</v>
      </c>
      <c r="B12" s="160" t="s">
        <v>17</v>
      </c>
      <c r="C12" s="15"/>
      <c r="D12" s="161">
        <v>1.43</v>
      </c>
      <c r="E12" s="11" t="s">
        <v>219</v>
      </c>
      <c r="F12" s="162">
        <f t="shared" si="0"/>
        <v>1.43</v>
      </c>
      <c r="G12" s="40"/>
      <c r="H12" s="163">
        <f t="shared" si="2"/>
        <v>0</v>
      </c>
      <c r="I12" s="11" t="s">
        <v>219</v>
      </c>
      <c r="J12" s="162">
        <f t="shared" si="1"/>
        <v>1.43</v>
      </c>
      <c r="K12" s="44"/>
    </row>
    <row r="13" spans="1:13" ht="15.75" x14ac:dyDescent="0.25">
      <c r="A13" s="13">
        <v>4</v>
      </c>
      <c r="B13" s="160" t="s">
        <v>17</v>
      </c>
      <c r="C13" s="15"/>
      <c r="D13" s="161">
        <v>0.08</v>
      </c>
      <c r="E13" s="11" t="s">
        <v>28</v>
      </c>
      <c r="F13" s="162">
        <f t="shared" si="0"/>
        <v>0.08</v>
      </c>
      <c r="G13" s="40"/>
      <c r="H13" s="163">
        <f t="shared" si="2"/>
        <v>0</v>
      </c>
      <c r="I13" s="11" t="s">
        <v>28</v>
      </c>
      <c r="J13" s="162">
        <f t="shared" si="1"/>
        <v>0.08</v>
      </c>
      <c r="K13" s="44"/>
    </row>
    <row r="14" spans="1:13" ht="15.75" x14ac:dyDescent="0.25">
      <c r="A14" s="13">
        <v>5</v>
      </c>
      <c r="B14" s="160" t="s">
        <v>17</v>
      </c>
      <c r="C14" s="15"/>
      <c r="D14" s="161">
        <v>0.12</v>
      </c>
      <c r="E14" s="11" t="s">
        <v>28</v>
      </c>
      <c r="F14" s="162">
        <f t="shared" si="0"/>
        <v>0.12</v>
      </c>
      <c r="G14" s="40"/>
      <c r="H14" s="163">
        <v>0</v>
      </c>
      <c r="I14" s="11" t="s">
        <v>28</v>
      </c>
      <c r="J14" s="162">
        <f t="shared" si="1"/>
        <v>0.12</v>
      </c>
      <c r="K14" s="44"/>
    </row>
    <row r="15" spans="1:13" ht="15.75" x14ac:dyDescent="0.25">
      <c r="A15" s="13">
        <v>6</v>
      </c>
      <c r="B15" s="160" t="s">
        <v>17</v>
      </c>
      <c r="C15" s="15"/>
      <c r="D15" s="161">
        <v>1.17</v>
      </c>
      <c r="E15" s="11" t="s">
        <v>28</v>
      </c>
      <c r="F15" s="162">
        <f t="shared" si="0"/>
        <v>1.17</v>
      </c>
      <c r="G15" s="40"/>
      <c r="H15" s="163">
        <v>0</v>
      </c>
      <c r="I15" s="11" t="s">
        <v>28</v>
      </c>
      <c r="J15" s="162">
        <f t="shared" si="1"/>
        <v>1.17</v>
      </c>
      <c r="K15" s="44"/>
    </row>
    <row r="16" spans="1:13" ht="15.75" x14ac:dyDescent="0.25">
      <c r="A16" s="13">
        <v>7</v>
      </c>
      <c r="B16" s="160" t="s">
        <v>17</v>
      </c>
      <c r="C16" s="15"/>
      <c r="D16" s="161">
        <v>1.08</v>
      </c>
      <c r="E16" s="11" t="s">
        <v>28</v>
      </c>
      <c r="F16" s="162">
        <f t="shared" si="0"/>
        <v>1.08</v>
      </c>
      <c r="G16" s="40"/>
      <c r="H16" s="163">
        <v>0</v>
      </c>
      <c r="I16" s="11" t="s">
        <v>28</v>
      </c>
      <c r="J16" s="162">
        <f t="shared" si="1"/>
        <v>1.08</v>
      </c>
      <c r="K16" s="44"/>
    </row>
    <row r="17" spans="1:11" ht="15.75" x14ac:dyDescent="0.25">
      <c r="A17" s="13">
        <v>8</v>
      </c>
      <c r="B17" s="160" t="s">
        <v>17</v>
      </c>
      <c r="C17" s="15"/>
      <c r="D17" s="161">
        <v>0.91</v>
      </c>
      <c r="E17" s="11" t="s">
        <v>220</v>
      </c>
      <c r="F17" s="162">
        <f t="shared" si="0"/>
        <v>0.91</v>
      </c>
      <c r="G17" s="40"/>
      <c r="H17" s="163">
        <v>0</v>
      </c>
      <c r="I17" s="11" t="s">
        <v>220</v>
      </c>
      <c r="J17" s="162">
        <f t="shared" si="1"/>
        <v>0.91</v>
      </c>
      <c r="K17" s="44"/>
    </row>
    <row r="18" spans="1:11" ht="15.75" x14ac:dyDescent="0.25">
      <c r="A18" s="13">
        <v>9</v>
      </c>
      <c r="B18" s="160" t="s">
        <v>17</v>
      </c>
      <c r="C18" s="15"/>
      <c r="D18" s="161">
        <v>2.5</v>
      </c>
      <c r="E18" s="11" t="s">
        <v>220</v>
      </c>
      <c r="F18" s="162">
        <f t="shared" si="0"/>
        <v>2.5</v>
      </c>
      <c r="G18" s="40"/>
      <c r="H18" s="163">
        <v>0</v>
      </c>
      <c r="I18" s="11" t="s">
        <v>220</v>
      </c>
      <c r="J18" s="162">
        <f t="shared" si="1"/>
        <v>2.5</v>
      </c>
      <c r="K18" s="44"/>
    </row>
    <row r="19" spans="1:11" ht="15.75" x14ac:dyDescent="0.25">
      <c r="A19" s="13">
        <v>10</v>
      </c>
      <c r="B19" s="160" t="s">
        <v>17</v>
      </c>
      <c r="C19" s="15"/>
      <c r="D19" s="161">
        <v>7.3</v>
      </c>
      <c r="E19" s="11" t="s">
        <v>220</v>
      </c>
      <c r="F19" s="162">
        <f t="shared" si="0"/>
        <v>7.3</v>
      </c>
      <c r="G19" s="40"/>
      <c r="H19" s="163">
        <v>0</v>
      </c>
      <c r="I19" s="11" t="s">
        <v>220</v>
      </c>
      <c r="J19" s="162">
        <f t="shared" si="1"/>
        <v>7.3</v>
      </c>
      <c r="K19" s="44"/>
    </row>
    <row r="20" spans="1:11" ht="15.75" x14ac:dyDescent="0.25">
      <c r="A20" s="13">
        <v>11</v>
      </c>
      <c r="B20" s="160" t="s">
        <v>17</v>
      </c>
      <c r="C20" s="15"/>
      <c r="D20" s="161">
        <v>1.56</v>
      </c>
      <c r="E20" s="11" t="s">
        <v>221</v>
      </c>
      <c r="F20" s="162">
        <f t="shared" si="0"/>
        <v>1.56</v>
      </c>
      <c r="G20" s="40"/>
      <c r="H20" s="163">
        <f t="shared" si="2"/>
        <v>0</v>
      </c>
      <c r="I20" s="11" t="s">
        <v>221</v>
      </c>
      <c r="J20" s="162">
        <f t="shared" si="1"/>
        <v>1.56</v>
      </c>
      <c r="K20" s="44"/>
    </row>
    <row r="21" spans="1:11" ht="25.5" x14ac:dyDescent="0.25">
      <c r="A21" s="13">
        <v>12</v>
      </c>
      <c r="B21" s="160" t="s">
        <v>17</v>
      </c>
      <c r="C21" s="15"/>
      <c r="D21" s="161">
        <v>0.72</v>
      </c>
      <c r="E21" s="11" t="s">
        <v>219</v>
      </c>
      <c r="F21" s="162">
        <f t="shared" si="0"/>
        <v>0.72</v>
      </c>
      <c r="G21" s="40"/>
      <c r="H21" s="163">
        <f t="shared" si="2"/>
        <v>0</v>
      </c>
      <c r="I21" s="11" t="s">
        <v>219</v>
      </c>
      <c r="J21" s="162">
        <f t="shared" si="1"/>
        <v>0.72</v>
      </c>
      <c r="K21" s="44"/>
    </row>
    <row r="22" spans="1:11" ht="25.5" x14ac:dyDescent="0.25">
      <c r="A22" s="13">
        <v>13</v>
      </c>
      <c r="B22" s="160" t="s">
        <v>17</v>
      </c>
      <c r="C22" s="15"/>
      <c r="D22" s="161">
        <v>0.36</v>
      </c>
      <c r="E22" s="11" t="s">
        <v>219</v>
      </c>
      <c r="F22" s="162">
        <f t="shared" si="0"/>
        <v>0.36</v>
      </c>
      <c r="G22" s="40"/>
      <c r="H22" s="163">
        <f t="shared" si="2"/>
        <v>0</v>
      </c>
      <c r="I22" s="11" t="s">
        <v>219</v>
      </c>
      <c r="J22" s="162">
        <f t="shared" si="1"/>
        <v>0.36</v>
      </c>
      <c r="K22" s="44"/>
    </row>
    <row r="23" spans="1:11" ht="25.5" x14ac:dyDescent="0.25">
      <c r="A23" s="13">
        <v>14</v>
      </c>
      <c r="B23" s="160" t="s">
        <v>17</v>
      </c>
      <c r="C23" s="15"/>
      <c r="D23" s="161">
        <v>2.37</v>
      </c>
      <c r="E23" s="11" t="s">
        <v>219</v>
      </c>
      <c r="F23" s="162">
        <f t="shared" si="0"/>
        <v>2.37</v>
      </c>
      <c r="G23" s="40"/>
      <c r="H23" s="163">
        <f t="shared" si="2"/>
        <v>0</v>
      </c>
      <c r="I23" s="11" t="s">
        <v>219</v>
      </c>
      <c r="J23" s="162">
        <f t="shared" si="1"/>
        <v>2.37</v>
      </c>
      <c r="K23" s="44"/>
    </row>
    <row r="24" spans="1:11" ht="15.75" x14ac:dyDescent="0.25">
      <c r="A24" s="14"/>
      <c r="B24" s="25" t="s">
        <v>19</v>
      </c>
      <c r="C24" s="30">
        <f>SUM(C10:C18)</f>
        <v>0</v>
      </c>
      <c r="D24" s="55">
        <f>SUM(D10:D23)</f>
        <v>168.26000000000005</v>
      </c>
      <c r="E24" s="165"/>
      <c r="F24" s="53">
        <f>SUM(C24,D24)</f>
        <v>168.26000000000005</v>
      </c>
      <c r="G24" s="166"/>
      <c r="H24" s="55">
        <f>SUM(H10:H18)</f>
        <v>0</v>
      </c>
      <c r="I24" s="165"/>
      <c r="J24" s="55">
        <f>SUM(J10:J23)</f>
        <v>168.26000000000005</v>
      </c>
      <c r="K24" s="55">
        <f>F24-H24-J24</f>
        <v>0</v>
      </c>
    </row>
    <row r="27" spans="1:11" s="78" customFormat="1" ht="18.75" x14ac:dyDescent="0.3">
      <c r="B27" s="167" t="s">
        <v>83</v>
      </c>
      <c r="C27" s="168"/>
      <c r="D27" s="168"/>
      <c r="E27" s="80"/>
      <c r="F27" s="168"/>
      <c r="G27" s="81" t="s">
        <v>222</v>
      </c>
      <c r="H27" s="169"/>
    </row>
    <row r="28" spans="1:11" x14ac:dyDescent="0.25">
      <c r="B28" s="170"/>
      <c r="C28" s="171"/>
      <c r="D28" s="171"/>
      <c r="E28" s="172" t="s">
        <v>223</v>
      </c>
      <c r="F28" s="171"/>
      <c r="G28" s="173" t="s">
        <v>224</v>
      </c>
      <c r="H28" s="173"/>
    </row>
    <row r="29" spans="1:11" s="78" customFormat="1" ht="18.75" x14ac:dyDescent="0.3">
      <c r="B29" s="167" t="s">
        <v>24</v>
      </c>
      <c r="C29" s="168"/>
      <c r="D29" s="168"/>
      <c r="E29" s="80"/>
      <c r="F29" s="168"/>
      <c r="G29" s="81" t="s">
        <v>225</v>
      </c>
      <c r="H29" s="169"/>
    </row>
    <row r="30" spans="1:11" x14ac:dyDescent="0.25">
      <c r="B30" s="171"/>
      <c r="C30" s="171"/>
      <c r="D30" s="171"/>
      <c r="E30" s="172" t="s">
        <v>226</v>
      </c>
      <c r="F30" s="171"/>
      <c r="G30" s="173" t="s">
        <v>227</v>
      </c>
      <c r="H30" s="173"/>
    </row>
    <row r="31" spans="1:11" x14ac:dyDescent="0.25">
      <c r="B31" s="174" t="s">
        <v>228</v>
      </c>
      <c r="C31" s="103"/>
      <c r="D31" s="103"/>
      <c r="E31" s="103"/>
      <c r="F31" s="103"/>
      <c r="G31" s="103"/>
      <c r="H31" s="103"/>
    </row>
    <row r="32" spans="1:11" x14ac:dyDescent="0.25">
      <c r="B32" s="174" t="s">
        <v>229</v>
      </c>
    </row>
  </sheetData>
  <mergeCells count="17">
    <mergeCell ref="G27:H27"/>
    <mergeCell ref="G28:H28"/>
    <mergeCell ref="G29:H29"/>
    <mergeCell ref="G30:H30"/>
    <mergeCell ref="A7:K7"/>
    <mergeCell ref="A8:A9"/>
    <mergeCell ref="B8:B9"/>
    <mergeCell ref="C8:E8"/>
    <mergeCell ref="F8:F9"/>
    <mergeCell ref="G8:J8"/>
    <mergeCell ref="K8:K9"/>
    <mergeCell ref="J1:K1"/>
    <mergeCell ref="J2:K2"/>
    <mergeCell ref="A3:K3"/>
    <mergeCell ref="A4:K4"/>
    <mergeCell ref="A5:K5"/>
    <mergeCell ref="A6:K6"/>
  </mergeCells>
  <pageMargins left="0.7" right="0.7" top="0.75" bottom="0.75" header="0.3" footer="0.3"/>
  <pageSetup paperSize="9" scale="48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70" zoomScaleNormal="70" workbookViewId="0">
      <selection activeCell="M14" sqref="M14"/>
    </sheetView>
  </sheetViews>
  <sheetFormatPr defaultColWidth="8.7109375" defaultRowHeight="12.75" x14ac:dyDescent="0.2"/>
  <cols>
    <col min="1" max="1" width="4.7109375" style="175" customWidth="1"/>
    <col min="2" max="2" width="26.5703125" style="175" customWidth="1"/>
    <col min="3" max="3" width="9.28515625" style="175" customWidth="1"/>
    <col min="4" max="4" width="10.85546875" style="175" customWidth="1"/>
    <col min="5" max="5" width="24.28515625" style="175" customWidth="1"/>
    <col min="6" max="6" width="11.7109375" style="175" customWidth="1"/>
    <col min="7" max="7" width="12.28515625" style="175" customWidth="1"/>
    <col min="8" max="8" width="7.7109375" style="175" customWidth="1"/>
    <col min="9" max="9" width="34.85546875" style="175" customWidth="1"/>
    <col min="10" max="10" width="8.42578125" style="175" customWidth="1"/>
    <col min="11" max="11" width="10.5703125" style="175" customWidth="1"/>
    <col min="12" max="256" width="8.7109375" style="175"/>
    <col min="257" max="257" width="4.7109375" style="175" customWidth="1"/>
    <col min="258" max="258" width="26.5703125" style="175" customWidth="1"/>
    <col min="259" max="259" width="9.28515625" style="175" customWidth="1"/>
    <col min="260" max="260" width="10.85546875" style="175" customWidth="1"/>
    <col min="261" max="261" width="24.28515625" style="175" customWidth="1"/>
    <col min="262" max="262" width="11.7109375" style="175" customWidth="1"/>
    <col min="263" max="263" width="12.28515625" style="175" customWidth="1"/>
    <col min="264" max="264" width="7.7109375" style="175" customWidth="1"/>
    <col min="265" max="265" width="34.85546875" style="175" customWidth="1"/>
    <col min="266" max="266" width="8.42578125" style="175" customWidth="1"/>
    <col min="267" max="267" width="10.5703125" style="175" customWidth="1"/>
    <col min="268" max="512" width="8.7109375" style="175"/>
    <col min="513" max="513" width="4.7109375" style="175" customWidth="1"/>
    <col min="514" max="514" width="26.5703125" style="175" customWidth="1"/>
    <col min="515" max="515" width="9.28515625" style="175" customWidth="1"/>
    <col min="516" max="516" width="10.85546875" style="175" customWidth="1"/>
    <col min="517" max="517" width="24.28515625" style="175" customWidth="1"/>
    <col min="518" max="518" width="11.7109375" style="175" customWidth="1"/>
    <col min="519" max="519" width="12.28515625" style="175" customWidth="1"/>
    <col min="520" max="520" width="7.7109375" style="175" customWidth="1"/>
    <col min="521" max="521" width="34.85546875" style="175" customWidth="1"/>
    <col min="522" max="522" width="8.42578125" style="175" customWidth="1"/>
    <col min="523" max="523" width="10.5703125" style="175" customWidth="1"/>
    <col min="524" max="768" width="8.7109375" style="175"/>
    <col min="769" max="769" width="4.7109375" style="175" customWidth="1"/>
    <col min="770" max="770" width="26.5703125" style="175" customWidth="1"/>
    <col min="771" max="771" width="9.28515625" style="175" customWidth="1"/>
    <col min="772" max="772" width="10.85546875" style="175" customWidth="1"/>
    <col min="773" max="773" width="24.28515625" style="175" customWidth="1"/>
    <col min="774" max="774" width="11.7109375" style="175" customWidth="1"/>
    <col min="775" max="775" width="12.28515625" style="175" customWidth="1"/>
    <col min="776" max="776" width="7.7109375" style="175" customWidth="1"/>
    <col min="777" max="777" width="34.85546875" style="175" customWidth="1"/>
    <col min="778" max="778" width="8.42578125" style="175" customWidth="1"/>
    <col min="779" max="779" width="10.5703125" style="175" customWidth="1"/>
    <col min="780" max="1024" width="8.7109375" style="175"/>
    <col min="1025" max="1025" width="4.7109375" style="175" customWidth="1"/>
    <col min="1026" max="1026" width="26.5703125" style="175" customWidth="1"/>
    <col min="1027" max="1027" width="9.28515625" style="175" customWidth="1"/>
    <col min="1028" max="1028" width="10.85546875" style="175" customWidth="1"/>
    <col min="1029" max="1029" width="24.28515625" style="175" customWidth="1"/>
    <col min="1030" max="1030" width="11.7109375" style="175" customWidth="1"/>
    <col min="1031" max="1031" width="12.28515625" style="175" customWidth="1"/>
    <col min="1032" max="1032" width="7.7109375" style="175" customWidth="1"/>
    <col min="1033" max="1033" width="34.85546875" style="175" customWidth="1"/>
    <col min="1034" max="1034" width="8.42578125" style="175" customWidth="1"/>
    <col min="1035" max="1035" width="10.5703125" style="175" customWidth="1"/>
    <col min="1036" max="1280" width="8.7109375" style="175"/>
    <col min="1281" max="1281" width="4.7109375" style="175" customWidth="1"/>
    <col min="1282" max="1282" width="26.5703125" style="175" customWidth="1"/>
    <col min="1283" max="1283" width="9.28515625" style="175" customWidth="1"/>
    <col min="1284" max="1284" width="10.85546875" style="175" customWidth="1"/>
    <col min="1285" max="1285" width="24.28515625" style="175" customWidth="1"/>
    <col min="1286" max="1286" width="11.7109375" style="175" customWidth="1"/>
    <col min="1287" max="1287" width="12.28515625" style="175" customWidth="1"/>
    <col min="1288" max="1288" width="7.7109375" style="175" customWidth="1"/>
    <col min="1289" max="1289" width="34.85546875" style="175" customWidth="1"/>
    <col min="1290" max="1290" width="8.42578125" style="175" customWidth="1"/>
    <col min="1291" max="1291" width="10.5703125" style="175" customWidth="1"/>
    <col min="1292" max="1536" width="8.7109375" style="175"/>
    <col min="1537" max="1537" width="4.7109375" style="175" customWidth="1"/>
    <col min="1538" max="1538" width="26.5703125" style="175" customWidth="1"/>
    <col min="1539" max="1539" width="9.28515625" style="175" customWidth="1"/>
    <col min="1540" max="1540" width="10.85546875" style="175" customWidth="1"/>
    <col min="1541" max="1541" width="24.28515625" style="175" customWidth="1"/>
    <col min="1542" max="1542" width="11.7109375" style="175" customWidth="1"/>
    <col min="1543" max="1543" width="12.28515625" style="175" customWidth="1"/>
    <col min="1544" max="1544" width="7.7109375" style="175" customWidth="1"/>
    <col min="1545" max="1545" width="34.85546875" style="175" customWidth="1"/>
    <col min="1546" max="1546" width="8.42578125" style="175" customWidth="1"/>
    <col min="1547" max="1547" width="10.5703125" style="175" customWidth="1"/>
    <col min="1548" max="1792" width="8.7109375" style="175"/>
    <col min="1793" max="1793" width="4.7109375" style="175" customWidth="1"/>
    <col min="1794" max="1794" width="26.5703125" style="175" customWidth="1"/>
    <col min="1795" max="1795" width="9.28515625" style="175" customWidth="1"/>
    <col min="1796" max="1796" width="10.85546875" style="175" customWidth="1"/>
    <col min="1797" max="1797" width="24.28515625" style="175" customWidth="1"/>
    <col min="1798" max="1798" width="11.7109375" style="175" customWidth="1"/>
    <col min="1799" max="1799" width="12.28515625" style="175" customWidth="1"/>
    <col min="1800" max="1800" width="7.7109375" style="175" customWidth="1"/>
    <col min="1801" max="1801" width="34.85546875" style="175" customWidth="1"/>
    <col min="1802" max="1802" width="8.42578125" style="175" customWidth="1"/>
    <col min="1803" max="1803" width="10.5703125" style="175" customWidth="1"/>
    <col min="1804" max="2048" width="8.7109375" style="175"/>
    <col min="2049" max="2049" width="4.7109375" style="175" customWidth="1"/>
    <col min="2050" max="2050" width="26.5703125" style="175" customWidth="1"/>
    <col min="2051" max="2051" width="9.28515625" style="175" customWidth="1"/>
    <col min="2052" max="2052" width="10.85546875" style="175" customWidth="1"/>
    <col min="2053" max="2053" width="24.28515625" style="175" customWidth="1"/>
    <col min="2054" max="2054" width="11.7109375" style="175" customWidth="1"/>
    <col min="2055" max="2055" width="12.28515625" style="175" customWidth="1"/>
    <col min="2056" max="2056" width="7.7109375" style="175" customWidth="1"/>
    <col min="2057" max="2057" width="34.85546875" style="175" customWidth="1"/>
    <col min="2058" max="2058" width="8.42578125" style="175" customWidth="1"/>
    <col min="2059" max="2059" width="10.5703125" style="175" customWidth="1"/>
    <col min="2060" max="2304" width="8.7109375" style="175"/>
    <col min="2305" max="2305" width="4.7109375" style="175" customWidth="1"/>
    <col min="2306" max="2306" width="26.5703125" style="175" customWidth="1"/>
    <col min="2307" max="2307" width="9.28515625" style="175" customWidth="1"/>
    <col min="2308" max="2308" width="10.85546875" style="175" customWidth="1"/>
    <col min="2309" max="2309" width="24.28515625" style="175" customWidth="1"/>
    <col min="2310" max="2310" width="11.7109375" style="175" customWidth="1"/>
    <col min="2311" max="2311" width="12.28515625" style="175" customWidth="1"/>
    <col min="2312" max="2312" width="7.7109375" style="175" customWidth="1"/>
    <col min="2313" max="2313" width="34.85546875" style="175" customWidth="1"/>
    <col min="2314" max="2314" width="8.42578125" style="175" customWidth="1"/>
    <col min="2315" max="2315" width="10.5703125" style="175" customWidth="1"/>
    <col min="2316" max="2560" width="8.7109375" style="175"/>
    <col min="2561" max="2561" width="4.7109375" style="175" customWidth="1"/>
    <col min="2562" max="2562" width="26.5703125" style="175" customWidth="1"/>
    <col min="2563" max="2563" width="9.28515625" style="175" customWidth="1"/>
    <col min="2564" max="2564" width="10.85546875" style="175" customWidth="1"/>
    <col min="2565" max="2565" width="24.28515625" style="175" customWidth="1"/>
    <col min="2566" max="2566" width="11.7109375" style="175" customWidth="1"/>
    <col min="2567" max="2567" width="12.28515625" style="175" customWidth="1"/>
    <col min="2568" max="2568" width="7.7109375" style="175" customWidth="1"/>
    <col min="2569" max="2569" width="34.85546875" style="175" customWidth="1"/>
    <col min="2570" max="2570" width="8.42578125" style="175" customWidth="1"/>
    <col min="2571" max="2571" width="10.5703125" style="175" customWidth="1"/>
    <col min="2572" max="2816" width="8.7109375" style="175"/>
    <col min="2817" max="2817" width="4.7109375" style="175" customWidth="1"/>
    <col min="2818" max="2818" width="26.5703125" style="175" customWidth="1"/>
    <col min="2819" max="2819" width="9.28515625" style="175" customWidth="1"/>
    <col min="2820" max="2820" width="10.85546875" style="175" customWidth="1"/>
    <col min="2821" max="2821" width="24.28515625" style="175" customWidth="1"/>
    <col min="2822" max="2822" width="11.7109375" style="175" customWidth="1"/>
    <col min="2823" max="2823" width="12.28515625" style="175" customWidth="1"/>
    <col min="2824" max="2824" width="7.7109375" style="175" customWidth="1"/>
    <col min="2825" max="2825" width="34.85546875" style="175" customWidth="1"/>
    <col min="2826" max="2826" width="8.42578125" style="175" customWidth="1"/>
    <col min="2827" max="2827" width="10.5703125" style="175" customWidth="1"/>
    <col min="2828" max="3072" width="8.7109375" style="175"/>
    <col min="3073" max="3073" width="4.7109375" style="175" customWidth="1"/>
    <col min="3074" max="3074" width="26.5703125" style="175" customWidth="1"/>
    <col min="3075" max="3075" width="9.28515625" style="175" customWidth="1"/>
    <col min="3076" max="3076" width="10.85546875" style="175" customWidth="1"/>
    <col min="3077" max="3077" width="24.28515625" style="175" customWidth="1"/>
    <col min="3078" max="3078" width="11.7109375" style="175" customWidth="1"/>
    <col min="3079" max="3079" width="12.28515625" style="175" customWidth="1"/>
    <col min="3080" max="3080" width="7.7109375" style="175" customWidth="1"/>
    <col min="3081" max="3081" width="34.85546875" style="175" customWidth="1"/>
    <col min="3082" max="3082" width="8.42578125" style="175" customWidth="1"/>
    <col min="3083" max="3083" width="10.5703125" style="175" customWidth="1"/>
    <col min="3084" max="3328" width="8.7109375" style="175"/>
    <col min="3329" max="3329" width="4.7109375" style="175" customWidth="1"/>
    <col min="3330" max="3330" width="26.5703125" style="175" customWidth="1"/>
    <col min="3331" max="3331" width="9.28515625" style="175" customWidth="1"/>
    <col min="3332" max="3332" width="10.85546875" style="175" customWidth="1"/>
    <col min="3333" max="3333" width="24.28515625" style="175" customWidth="1"/>
    <col min="3334" max="3334" width="11.7109375" style="175" customWidth="1"/>
    <col min="3335" max="3335" width="12.28515625" style="175" customWidth="1"/>
    <col min="3336" max="3336" width="7.7109375" style="175" customWidth="1"/>
    <col min="3337" max="3337" width="34.85546875" style="175" customWidth="1"/>
    <col min="3338" max="3338" width="8.42578125" style="175" customWidth="1"/>
    <col min="3339" max="3339" width="10.5703125" style="175" customWidth="1"/>
    <col min="3340" max="3584" width="8.7109375" style="175"/>
    <col min="3585" max="3585" width="4.7109375" style="175" customWidth="1"/>
    <col min="3586" max="3586" width="26.5703125" style="175" customWidth="1"/>
    <col min="3587" max="3587" width="9.28515625" style="175" customWidth="1"/>
    <col min="3588" max="3588" width="10.85546875" style="175" customWidth="1"/>
    <col min="3589" max="3589" width="24.28515625" style="175" customWidth="1"/>
    <col min="3590" max="3590" width="11.7109375" style="175" customWidth="1"/>
    <col min="3591" max="3591" width="12.28515625" style="175" customWidth="1"/>
    <col min="3592" max="3592" width="7.7109375" style="175" customWidth="1"/>
    <col min="3593" max="3593" width="34.85546875" style="175" customWidth="1"/>
    <col min="3594" max="3594" width="8.42578125" style="175" customWidth="1"/>
    <col min="3595" max="3595" width="10.5703125" style="175" customWidth="1"/>
    <col min="3596" max="3840" width="8.7109375" style="175"/>
    <col min="3841" max="3841" width="4.7109375" style="175" customWidth="1"/>
    <col min="3842" max="3842" width="26.5703125" style="175" customWidth="1"/>
    <col min="3843" max="3843" width="9.28515625" style="175" customWidth="1"/>
    <col min="3844" max="3844" width="10.85546875" style="175" customWidth="1"/>
    <col min="3845" max="3845" width="24.28515625" style="175" customWidth="1"/>
    <col min="3846" max="3846" width="11.7109375" style="175" customWidth="1"/>
    <col min="3847" max="3847" width="12.28515625" style="175" customWidth="1"/>
    <col min="3848" max="3848" width="7.7109375" style="175" customWidth="1"/>
    <col min="3849" max="3849" width="34.85546875" style="175" customWidth="1"/>
    <col min="3850" max="3850" width="8.42578125" style="175" customWidth="1"/>
    <col min="3851" max="3851" width="10.5703125" style="175" customWidth="1"/>
    <col min="3852" max="4096" width="8.7109375" style="175"/>
    <col min="4097" max="4097" width="4.7109375" style="175" customWidth="1"/>
    <col min="4098" max="4098" width="26.5703125" style="175" customWidth="1"/>
    <col min="4099" max="4099" width="9.28515625" style="175" customWidth="1"/>
    <col min="4100" max="4100" width="10.85546875" style="175" customWidth="1"/>
    <col min="4101" max="4101" width="24.28515625" style="175" customWidth="1"/>
    <col min="4102" max="4102" width="11.7109375" style="175" customWidth="1"/>
    <col min="4103" max="4103" width="12.28515625" style="175" customWidth="1"/>
    <col min="4104" max="4104" width="7.7109375" style="175" customWidth="1"/>
    <col min="4105" max="4105" width="34.85546875" style="175" customWidth="1"/>
    <col min="4106" max="4106" width="8.42578125" style="175" customWidth="1"/>
    <col min="4107" max="4107" width="10.5703125" style="175" customWidth="1"/>
    <col min="4108" max="4352" width="8.7109375" style="175"/>
    <col min="4353" max="4353" width="4.7109375" style="175" customWidth="1"/>
    <col min="4354" max="4354" width="26.5703125" style="175" customWidth="1"/>
    <col min="4355" max="4355" width="9.28515625" style="175" customWidth="1"/>
    <col min="4356" max="4356" width="10.85546875" style="175" customWidth="1"/>
    <col min="4357" max="4357" width="24.28515625" style="175" customWidth="1"/>
    <col min="4358" max="4358" width="11.7109375" style="175" customWidth="1"/>
    <col min="4359" max="4359" width="12.28515625" style="175" customWidth="1"/>
    <col min="4360" max="4360" width="7.7109375" style="175" customWidth="1"/>
    <col min="4361" max="4361" width="34.85546875" style="175" customWidth="1"/>
    <col min="4362" max="4362" width="8.42578125" style="175" customWidth="1"/>
    <col min="4363" max="4363" width="10.5703125" style="175" customWidth="1"/>
    <col min="4364" max="4608" width="8.7109375" style="175"/>
    <col min="4609" max="4609" width="4.7109375" style="175" customWidth="1"/>
    <col min="4610" max="4610" width="26.5703125" style="175" customWidth="1"/>
    <col min="4611" max="4611" width="9.28515625" style="175" customWidth="1"/>
    <col min="4612" max="4612" width="10.85546875" style="175" customWidth="1"/>
    <col min="4613" max="4613" width="24.28515625" style="175" customWidth="1"/>
    <col min="4614" max="4614" width="11.7109375" style="175" customWidth="1"/>
    <col min="4615" max="4615" width="12.28515625" style="175" customWidth="1"/>
    <col min="4616" max="4616" width="7.7109375" style="175" customWidth="1"/>
    <col min="4617" max="4617" width="34.85546875" style="175" customWidth="1"/>
    <col min="4618" max="4618" width="8.42578125" style="175" customWidth="1"/>
    <col min="4619" max="4619" width="10.5703125" style="175" customWidth="1"/>
    <col min="4620" max="4864" width="8.7109375" style="175"/>
    <col min="4865" max="4865" width="4.7109375" style="175" customWidth="1"/>
    <col min="4866" max="4866" width="26.5703125" style="175" customWidth="1"/>
    <col min="4867" max="4867" width="9.28515625" style="175" customWidth="1"/>
    <col min="4868" max="4868" width="10.85546875" style="175" customWidth="1"/>
    <col min="4869" max="4869" width="24.28515625" style="175" customWidth="1"/>
    <col min="4870" max="4870" width="11.7109375" style="175" customWidth="1"/>
    <col min="4871" max="4871" width="12.28515625" style="175" customWidth="1"/>
    <col min="4872" max="4872" width="7.7109375" style="175" customWidth="1"/>
    <col min="4873" max="4873" width="34.85546875" style="175" customWidth="1"/>
    <col min="4874" max="4874" width="8.42578125" style="175" customWidth="1"/>
    <col min="4875" max="4875" width="10.5703125" style="175" customWidth="1"/>
    <col min="4876" max="5120" width="8.7109375" style="175"/>
    <col min="5121" max="5121" width="4.7109375" style="175" customWidth="1"/>
    <col min="5122" max="5122" width="26.5703125" style="175" customWidth="1"/>
    <col min="5123" max="5123" width="9.28515625" style="175" customWidth="1"/>
    <col min="5124" max="5124" width="10.85546875" style="175" customWidth="1"/>
    <col min="5125" max="5125" width="24.28515625" style="175" customWidth="1"/>
    <col min="5126" max="5126" width="11.7109375" style="175" customWidth="1"/>
    <col min="5127" max="5127" width="12.28515625" style="175" customWidth="1"/>
    <col min="5128" max="5128" width="7.7109375" style="175" customWidth="1"/>
    <col min="5129" max="5129" width="34.85546875" style="175" customWidth="1"/>
    <col min="5130" max="5130" width="8.42578125" style="175" customWidth="1"/>
    <col min="5131" max="5131" width="10.5703125" style="175" customWidth="1"/>
    <col min="5132" max="5376" width="8.7109375" style="175"/>
    <col min="5377" max="5377" width="4.7109375" style="175" customWidth="1"/>
    <col min="5378" max="5378" width="26.5703125" style="175" customWidth="1"/>
    <col min="5379" max="5379" width="9.28515625" style="175" customWidth="1"/>
    <col min="5380" max="5380" width="10.85546875" style="175" customWidth="1"/>
    <col min="5381" max="5381" width="24.28515625" style="175" customWidth="1"/>
    <col min="5382" max="5382" width="11.7109375" style="175" customWidth="1"/>
    <col min="5383" max="5383" width="12.28515625" style="175" customWidth="1"/>
    <col min="5384" max="5384" width="7.7109375" style="175" customWidth="1"/>
    <col min="5385" max="5385" width="34.85546875" style="175" customWidth="1"/>
    <col min="5386" max="5386" width="8.42578125" style="175" customWidth="1"/>
    <col min="5387" max="5387" width="10.5703125" style="175" customWidth="1"/>
    <col min="5388" max="5632" width="8.7109375" style="175"/>
    <col min="5633" max="5633" width="4.7109375" style="175" customWidth="1"/>
    <col min="5634" max="5634" width="26.5703125" style="175" customWidth="1"/>
    <col min="5635" max="5635" width="9.28515625" style="175" customWidth="1"/>
    <col min="5636" max="5636" width="10.85546875" style="175" customWidth="1"/>
    <col min="5637" max="5637" width="24.28515625" style="175" customWidth="1"/>
    <col min="5638" max="5638" width="11.7109375" style="175" customWidth="1"/>
    <col min="5639" max="5639" width="12.28515625" style="175" customWidth="1"/>
    <col min="5640" max="5640" width="7.7109375" style="175" customWidth="1"/>
    <col min="5641" max="5641" width="34.85546875" style="175" customWidth="1"/>
    <col min="5642" max="5642" width="8.42578125" style="175" customWidth="1"/>
    <col min="5643" max="5643" width="10.5703125" style="175" customWidth="1"/>
    <col min="5644" max="5888" width="8.7109375" style="175"/>
    <col min="5889" max="5889" width="4.7109375" style="175" customWidth="1"/>
    <col min="5890" max="5890" width="26.5703125" style="175" customWidth="1"/>
    <col min="5891" max="5891" width="9.28515625" style="175" customWidth="1"/>
    <col min="5892" max="5892" width="10.85546875" style="175" customWidth="1"/>
    <col min="5893" max="5893" width="24.28515625" style="175" customWidth="1"/>
    <col min="5894" max="5894" width="11.7109375" style="175" customWidth="1"/>
    <col min="5895" max="5895" width="12.28515625" style="175" customWidth="1"/>
    <col min="5896" max="5896" width="7.7109375" style="175" customWidth="1"/>
    <col min="5897" max="5897" width="34.85546875" style="175" customWidth="1"/>
    <col min="5898" max="5898" width="8.42578125" style="175" customWidth="1"/>
    <col min="5899" max="5899" width="10.5703125" style="175" customWidth="1"/>
    <col min="5900" max="6144" width="8.7109375" style="175"/>
    <col min="6145" max="6145" width="4.7109375" style="175" customWidth="1"/>
    <col min="6146" max="6146" width="26.5703125" style="175" customWidth="1"/>
    <col min="6147" max="6147" width="9.28515625" style="175" customWidth="1"/>
    <col min="6148" max="6148" width="10.85546875" style="175" customWidth="1"/>
    <col min="6149" max="6149" width="24.28515625" style="175" customWidth="1"/>
    <col min="6150" max="6150" width="11.7109375" style="175" customWidth="1"/>
    <col min="6151" max="6151" width="12.28515625" style="175" customWidth="1"/>
    <col min="6152" max="6152" width="7.7109375" style="175" customWidth="1"/>
    <col min="6153" max="6153" width="34.85546875" style="175" customWidth="1"/>
    <col min="6154" max="6154" width="8.42578125" style="175" customWidth="1"/>
    <col min="6155" max="6155" width="10.5703125" style="175" customWidth="1"/>
    <col min="6156" max="6400" width="8.7109375" style="175"/>
    <col min="6401" max="6401" width="4.7109375" style="175" customWidth="1"/>
    <col min="6402" max="6402" width="26.5703125" style="175" customWidth="1"/>
    <col min="6403" max="6403" width="9.28515625" style="175" customWidth="1"/>
    <col min="6404" max="6404" width="10.85546875" style="175" customWidth="1"/>
    <col min="6405" max="6405" width="24.28515625" style="175" customWidth="1"/>
    <col min="6406" max="6406" width="11.7109375" style="175" customWidth="1"/>
    <col min="6407" max="6407" width="12.28515625" style="175" customWidth="1"/>
    <col min="6408" max="6408" width="7.7109375" style="175" customWidth="1"/>
    <col min="6409" max="6409" width="34.85546875" style="175" customWidth="1"/>
    <col min="6410" max="6410" width="8.42578125" style="175" customWidth="1"/>
    <col min="6411" max="6411" width="10.5703125" style="175" customWidth="1"/>
    <col min="6412" max="6656" width="8.7109375" style="175"/>
    <col min="6657" max="6657" width="4.7109375" style="175" customWidth="1"/>
    <col min="6658" max="6658" width="26.5703125" style="175" customWidth="1"/>
    <col min="6659" max="6659" width="9.28515625" style="175" customWidth="1"/>
    <col min="6660" max="6660" width="10.85546875" style="175" customWidth="1"/>
    <col min="6661" max="6661" width="24.28515625" style="175" customWidth="1"/>
    <col min="6662" max="6662" width="11.7109375" style="175" customWidth="1"/>
    <col min="6663" max="6663" width="12.28515625" style="175" customWidth="1"/>
    <col min="6664" max="6664" width="7.7109375" style="175" customWidth="1"/>
    <col min="6665" max="6665" width="34.85546875" style="175" customWidth="1"/>
    <col min="6666" max="6666" width="8.42578125" style="175" customWidth="1"/>
    <col min="6667" max="6667" width="10.5703125" style="175" customWidth="1"/>
    <col min="6668" max="6912" width="8.7109375" style="175"/>
    <col min="6913" max="6913" width="4.7109375" style="175" customWidth="1"/>
    <col min="6914" max="6914" width="26.5703125" style="175" customWidth="1"/>
    <col min="6915" max="6915" width="9.28515625" style="175" customWidth="1"/>
    <col min="6916" max="6916" width="10.85546875" style="175" customWidth="1"/>
    <col min="6917" max="6917" width="24.28515625" style="175" customWidth="1"/>
    <col min="6918" max="6918" width="11.7109375" style="175" customWidth="1"/>
    <col min="6919" max="6919" width="12.28515625" style="175" customWidth="1"/>
    <col min="6920" max="6920" width="7.7109375" style="175" customWidth="1"/>
    <col min="6921" max="6921" width="34.85546875" style="175" customWidth="1"/>
    <col min="6922" max="6922" width="8.42578125" style="175" customWidth="1"/>
    <col min="6923" max="6923" width="10.5703125" style="175" customWidth="1"/>
    <col min="6924" max="7168" width="8.7109375" style="175"/>
    <col min="7169" max="7169" width="4.7109375" style="175" customWidth="1"/>
    <col min="7170" max="7170" width="26.5703125" style="175" customWidth="1"/>
    <col min="7171" max="7171" width="9.28515625" style="175" customWidth="1"/>
    <col min="7172" max="7172" width="10.85546875" style="175" customWidth="1"/>
    <col min="7173" max="7173" width="24.28515625" style="175" customWidth="1"/>
    <col min="7174" max="7174" width="11.7109375" style="175" customWidth="1"/>
    <col min="7175" max="7175" width="12.28515625" style="175" customWidth="1"/>
    <col min="7176" max="7176" width="7.7109375" style="175" customWidth="1"/>
    <col min="7177" max="7177" width="34.85546875" style="175" customWidth="1"/>
    <col min="7178" max="7178" width="8.42578125" style="175" customWidth="1"/>
    <col min="7179" max="7179" width="10.5703125" style="175" customWidth="1"/>
    <col min="7180" max="7424" width="8.7109375" style="175"/>
    <col min="7425" max="7425" width="4.7109375" style="175" customWidth="1"/>
    <col min="7426" max="7426" width="26.5703125" style="175" customWidth="1"/>
    <col min="7427" max="7427" width="9.28515625" style="175" customWidth="1"/>
    <col min="7428" max="7428" width="10.85546875" style="175" customWidth="1"/>
    <col min="7429" max="7429" width="24.28515625" style="175" customWidth="1"/>
    <col min="7430" max="7430" width="11.7109375" style="175" customWidth="1"/>
    <col min="7431" max="7431" width="12.28515625" style="175" customWidth="1"/>
    <col min="7432" max="7432" width="7.7109375" style="175" customWidth="1"/>
    <col min="7433" max="7433" width="34.85546875" style="175" customWidth="1"/>
    <col min="7434" max="7434" width="8.42578125" style="175" customWidth="1"/>
    <col min="7435" max="7435" width="10.5703125" style="175" customWidth="1"/>
    <col min="7436" max="7680" width="8.7109375" style="175"/>
    <col min="7681" max="7681" width="4.7109375" style="175" customWidth="1"/>
    <col min="7682" max="7682" width="26.5703125" style="175" customWidth="1"/>
    <col min="7683" max="7683" width="9.28515625" style="175" customWidth="1"/>
    <col min="7684" max="7684" width="10.85546875" style="175" customWidth="1"/>
    <col min="7685" max="7685" width="24.28515625" style="175" customWidth="1"/>
    <col min="7686" max="7686" width="11.7109375" style="175" customWidth="1"/>
    <col min="7687" max="7687" width="12.28515625" style="175" customWidth="1"/>
    <col min="7688" max="7688" width="7.7109375" style="175" customWidth="1"/>
    <col min="7689" max="7689" width="34.85546875" style="175" customWidth="1"/>
    <col min="7690" max="7690" width="8.42578125" style="175" customWidth="1"/>
    <col min="7691" max="7691" width="10.5703125" style="175" customWidth="1"/>
    <col min="7692" max="7936" width="8.7109375" style="175"/>
    <col min="7937" max="7937" width="4.7109375" style="175" customWidth="1"/>
    <col min="7938" max="7938" width="26.5703125" style="175" customWidth="1"/>
    <col min="7939" max="7939" width="9.28515625" style="175" customWidth="1"/>
    <col min="7940" max="7940" width="10.85546875" style="175" customWidth="1"/>
    <col min="7941" max="7941" width="24.28515625" style="175" customWidth="1"/>
    <col min="7942" max="7942" width="11.7109375" style="175" customWidth="1"/>
    <col min="7943" max="7943" width="12.28515625" style="175" customWidth="1"/>
    <col min="7944" max="7944" width="7.7109375" style="175" customWidth="1"/>
    <col min="7945" max="7945" width="34.85546875" style="175" customWidth="1"/>
    <col min="7946" max="7946" width="8.42578125" style="175" customWidth="1"/>
    <col min="7947" max="7947" width="10.5703125" style="175" customWidth="1"/>
    <col min="7948" max="8192" width="8.7109375" style="175"/>
    <col min="8193" max="8193" width="4.7109375" style="175" customWidth="1"/>
    <col min="8194" max="8194" width="26.5703125" style="175" customWidth="1"/>
    <col min="8195" max="8195" width="9.28515625" style="175" customWidth="1"/>
    <col min="8196" max="8196" width="10.85546875" style="175" customWidth="1"/>
    <col min="8197" max="8197" width="24.28515625" style="175" customWidth="1"/>
    <col min="8198" max="8198" width="11.7109375" style="175" customWidth="1"/>
    <col min="8199" max="8199" width="12.28515625" style="175" customWidth="1"/>
    <col min="8200" max="8200" width="7.7109375" style="175" customWidth="1"/>
    <col min="8201" max="8201" width="34.85546875" style="175" customWidth="1"/>
    <col min="8202" max="8202" width="8.42578125" style="175" customWidth="1"/>
    <col min="8203" max="8203" width="10.5703125" style="175" customWidth="1"/>
    <col min="8204" max="8448" width="8.7109375" style="175"/>
    <col min="8449" max="8449" width="4.7109375" style="175" customWidth="1"/>
    <col min="8450" max="8450" width="26.5703125" style="175" customWidth="1"/>
    <col min="8451" max="8451" width="9.28515625" style="175" customWidth="1"/>
    <col min="8452" max="8452" width="10.85546875" style="175" customWidth="1"/>
    <col min="8453" max="8453" width="24.28515625" style="175" customWidth="1"/>
    <col min="8454" max="8454" width="11.7109375" style="175" customWidth="1"/>
    <col min="8455" max="8455" width="12.28515625" style="175" customWidth="1"/>
    <col min="8456" max="8456" width="7.7109375" style="175" customWidth="1"/>
    <col min="8457" max="8457" width="34.85546875" style="175" customWidth="1"/>
    <col min="8458" max="8458" width="8.42578125" style="175" customWidth="1"/>
    <col min="8459" max="8459" width="10.5703125" style="175" customWidth="1"/>
    <col min="8460" max="8704" width="8.7109375" style="175"/>
    <col min="8705" max="8705" width="4.7109375" style="175" customWidth="1"/>
    <col min="8706" max="8706" width="26.5703125" style="175" customWidth="1"/>
    <col min="8707" max="8707" width="9.28515625" style="175" customWidth="1"/>
    <col min="8708" max="8708" width="10.85546875" style="175" customWidth="1"/>
    <col min="8709" max="8709" width="24.28515625" style="175" customWidth="1"/>
    <col min="8710" max="8710" width="11.7109375" style="175" customWidth="1"/>
    <col min="8711" max="8711" width="12.28515625" style="175" customWidth="1"/>
    <col min="8712" max="8712" width="7.7109375" style="175" customWidth="1"/>
    <col min="8713" max="8713" width="34.85546875" style="175" customWidth="1"/>
    <col min="8714" max="8714" width="8.42578125" style="175" customWidth="1"/>
    <col min="8715" max="8715" width="10.5703125" style="175" customWidth="1"/>
    <col min="8716" max="8960" width="8.7109375" style="175"/>
    <col min="8961" max="8961" width="4.7109375" style="175" customWidth="1"/>
    <col min="8962" max="8962" width="26.5703125" style="175" customWidth="1"/>
    <col min="8963" max="8963" width="9.28515625" style="175" customWidth="1"/>
    <col min="8964" max="8964" width="10.85546875" style="175" customWidth="1"/>
    <col min="8965" max="8965" width="24.28515625" style="175" customWidth="1"/>
    <col min="8966" max="8966" width="11.7109375" style="175" customWidth="1"/>
    <col min="8967" max="8967" width="12.28515625" style="175" customWidth="1"/>
    <col min="8968" max="8968" width="7.7109375" style="175" customWidth="1"/>
    <col min="8969" max="8969" width="34.85546875" style="175" customWidth="1"/>
    <col min="8970" max="8970" width="8.42578125" style="175" customWidth="1"/>
    <col min="8971" max="8971" width="10.5703125" style="175" customWidth="1"/>
    <col min="8972" max="9216" width="8.7109375" style="175"/>
    <col min="9217" max="9217" width="4.7109375" style="175" customWidth="1"/>
    <col min="9218" max="9218" width="26.5703125" style="175" customWidth="1"/>
    <col min="9219" max="9219" width="9.28515625" style="175" customWidth="1"/>
    <col min="9220" max="9220" width="10.85546875" style="175" customWidth="1"/>
    <col min="9221" max="9221" width="24.28515625" style="175" customWidth="1"/>
    <col min="9222" max="9222" width="11.7109375" style="175" customWidth="1"/>
    <col min="9223" max="9223" width="12.28515625" style="175" customWidth="1"/>
    <col min="9224" max="9224" width="7.7109375" style="175" customWidth="1"/>
    <col min="9225" max="9225" width="34.85546875" style="175" customWidth="1"/>
    <col min="9226" max="9226" width="8.42578125" style="175" customWidth="1"/>
    <col min="9227" max="9227" width="10.5703125" style="175" customWidth="1"/>
    <col min="9228" max="9472" width="8.7109375" style="175"/>
    <col min="9473" max="9473" width="4.7109375" style="175" customWidth="1"/>
    <col min="9474" max="9474" width="26.5703125" style="175" customWidth="1"/>
    <col min="9475" max="9475" width="9.28515625" style="175" customWidth="1"/>
    <col min="9476" max="9476" width="10.85546875" style="175" customWidth="1"/>
    <col min="9477" max="9477" width="24.28515625" style="175" customWidth="1"/>
    <col min="9478" max="9478" width="11.7109375" style="175" customWidth="1"/>
    <col min="9479" max="9479" width="12.28515625" style="175" customWidth="1"/>
    <col min="9480" max="9480" width="7.7109375" style="175" customWidth="1"/>
    <col min="9481" max="9481" width="34.85546875" style="175" customWidth="1"/>
    <col min="9482" max="9482" width="8.42578125" style="175" customWidth="1"/>
    <col min="9483" max="9483" width="10.5703125" style="175" customWidth="1"/>
    <col min="9484" max="9728" width="8.7109375" style="175"/>
    <col min="9729" max="9729" width="4.7109375" style="175" customWidth="1"/>
    <col min="9730" max="9730" width="26.5703125" style="175" customWidth="1"/>
    <col min="9731" max="9731" width="9.28515625" style="175" customWidth="1"/>
    <col min="9732" max="9732" width="10.85546875" style="175" customWidth="1"/>
    <col min="9733" max="9733" width="24.28515625" style="175" customWidth="1"/>
    <col min="9734" max="9734" width="11.7109375" style="175" customWidth="1"/>
    <col min="9735" max="9735" width="12.28515625" style="175" customWidth="1"/>
    <col min="9736" max="9736" width="7.7109375" style="175" customWidth="1"/>
    <col min="9737" max="9737" width="34.85546875" style="175" customWidth="1"/>
    <col min="9738" max="9738" width="8.42578125" style="175" customWidth="1"/>
    <col min="9739" max="9739" width="10.5703125" style="175" customWidth="1"/>
    <col min="9740" max="9984" width="8.7109375" style="175"/>
    <col min="9985" max="9985" width="4.7109375" style="175" customWidth="1"/>
    <col min="9986" max="9986" width="26.5703125" style="175" customWidth="1"/>
    <col min="9987" max="9987" width="9.28515625" style="175" customWidth="1"/>
    <col min="9988" max="9988" width="10.85546875" style="175" customWidth="1"/>
    <col min="9989" max="9989" width="24.28515625" style="175" customWidth="1"/>
    <col min="9990" max="9990" width="11.7109375" style="175" customWidth="1"/>
    <col min="9991" max="9991" width="12.28515625" style="175" customWidth="1"/>
    <col min="9992" max="9992" width="7.7109375" style="175" customWidth="1"/>
    <col min="9993" max="9993" width="34.85546875" style="175" customWidth="1"/>
    <col min="9994" max="9994" width="8.42578125" style="175" customWidth="1"/>
    <col min="9995" max="9995" width="10.5703125" style="175" customWidth="1"/>
    <col min="9996" max="10240" width="8.7109375" style="175"/>
    <col min="10241" max="10241" width="4.7109375" style="175" customWidth="1"/>
    <col min="10242" max="10242" width="26.5703125" style="175" customWidth="1"/>
    <col min="10243" max="10243" width="9.28515625" style="175" customWidth="1"/>
    <col min="10244" max="10244" width="10.85546875" style="175" customWidth="1"/>
    <col min="10245" max="10245" width="24.28515625" style="175" customWidth="1"/>
    <col min="10246" max="10246" width="11.7109375" style="175" customWidth="1"/>
    <col min="10247" max="10247" width="12.28515625" style="175" customWidth="1"/>
    <col min="10248" max="10248" width="7.7109375" style="175" customWidth="1"/>
    <col min="10249" max="10249" width="34.85546875" style="175" customWidth="1"/>
    <col min="10250" max="10250" width="8.42578125" style="175" customWidth="1"/>
    <col min="10251" max="10251" width="10.5703125" style="175" customWidth="1"/>
    <col min="10252" max="10496" width="8.7109375" style="175"/>
    <col min="10497" max="10497" width="4.7109375" style="175" customWidth="1"/>
    <col min="10498" max="10498" width="26.5703125" style="175" customWidth="1"/>
    <col min="10499" max="10499" width="9.28515625" style="175" customWidth="1"/>
    <col min="10500" max="10500" width="10.85546875" style="175" customWidth="1"/>
    <col min="10501" max="10501" width="24.28515625" style="175" customWidth="1"/>
    <col min="10502" max="10502" width="11.7109375" style="175" customWidth="1"/>
    <col min="10503" max="10503" width="12.28515625" style="175" customWidth="1"/>
    <col min="10504" max="10504" width="7.7109375" style="175" customWidth="1"/>
    <col min="10505" max="10505" width="34.85546875" style="175" customWidth="1"/>
    <col min="10506" max="10506" width="8.42578125" style="175" customWidth="1"/>
    <col min="10507" max="10507" width="10.5703125" style="175" customWidth="1"/>
    <col min="10508" max="10752" width="8.7109375" style="175"/>
    <col min="10753" max="10753" width="4.7109375" style="175" customWidth="1"/>
    <col min="10754" max="10754" width="26.5703125" style="175" customWidth="1"/>
    <col min="10755" max="10755" width="9.28515625" style="175" customWidth="1"/>
    <col min="10756" max="10756" width="10.85546875" style="175" customWidth="1"/>
    <col min="10757" max="10757" width="24.28515625" style="175" customWidth="1"/>
    <col min="10758" max="10758" width="11.7109375" style="175" customWidth="1"/>
    <col min="10759" max="10759" width="12.28515625" style="175" customWidth="1"/>
    <col min="10760" max="10760" width="7.7109375" style="175" customWidth="1"/>
    <col min="10761" max="10761" width="34.85546875" style="175" customWidth="1"/>
    <col min="10762" max="10762" width="8.42578125" style="175" customWidth="1"/>
    <col min="10763" max="10763" width="10.5703125" style="175" customWidth="1"/>
    <col min="10764" max="11008" width="8.7109375" style="175"/>
    <col min="11009" max="11009" width="4.7109375" style="175" customWidth="1"/>
    <col min="11010" max="11010" width="26.5703125" style="175" customWidth="1"/>
    <col min="11011" max="11011" width="9.28515625" style="175" customWidth="1"/>
    <col min="11012" max="11012" width="10.85546875" style="175" customWidth="1"/>
    <col min="11013" max="11013" width="24.28515625" style="175" customWidth="1"/>
    <col min="11014" max="11014" width="11.7109375" style="175" customWidth="1"/>
    <col min="11015" max="11015" width="12.28515625" style="175" customWidth="1"/>
    <col min="11016" max="11016" width="7.7109375" style="175" customWidth="1"/>
    <col min="11017" max="11017" width="34.85546875" style="175" customWidth="1"/>
    <col min="11018" max="11018" width="8.42578125" style="175" customWidth="1"/>
    <col min="11019" max="11019" width="10.5703125" style="175" customWidth="1"/>
    <col min="11020" max="11264" width="8.7109375" style="175"/>
    <col min="11265" max="11265" width="4.7109375" style="175" customWidth="1"/>
    <col min="11266" max="11266" width="26.5703125" style="175" customWidth="1"/>
    <col min="11267" max="11267" width="9.28515625" style="175" customWidth="1"/>
    <col min="11268" max="11268" width="10.85546875" style="175" customWidth="1"/>
    <col min="11269" max="11269" width="24.28515625" style="175" customWidth="1"/>
    <col min="11270" max="11270" width="11.7109375" style="175" customWidth="1"/>
    <col min="11271" max="11271" width="12.28515625" style="175" customWidth="1"/>
    <col min="11272" max="11272" width="7.7109375" style="175" customWidth="1"/>
    <col min="11273" max="11273" width="34.85546875" style="175" customWidth="1"/>
    <col min="11274" max="11274" width="8.42578125" style="175" customWidth="1"/>
    <col min="11275" max="11275" width="10.5703125" style="175" customWidth="1"/>
    <col min="11276" max="11520" width="8.7109375" style="175"/>
    <col min="11521" max="11521" width="4.7109375" style="175" customWidth="1"/>
    <col min="11522" max="11522" width="26.5703125" style="175" customWidth="1"/>
    <col min="11523" max="11523" width="9.28515625" style="175" customWidth="1"/>
    <col min="11524" max="11524" width="10.85546875" style="175" customWidth="1"/>
    <col min="11525" max="11525" width="24.28515625" style="175" customWidth="1"/>
    <col min="11526" max="11526" width="11.7109375" style="175" customWidth="1"/>
    <col min="11527" max="11527" width="12.28515625" style="175" customWidth="1"/>
    <col min="11528" max="11528" width="7.7109375" style="175" customWidth="1"/>
    <col min="11529" max="11529" width="34.85546875" style="175" customWidth="1"/>
    <col min="11530" max="11530" width="8.42578125" style="175" customWidth="1"/>
    <col min="11531" max="11531" width="10.5703125" style="175" customWidth="1"/>
    <col min="11532" max="11776" width="8.7109375" style="175"/>
    <col min="11777" max="11777" width="4.7109375" style="175" customWidth="1"/>
    <col min="11778" max="11778" width="26.5703125" style="175" customWidth="1"/>
    <col min="11779" max="11779" width="9.28515625" style="175" customWidth="1"/>
    <col min="11780" max="11780" width="10.85546875" style="175" customWidth="1"/>
    <col min="11781" max="11781" width="24.28515625" style="175" customWidth="1"/>
    <col min="11782" max="11782" width="11.7109375" style="175" customWidth="1"/>
    <col min="11783" max="11783" width="12.28515625" style="175" customWidth="1"/>
    <col min="11784" max="11784" width="7.7109375" style="175" customWidth="1"/>
    <col min="11785" max="11785" width="34.85546875" style="175" customWidth="1"/>
    <col min="11786" max="11786" width="8.42578125" style="175" customWidth="1"/>
    <col min="11787" max="11787" width="10.5703125" style="175" customWidth="1"/>
    <col min="11788" max="12032" width="8.7109375" style="175"/>
    <col min="12033" max="12033" width="4.7109375" style="175" customWidth="1"/>
    <col min="12034" max="12034" width="26.5703125" style="175" customWidth="1"/>
    <col min="12035" max="12035" width="9.28515625" style="175" customWidth="1"/>
    <col min="12036" max="12036" width="10.85546875" style="175" customWidth="1"/>
    <col min="12037" max="12037" width="24.28515625" style="175" customWidth="1"/>
    <col min="12038" max="12038" width="11.7109375" style="175" customWidth="1"/>
    <col min="12039" max="12039" width="12.28515625" style="175" customWidth="1"/>
    <col min="12040" max="12040" width="7.7109375" style="175" customWidth="1"/>
    <col min="12041" max="12041" width="34.85546875" style="175" customWidth="1"/>
    <col min="12042" max="12042" width="8.42578125" style="175" customWidth="1"/>
    <col min="12043" max="12043" width="10.5703125" style="175" customWidth="1"/>
    <col min="12044" max="12288" width="8.7109375" style="175"/>
    <col min="12289" max="12289" width="4.7109375" style="175" customWidth="1"/>
    <col min="12290" max="12290" width="26.5703125" style="175" customWidth="1"/>
    <col min="12291" max="12291" width="9.28515625" style="175" customWidth="1"/>
    <col min="12292" max="12292" width="10.85546875" style="175" customWidth="1"/>
    <col min="12293" max="12293" width="24.28515625" style="175" customWidth="1"/>
    <col min="12294" max="12294" width="11.7109375" style="175" customWidth="1"/>
    <col min="12295" max="12295" width="12.28515625" style="175" customWidth="1"/>
    <col min="12296" max="12296" width="7.7109375" style="175" customWidth="1"/>
    <col min="12297" max="12297" width="34.85546875" style="175" customWidth="1"/>
    <col min="12298" max="12298" width="8.42578125" style="175" customWidth="1"/>
    <col min="12299" max="12299" width="10.5703125" style="175" customWidth="1"/>
    <col min="12300" max="12544" width="8.7109375" style="175"/>
    <col min="12545" max="12545" width="4.7109375" style="175" customWidth="1"/>
    <col min="12546" max="12546" width="26.5703125" style="175" customWidth="1"/>
    <col min="12547" max="12547" width="9.28515625" style="175" customWidth="1"/>
    <col min="12548" max="12548" width="10.85546875" style="175" customWidth="1"/>
    <col min="12549" max="12549" width="24.28515625" style="175" customWidth="1"/>
    <col min="12550" max="12550" width="11.7109375" style="175" customWidth="1"/>
    <col min="12551" max="12551" width="12.28515625" style="175" customWidth="1"/>
    <col min="12552" max="12552" width="7.7109375" style="175" customWidth="1"/>
    <col min="12553" max="12553" width="34.85546875" style="175" customWidth="1"/>
    <col min="12554" max="12554" width="8.42578125" style="175" customWidth="1"/>
    <col min="12555" max="12555" width="10.5703125" style="175" customWidth="1"/>
    <col min="12556" max="12800" width="8.7109375" style="175"/>
    <col min="12801" max="12801" width="4.7109375" style="175" customWidth="1"/>
    <col min="12802" max="12802" width="26.5703125" style="175" customWidth="1"/>
    <col min="12803" max="12803" width="9.28515625" style="175" customWidth="1"/>
    <col min="12804" max="12804" width="10.85546875" style="175" customWidth="1"/>
    <col min="12805" max="12805" width="24.28515625" style="175" customWidth="1"/>
    <col min="12806" max="12806" width="11.7109375" style="175" customWidth="1"/>
    <col min="12807" max="12807" width="12.28515625" style="175" customWidth="1"/>
    <col min="12808" max="12808" width="7.7109375" style="175" customWidth="1"/>
    <col min="12809" max="12809" width="34.85546875" style="175" customWidth="1"/>
    <col min="12810" max="12810" width="8.42578125" style="175" customWidth="1"/>
    <col min="12811" max="12811" width="10.5703125" style="175" customWidth="1"/>
    <col min="12812" max="13056" width="8.7109375" style="175"/>
    <col min="13057" max="13057" width="4.7109375" style="175" customWidth="1"/>
    <col min="13058" max="13058" width="26.5703125" style="175" customWidth="1"/>
    <col min="13059" max="13059" width="9.28515625" style="175" customWidth="1"/>
    <col min="13060" max="13060" width="10.85546875" style="175" customWidth="1"/>
    <col min="13061" max="13061" width="24.28515625" style="175" customWidth="1"/>
    <col min="13062" max="13062" width="11.7109375" style="175" customWidth="1"/>
    <col min="13063" max="13063" width="12.28515625" style="175" customWidth="1"/>
    <col min="13064" max="13064" width="7.7109375" style="175" customWidth="1"/>
    <col min="13065" max="13065" width="34.85546875" style="175" customWidth="1"/>
    <col min="13066" max="13066" width="8.42578125" style="175" customWidth="1"/>
    <col min="13067" max="13067" width="10.5703125" style="175" customWidth="1"/>
    <col min="13068" max="13312" width="8.7109375" style="175"/>
    <col min="13313" max="13313" width="4.7109375" style="175" customWidth="1"/>
    <col min="13314" max="13314" width="26.5703125" style="175" customWidth="1"/>
    <col min="13315" max="13315" width="9.28515625" style="175" customWidth="1"/>
    <col min="13316" max="13316" width="10.85546875" style="175" customWidth="1"/>
    <col min="13317" max="13317" width="24.28515625" style="175" customWidth="1"/>
    <col min="13318" max="13318" width="11.7109375" style="175" customWidth="1"/>
    <col min="13319" max="13319" width="12.28515625" style="175" customWidth="1"/>
    <col min="13320" max="13320" width="7.7109375" style="175" customWidth="1"/>
    <col min="13321" max="13321" width="34.85546875" style="175" customWidth="1"/>
    <col min="13322" max="13322" width="8.42578125" style="175" customWidth="1"/>
    <col min="13323" max="13323" width="10.5703125" style="175" customWidth="1"/>
    <col min="13324" max="13568" width="8.7109375" style="175"/>
    <col min="13569" max="13569" width="4.7109375" style="175" customWidth="1"/>
    <col min="13570" max="13570" width="26.5703125" style="175" customWidth="1"/>
    <col min="13571" max="13571" width="9.28515625" style="175" customWidth="1"/>
    <col min="13572" max="13572" width="10.85546875" style="175" customWidth="1"/>
    <col min="13573" max="13573" width="24.28515625" style="175" customWidth="1"/>
    <col min="13574" max="13574" width="11.7109375" style="175" customWidth="1"/>
    <col min="13575" max="13575" width="12.28515625" style="175" customWidth="1"/>
    <col min="13576" max="13576" width="7.7109375" style="175" customWidth="1"/>
    <col min="13577" max="13577" width="34.85546875" style="175" customWidth="1"/>
    <col min="13578" max="13578" width="8.42578125" style="175" customWidth="1"/>
    <col min="13579" max="13579" width="10.5703125" style="175" customWidth="1"/>
    <col min="13580" max="13824" width="8.7109375" style="175"/>
    <col min="13825" max="13825" width="4.7109375" style="175" customWidth="1"/>
    <col min="13826" max="13826" width="26.5703125" style="175" customWidth="1"/>
    <col min="13827" max="13827" width="9.28515625" style="175" customWidth="1"/>
    <col min="13828" max="13828" width="10.85546875" style="175" customWidth="1"/>
    <col min="13829" max="13829" width="24.28515625" style="175" customWidth="1"/>
    <col min="13830" max="13830" width="11.7109375" style="175" customWidth="1"/>
    <col min="13831" max="13831" width="12.28515625" style="175" customWidth="1"/>
    <col min="13832" max="13832" width="7.7109375" style="175" customWidth="1"/>
    <col min="13833" max="13833" width="34.85546875" style="175" customWidth="1"/>
    <col min="13834" max="13834" width="8.42578125" style="175" customWidth="1"/>
    <col min="13835" max="13835" width="10.5703125" style="175" customWidth="1"/>
    <col min="13836" max="14080" width="8.7109375" style="175"/>
    <col min="14081" max="14081" width="4.7109375" style="175" customWidth="1"/>
    <col min="14082" max="14082" width="26.5703125" style="175" customWidth="1"/>
    <col min="14083" max="14083" width="9.28515625" style="175" customWidth="1"/>
    <col min="14084" max="14084" width="10.85546875" style="175" customWidth="1"/>
    <col min="14085" max="14085" width="24.28515625" style="175" customWidth="1"/>
    <col min="14086" max="14086" width="11.7109375" style="175" customWidth="1"/>
    <col min="14087" max="14087" width="12.28515625" style="175" customWidth="1"/>
    <col min="14088" max="14088" width="7.7109375" style="175" customWidth="1"/>
    <col min="14089" max="14089" width="34.85546875" style="175" customWidth="1"/>
    <col min="14090" max="14090" width="8.42578125" style="175" customWidth="1"/>
    <col min="14091" max="14091" width="10.5703125" style="175" customWidth="1"/>
    <col min="14092" max="14336" width="8.7109375" style="175"/>
    <col min="14337" max="14337" width="4.7109375" style="175" customWidth="1"/>
    <col min="14338" max="14338" width="26.5703125" style="175" customWidth="1"/>
    <col min="14339" max="14339" width="9.28515625" style="175" customWidth="1"/>
    <col min="14340" max="14340" width="10.85546875" style="175" customWidth="1"/>
    <col min="14341" max="14341" width="24.28515625" style="175" customWidth="1"/>
    <col min="14342" max="14342" width="11.7109375" style="175" customWidth="1"/>
    <col min="14343" max="14343" width="12.28515625" style="175" customWidth="1"/>
    <col min="14344" max="14344" width="7.7109375" style="175" customWidth="1"/>
    <col min="14345" max="14345" width="34.85546875" style="175" customWidth="1"/>
    <col min="14346" max="14346" width="8.42578125" style="175" customWidth="1"/>
    <col min="14347" max="14347" width="10.5703125" style="175" customWidth="1"/>
    <col min="14348" max="14592" width="8.7109375" style="175"/>
    <col min="14593" max="14593" width="4.7109375" style="175" customWidth="1"/>
    <col min="14594" max="14594" width="26.5703125" style="175" customWidth="1"/>
    <col min="14595" max="14595" width="9.28515625" style="175" customWidth="1"/>
    <col min="14596" max="14596" width="10.85546875" style="175" customWidth="1"/>
    <col min="14597" max="14597" width="24.28515625" style="175" customWidth="1"/>
    <col min="14598" max="14598" width="11.7109375" style="175" customWidth="1"/>
    <col min="14599" max="14599" width="12.28515625" style="175" customWidth="1"/>
    <col min="14600" max="14600" width="7.7109375" style="175" customWidth="1"/>
    <col min="14601" max="14601" width="34.85546875" style="175" customWidth="1"/>
    <col min="14602" max="14602" width="8.42578125" style="175" customWidth="1"/>
    <col min="14603" max="14603" width="10.5703125" style="175" customWidth="1"/>
    <col min="14604" max="14848" width="8.7109375" style="175"/>
    <col min="14849" max="14849" width="4.7109375" style="175" customWidth="1"/>
    <col min="14850" max="14850" width="26.5703125" style="175" customWidth="1"/>
    <col min="14851" max="14851" width="9.28515625" style="175" customWidth="1"/>
    <col min="14852" max="14852" width="10.85546875" style="175" customWidth="1"/>
    <col min="14853" max="14853" width="24.28515625" style="175" customWidth="1"/>
    <col min="14854" max="14854" width="11.7109375" style="175" customWidth="1"/>
    <col min="14855" max="14855" width="12.28515625" style="175" customWidth="1"/>
    <col min="14856" max="14856" width="7.7109375" style="175" customWidth="1"/>
    <col min="14857" max="14857" width="34.85546875" style="175" customWidth="1"/>
    <col min="14858" max="14858" width="8.42578125" style="175" customWidth="1"/>
    <col min="14859" max="14859" width="10.5703125" style="175" customWidth="1"/>
    <col min="14860" max="15104" width="8.7109375" style="175"/>
    <col min="15105" max="15105" width="4.7109375" style="175" customWidth="1"/>
    <col min="15106" max="15106" width="26.5703125" style="175" customWidth="1"/>
    <col min="15107" max="15107" width="9.28515625" style="175" customWidth="1"/>
    <col min="15108" max="15108" width="10.85546875" style="175" customWidth="1"/>
    <col min="15109" max="15109" width="24.28515625" style="175" customWidth="1"/>
    <col min="15110" max="15110" width="11.7109375" style="175" customWidth="1"/>
    <col min="15111" max="15111" width="12.28515625" style="175" customWidth="1"/>
    <col min="15112" max="15112" width="7.7109375" style="175" customWidth="1"/>
    <col min="15113" max="15113" width="34.85546875" style="175" customWidth="1"/>
    <col min="15114" max="15114" width="8.42578125" style="175" customWidth="1"/>
    <col min="15115" max="15115" width="10.5703125" style="175" customWidth="1"/>
    <col min="15116" max="15360" width="8.7109375" style="175"/>
    <col min="15361" max="15361" width="4.7109375" style="175" customWidth="1"/>
    <col min="15362" max="15362" width="26.5703125" style="175" customWidth="1"/>
    <col min="15363" max="15363" width="9.28515625" style="175" customWidth="1"/>
    <col min="15364" max="15364" width="10.85546875" style="175" customWidth="1"/>
    <col min="15365" max="15365" width="24.28515625" style="175" customWidth="1"/>
    <col min="15366" max="15366" width="11.7109375" style="175" customWidth="1"/>
    <col min="15367" max="15367" width="12.28515625" style="175" customWidth="1"/>
    <col min="15368" max="15368" width="7.7109375" style="175" customWidth="1"/>
    <col min="15369" max="15369" width="34.85546875" style="175" customWidth="1"/>
    <col min="15370" max="15370" width="8.42578125" style="175" customWidth="1"/>
    <col min="15371" max="15371" width="10.5703125" style="175" customWidth="1"/>
    <col min="15372" max="15616" width="8.7109375" style="175"/>
    <col min="15617" max="15617" width="4.7109375" style="175" customWidth="1"/>
    <col min="15618" max="15618" width="26.5703125" style="175" customWidth="1"/>
    <col min="15619" max="15619" width="9.28515625" style="175" customWidth="1"/>
    <col min="15620" max="15620" width="10.85546875" style="175" customWidth="1"/>
    <col min="15621" max="15621" width="24.28515625" style="175" customWidth="1"/>
    <col min="15622" max="15622" width="11.7109375" style="175" customWidth="1"/>
    <col min="15623" max="15623" width="12.28515625" style="175" customWidth="1"/>
    <col min="15624" max="15624" width="7.7109375" style="175" customWidth="1"/>
    <col min="15625" max="15625" width="34.85546875" style="175" customWidth="1"/>
    <col min="15626" max="15626" width="8.42578125" style="175" customWidth="1"/>
    <col min="15627" max="15627" width="10.5703125" style="175" customWidth="1"/>
    <col min="15628" max="15872" width="8.7109375" style="175"/>
    <col min="15873" max="15873" width="4.7109375" style="175" customWidth="1"/>
    <col min="15874" max="15874" width="26.5703125" style="175" customWidth="1"/>
    <col min="15875" max="15875" width="9.28515625" style="175" customWidth="1"/>
    <col min="15876" max="15876" width="10.85546875" style="175" customWidth="1"/>
    <col min="15877" max="15877" width="24.28515625" style="175" customWidth="1"/>
    <col min="15878" max="15878" width="11.7109375" style="175" customWidth="1"/>
    <col min="15879" max="15879" width="12.28515625" style="175" customWidth="1"/>
    <col min="15880" max="15880" width="7.7109375" style="175" customWidth="1"/>
    <col min="15881" max="15881" width="34.85546875" style="175" customWidth="1"/>
    <col min="15882" max="15882" width="8.42578125" style="175" customWidth="1"/>
    <col min="15883" max="15883" width="10.5703125" style="175" customWidth="1"/>
    <col min="15884" max="16128" width="8.7109375" style="175"/>
    <col min="16129" max="16129" width="4.7109375" style="175" customWidth="1"/>
    <col min="16130" max="16130" width="26.5703125" style="175" customWidth="1"/>
    <col min="16131" max="16131" width="9.28515625" style="175" customWidth="1"/>
    <col min="16132" max="16132" width="10.85546875" style="175" customWidth="1"/>
    <col min="16133" max="16133" width="24.28515625" style="175" customWidth="1"/>
    <col min="16134" max="16134" width="11.7109375" style="175" customWidth="1"/>
    <col min="16135" max="16135" width="12.28515625" style="175" customWidth="1"/>
    <col min="16136" max="16136" width="7.7109375" style="175" customWidth="1"/>
    <col min="16137" max="16137" width="34.85546875" style="175" customWidth="1"/>
    <col min="16138" max="16138" width="8.42578125" style="175" customWidth="1"/>
    <col min="16139" max="16139" width="10.5703125" style="175" customWidth="1"/>
    <col min="16140" max="16384" width="8.7109375" style="175"/>
  </cols>
  <sheetData>
    <row r="1" spans="1:12" ht="18.75" customHeight="1" x14ac:dyDescent="0.25">
      <c r="H1" s="176" t="s">
        <v>230</v>
      </c>
      <c r="K1" s="177"/>
      <c r="L1" s="177"/>
    </row>
    <row r="2" spans="1:12" ht="20.25" customHeight="1" x14ac:dyDescent="0.25">
      <c r="A2" s="178"/>
      <c r="B2" s="178"/>
      <c r="C2" s="178"/>
      <c r="D2" s="178"/>
      <c r="E2" s="178"/>
      <c r="F2" s="178"/>
      <c r="G2" s="178"/>
      <c r="H2" s="176" t="s">
        <v>231</v>
      </c>
      <c r="K2" s="179"/>
      <c r="L2" s="179"/>
    </row>
    <row r="3" spans="1:12" ht="54" customHeight="1" x14ac:dyDescent="0.2">
      <c r="A3" s="180"/>
      <c r="B3" s="181" t="s">
        <v>232</v>
      </c>
      <c r="C3" s="181"/>
      <c r="D3" s="181"/>
      <c r="E3" s="181"/>
      <c r="F3" s="181"/>
      <c r="G3" s="181"/>
      <c r="H3" s="181"/>
      <c r="I3" s="181"/>
      <c r="J3" s="181"/>
      <c r="K3" s="181"/>
    </row>
    <row r="4" spans="1:12" ht="15.2" customHeight="1" x14ac:dyDescent="0.2">
      <c r="B4" s="182" t="s">
        <v>233</v>
      </c>
      <c r="F4" s="183" t="s">
        <v>234</v>
      </c>
      <c r="G4" s="182"/>
      <c r="H4" s="182"/>
      <c r="I4" s="182"/>
      <c r="J4" s="182"/>
      <c r="K4" s="182"/>
      <c r="L4" s="184"/>
    </row>
    <row r="5" spans="1:12" ht="37.5" customHeight="1" x14ac:dyDescent="0.2">
      <c r="A5" s="185" t="s">
        <v>4</v>
      </c>
      <c r="B5" s="185" t="s">
        <v>5</v>
      </c>
      <c r="C5" s="186" t="s">
        <v>6</v>
      </c>
      <c r="D5" s="186"/>
      <c r="E5" s="186"/>
      <c r="F5" s="186" t="s">
        <v>7</v>
      </c>
      <c r="G5" s="186" t="s">
        <v>8</v>
      </c>
      <c r="H5" s="186"/>
      <c r="I5" s="186"/>
      <c r="J5" s="186"/>
      <c r="K5" s="185" t="s">
        <v>235</v>
      </c>
    </row>
    <row r="6" spans="1:12" ht="158.25" customHeight="1" x14ac:dyDescent="0.2">
      <c r="A6" s="185"/>
      <c r="B6" s="185"/>
      <c r="C6" s="187" t="s">
        <v>236</v>
      </c>
      <c r="D6" s="187" t="s">
        <v>237</v>
      </c>
      <c r="E6" s="187" t="s">
        <v>12</v>
      </c>
      <c r="F6" s="186"/>
      <c r="G6" s="187" t="s">
        <v>13</v>
      </c>
      <c r="H6" s="187" t="s">
        <v>238</v>
      </c>
      <c r="I6" s="187" t="s">
        <v>15</v>
      </c>
      <c r="J6" s="187" t="s">
        <v>238</v>
      </c>
      <c r="K6" s="185"/>
    </row>
    <row r="7" spans="1:12" ht="15.75" x14ac:dyDescent="0.2">
      <c r="A7" s="188">
        <v>1</v>
      </c>
      <c r="B7" s="189" t="s">
        <v>17</v>
      </c>
      <c r="C7" s="190"/>
      <c r="D7" s="190">
        <v>59</v>
      </c>
      <c r="E7" s="190" t="s">
        <v>239</v>
      </c>
      <c r="F7" s="191">
        <f t="shared" ref="F7:F13" si="0">SUM(C7:E7)</f>
        <v>59</v>
      </c>
      <c r="G7" s="192"/>
      <c r="H7" s="193"/>
      <c r="I7" s="190" t="s">
        <v>239</v>
      </c>
      <c r="J7" s="194">
        <v>59</v>
      </c>
      <c r="K7" s="195"/>
    </row>
    <row r="8" spans="1:12" ht="15.75" x14ac:dyDescent="0.2">
      <c r="A8" s="188">
        <v>2</v>
      </c>
      <c r="B8" s="189" t="s">
        <v>17</v>
      </c>
      <c r="C8" s="190"/>
      <c r="D8" s="190">
        <v>2.5</v>
      </c>
      <c r="E8" s="190" t="s">
        <v>240</v>
      </c>
      <c r="F8" s="191">
        <f t="shared" si="0"/>
        <v>2.5</v>
      </c>
      <c r="G8" s="192"/>
      <c r="H8" s="193"/>
      <c r="I8" s="190" t="s">
        <v>240</v>
      </c>
      <c r="J8" s="194">
        <v>2.58</v>
      </c>
      <c r="K8" s="195"/>
    </row>
    <row r="9" spans="1:12" ht="31.5" x14ac:dyDescent="0.2">
      <c r="A9" s="188">
        <v>3</v>
      </c>
      <c r="B9" s="189" t="s">
        <v>17</v>
      </c>
      <c r="C9" s="190"/>
      <c r="D9" s="190">
        <v>2.2999999999999998</v>
      </c>
      <c r="E9" s="190" t="s">
        <v>241</v>
      </c>
      <c r="F9" s="191">
        <v>2.2999999999999998</v>
      </c>
      <c r="G9" s="192"/>
      <c r="H9" s="193"/>
      <c r="I9" s="190" t="s">
        <v>241</v>
      </c>
      <c r="J9" s="194">
        <v>2.2999999999999998</v>
      </c>
      <c r="K9" s="195"/>
    </row>
    <row r="10" spans="1:12" ht="15.75" x14ac:dyDescent="0.2">
      <c r="A10" s="188">
        <v>4</v>
      </c>
      <c r="B10" s="189" t="s">
        <v>242</v>
      </c>
      <c r="C10" s="190"/>
      <c r="D10" s="190">
        <v>5.3</v>
      </c>
      <c r="E10" s="190" t="s">
        <v>243</v>
      </c>
      <c r="F10" s="191">
        <f t="shared" si="0"/>
        <v>5.3</v>
      </c>
      <c r="G10" s="192"/>
      <c r="H10" s="193"/>
      <c r="I10" s="190" t="s">
        <v>243</v>
      </c>
      <c r="J10" s="194">
        <v>5.3</v>
      </c>
      <c r="K10" s="195"/>
    </row>
    <row r="11" spans="1:12" ht="15.75" x14ac:dyDescent="0.2">
      <c r="A11" s="196">
        <v>5</v>
      </c>
      <c r="B11" s="197" t="s">
        <v>244</v>
      </c>
      <c r="C11" s="197"/>
      <c r="D11" s="197">
        <v>28</v>
      </c>
      <c r="E11" s="197" t="s">
        <v>245</v>
      </c>
      <c r="F11" s="198">
        <f t="shared" si="0"/>
        <v>28</v>
      </c>
      <c r="G11" s="192"/>
      <c r="H11" s="193"/>
      <c r="I11" s="197" t="s">
        <v>245</v>
      </c>
      <c r="J11" s="194">
        <v>28</v>
      </c>
      <c r="K11" s="199"/>
    </row>
    <row r="12" spans="1:12" ht="31.5" x14ac:dyDescent="0.2">
      <c r="A12" s="188">
        <v>6</v>
      </c>
      <c r="B12" s="197" t="s">
        <v>244</v>
      </c>
      <c r="C12" s="197"/>
      <c r="D12" s="197">
        <v>3.1</v>
      </c>
      <c r="E12" s="197" t="s">
        <v>246</v>
      </c>
      <c r="F12" s="198">
        <f t="shared" si="0"/>
        <v>3.1</v>
      </c>
      <c r="G12" s="192"/>
      <c r="H12" s="193"/>
      <c r="I12" s="197" t="s">
        <v>246</v>
      </c>
      <c r="J12" s="194">
        <v>3.1</v>
      </c>
      <c r="K12" s="199"/>
    </row>
    <row r="13" spans="1:12" ht="31.5" x14ac:dyDescent="0.2">
      <c r="A13" s="188">
        <v>7</v>
      </c>
      <c r="B13" s="197" t="s">
        <v>247</v>
      </c>
      <c r="C13" s="197"/>
      <c r="D13" s="197">
        <v>2.5</v>
      </c>
      <c r="E13" s="197" t="s">
        <v>240</v>
      </c>
      <c r="F13" s="198">
        <f t="shared" si="0"/>
        <v>2.5</v>
      </c>
      <c r="G13" s="192"/>
      <c r="H13" s="193"/>
      <c r="I13" s="197" t="s">
        <v>240</v>
      </c>
      <c r="J13" s="194">
        <v>2.5</v>
      </c>
      <c r="K13" s="199"/>
    </row>
    <row r="14" spans="1:12" ht="31.5" x14ac:dyDescent="0.2">
      <c r="A14" s="200">
        <v>8</v>
      </c>
      <c r="B14" s="201" t="s">
        <v>17</v>
      </c>
      <c r="C14" s="202">
        <v>29.79</v>
      </c>
      <c r="D14" s="203"/>
      <c r="E14" s="203"/>
      <c r="F14" s="204">
        <v>29.79</v>
      </c>
      <c r="G14" s="192">
        <v>2220</v>
      </c>
      <c r="H14" s="193">
        <v>26.15</v>
      </c>
      <c r="I14" s="190" t="s">
        <v>248</v>
      </c>
      <c r="J14" s="194">
        <v>12.72</v>
      </c>
      <c r="K14" s="205">
        <v>-108.14</v>
      </c>
    </row>
    <row r="15" spans="1:12" ht="15.75" x14ac:dyDescent="0.2">
      <c r="A15" s="206"/>
      <c r="B15" s="207"/>
      <c r="C15" s="208"/>
      <c r="D15" s="209"/>
      <c r="E15" s="209"/>
      <c r="F15" s="210"/>
      <c r="G15" s="189">
        <v>2240</v>
      </c>
      <c r="H15" s="211">
        <v>98.98</v>
      </c>
      <c r="I15" s="190" t="s">
        <v>249</v>
      </c>
      <c r="J15" s="212"/>
      <c r="K15" s="213"/>
    </row>
    <row r="16" spans="1:12" ht="15.75" x14ac:dyDescent="0.2">
      <c r="A16" s="214"/>
      <c r="B16" s="215" t="s">
        <v>19</v>
      </c>
      <c r="C16" s="216">
        <f>SUM(C14:C14)</f>
        <v>29.79</v>
      </c>
      <c r="D16" s="216">
        <f>SUM(D7:D14)</f>
        <v>102.69999999999999</v>
      </c>
      <c r="E16" s="217"/>
      <c r="F16" s="216">
        <f>SUM(F7:F15)</f>
        <v>132.48999999999998</v>
      </c>
      <c r="G16" s="218"/>
      <c r="H16" s="216">
        <f>SUM(H7:H15)</f>
        <v>125.13</v>
      </c>
      <c r="I16" s="217"/>
      <c r="J16" s="216">
        <f>SUM(J7:J15)</f>
        <v>115.49999999999999</v>
      </c>
      <c r="K16" s="216">
        <v>-108.14</v>
      </c>
    </row>
    <row r="19" spans="2:9" ht="15.75" x14ac:dyDescent="0.25">
      <c r="B19" s="219" t="s">
        <v>21</v>
      </c>
      <c r="F19" s="220"/>
      <c r="G19" s="221" t="s">
        <v>250</v>
      </c>
      <c r="H19" s="221"/>
    </row>
    <row r="20" spans="2:9" ht="15" x14ac:dyDescent="0.25">
      <c r="B20" s="219"/>
      <c r="F20" s="222" t="s">
        <v>23</v>
      </c>
      <c r="G20" s="222"/>
      <c r="H20" s="222"/>
    </row>
    <row r="21" spans="2:9" ht="15.75" x14ac:dyDescent="0.25">
      <c r="B21" s="219" t="s">
        <v>24</v>
      </c>
      <c r="F21" s="220"/>
      <c r="G21" s="221" t="s">
        <v>251</v>
      </c>
      <c r="H21" s="221"/>
    </row>
    <row r="22" spans="2:9" x14ac:dyDescent="0.2">
      <c r="F22" s="222" t="s">
        <v>23</v>
      </c>
      <c r="G22" s="222"/>
      <c r="H22" s="222"/>
    </row>
    <row r="28" spans="2:9" x14ac:dyDescent="0.2">
      <c r="G28" s="223"/>
      <c r="H28" s="223"/>
      <c r="I28" s="223"/>
    </row>
    <row r="29" spans="2:9" x14ac:dyDescent="0.2">
      <c r="G29" s="223"/>
      <c r="H29" s="223"/>
      <c r="I29" s="223"/>
    </row>
    <row r="30" spans="2:9" ht="15.75" x14ac:dyDescent="0.2">
      <c r="G30" s="224"/>
      <c r="H30" s="225"/>
      <c r="I30" s="226"/>
    </row>
    <row r="31" spans="2:9" ht="15.75" x14ac:dyDescent="0.2">
      <c r="G31" s="224"/>
      <c r="H31" s="225"/>
      <c r="I31" s="226"/>
    </row>
    <row r="32" spans="2:9" x14ac:dyDescent="0.2">
      <c r="G32" s="223"/>
      <c r="H32" s="223"/>
      <c r="I32" s="223"/>
    </row>
    <row r="33" spans="7:9" x14ac:dyDescent="0.2">
      <c r="G33" s="223"/>
      <c r="H33" s="223"/>
      <c r="I33" s="223"/>
    </row>
  </sheetData>
  <sheetProtection selectLockedCells="1" selectUnlockedCells="1"/>
  <mergeCells count="18">
    <mergeCell ref="K14:K15"/>
    <mergeCell ref="G19:H19"/>
    <mergeCell ref="F20:H20"/>
    <mergeCell ref="G21:H21"/>
    <mergeCell ref="F22:H22"/>
    <mergeCell ref="A14:A15"/>
    <mergeCell ref="B14:B15"/>
    <mergeCell ref="C14:C15"/>
    <mergeCell ref="D14:D15"/>
    <mergeCell ref="E14:E15"/>
    <mergeCell ref="F14:F15"/>
    <mergeCell ref="B3:K3"/>
    <mergeCell ref="A5:A6"/>
    <mergeCell ref="B5:B6"/>
    <mergeCell ref="C5:E5"/>
    <mergeCell ref="F5:F6"/>
    <mergeCell ref="G5:J5"/>
    <mergeCell ref="K5:K6"/>
  </mergeCells>
  <pageMargins left="0.78740157480314965" right="0.78740157480314965" top="0.9055118110236221" bottom="0.9055118110236221" header="0.51181102362204722" footer="0.51181102362204722"/>
  <pageSetup paperSize="9" scale="65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I8" sqref="I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37" t="s">
        <v>0</v>
      </c>
      <c r="N1" s="37"/>
      <c r="O1" s="37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38" t="s">
        <v>29</v>
      </c>
      <c r="N2" s="38"/>
      <c r="O2" s="38"/>
      <c r="P2" s="38"/>
    </row>
    <row r="3" spans="1:16" ht="61.5" customHeight="1" x14ac:dyDescent="0.25">
      <c r="A3" s="2"/>
      <c r="B3" s="5" t="s">
        <v>30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15.75" x14ac:dyDescent="0.25">
      <c r="A7" s="13">
        <v>1</v>
      </c>
      <c r="B7" s="14" t="s">
        <v>31</v>
      </c>
      <c r="C7" s="15">
        <v>47.545000000000002</v>
      </c>
      <c r="D7" s="15"/>
      <c r="E7" s="16"/>
      <c r="F7" s="17">
        <f>SUM(C7,D7)</f>
        <v>47.545000000000002</v>
      </c>
      <c r="G7" s="14">
        <v>2240</v>
      </c>
      <c r="H7" s="15">
        <v>0.6</v>
      </c>
      <c r="I7" s="18" t="s">
        <v>32</v>
      </c>
      <c r="J7" s="15"/>
      <c r="K7" s="19"/>
    </row>
    <row r="8" spans="1:16" ht="15.75" x14ac:dyDescent="0.25">
      <c r="A8" s="13"/>
      <c r="B8" s="14"/>
      <c r="C8" s="15"/>
      <c r="D8" s="15"/>
      <c r="E8" s="16"/>
      <c r="F8" s="17">
        <f t="shared" ref="F8:F50" si="0">SUM(C8,D8)</f>
        <v>0</v>
      </c>
      <c r="G8" s="14">
        <v>2240</v>
      </c>
      <c r="H8" s="15">
        <v>1</v>
      </c>
      <c r="I8" s="39" t="s">
        <v>33</v>
      </c>
      <c r="J8" s="15"/>
      <c r="K8" s="19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14">
        <v>2240</v>
      </c>
      <c r="H9" s="15">
        <v>0.04</v>
      </c>
      <c r="I9" s="18" t="s">
        <v>34</v>
      </c>
      <c r="J9" s="15"/>
      <c r="K9" s="19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6" ht="15.75" x14ac:dyDescent="0.2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6" ht="15.75" x14ac:dyDescent="0.2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6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6" ht="15.75" x14ac:dyDescent="0.2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6" ht="15" customHeight="1" x14ac:dyDescent="0.25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 x14ac:dyDescent="0.2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 x14ac:dyDescent="0.2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 x14ac:dyDescent="0.2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 x14ac:dyDescent="0.2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 x14ac:dyDescent="0.2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 x14ac:dyDescent="0.2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 x14ac:dyDescent="0.2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 x14ac:dyDescent="0.2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 x14ac:dyDescent="0.2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 x14ac:dyDescent="0.25">
      <c r="A50" s="22"/>
      <c r="B50" s="25" t="s">
        <v>19</v>
      </c>
      <c r="C50" s="26">
        <f>SUM(C7:C49)</f>
        <v>47.545000000000002</v>
      </c>
      <c r="D50" s="26">
        <f>SUM(D7:D49)</f>
        <v>0</v>
      </c>
      <c r="E50" s="27"/>
      <c r="F50" s="28">
        <f t="shared" si="0"/>
        <v>47.545000000000002</v>
      </c>
      <c r="G50" s="29"/>
      <c r="H50" s="26">
        <f>SUM(H7:H49)</f>
        <v>1.6400000000000001</v>
      </c>
      <c r="I50" s="27"/>
      <c r="J50" s="26">
        <f>SUM(J7:J49)</f>
        <v>0</v>
      </c>
      <c r="K50" s="30">
        <f>C50-H50</f>
        <v>45.905000000000001</v>
      </c>
    </row>
    <row r="53" spans="1:11" ht="15.75" x14ac:dyDescent="0.25">
      <c r="B53" s="31" t="s">
        <v>21</v>
      </c>
      <c r="F53" s="32"/>
      <c r="G53" s="33"/>
      <c r="H53" s="34"/>
    </row>
    <row r="54" spans="1:11" x14ac:dyDescent="0.25">
      <c r="B54" s="31"/>
      <c r="F54" s="35" t="s">
        <v>23</v>
      </c>
      <c r="G54" s="36"/>
      <c r="H54" s="36"/>
    </row>
    <row r="55" spans="1:11" ht="15.75" x14ac:dyDescent="0.25">
      <c r="B55" s="31" t="s">
        <v>24</v>
      </c>
      <c r="F55" s="32"/>
      <c r="G55" s="33"/>
      <c r="H55" s="34"/>
    </row>
    <row r="56" spans="1:11" x14ac:dyDescent="0.25">
      <c r="F56" s="35" t="s">
        <v>23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80" zoomScaleNormal="80" workbookViewId="0">
      <selection activeCell="A17" sqref="A1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37" t="s">
        <v>0</v>
      </c>
      <c r="N1" s="37"/>
      <c r="O1" s="37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38" t="s">
        <v>35</v>
      </c>
      <c r="N2" s="38"/>
      <c r="O2" s="38"/>
      <c r="P2" s="38"/>
    </row>
    <row r="3" spans="1:16" ht="61.5" customHeight="1" x14ac:dyDescent="0.25">
      <c r="A3" s="2"/>
      <c r="B3" s="5" t="s">
        <v>36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33" customHeight="1" x14ac:dyDescent="0.25">
      <c r="A7" s="13">
        <v>1</v>
      </c>
      <c r="B7" s="40" t="s">
        <v>37</v>
      </c>
      <c r="C7" s="41"/>
      <c r="D7" s="41">
        <v>10</v>
      </c>
      <c r="E7" s="42" t="s">
        <v>38</v>
      </c>
      <c r="F7" s="43">
        <f>SUM(C7,D7)</f>
        <v>10</v>
      </c>
      <c r="G7" s="40">
        <v>2220</v>
      </c>
      <c r="H7" s="41"/>
      <c r="I7" s="42" t="s">
        <v>38</v>
      </c>
      <c r="J7" s="41">
        <v>10</v>
      </c>
      <c r="K7" s="44"/>
    </row>
    <row r="8" spans="1:16" ht="63" x14ac:dyDescent="0.25">
      <c r="A8" s="13">
        <v>2</v>
      </c>
      <c r="B8" s="40" t="s">
        <v>39</v>
      </c>
      <c r="C8" s="41"/>
      <c r="D8" s="41">
        <v>3</v>
      </c>
      <c r="E8" s="42" t="s">
        <v>40</v>
      </c>
      <c r="F8" s="43">
        <f t="shared" ref="F8:F25" si="0">SUM(C8,D8)</f>
        <v>3</v>
      </c>
      <c r="G8" s="40">
        <v>2220</v>
      </c>
      <c r="H8" s="41"/>
      <c r="I8" s="42" t="s">
        <v>40</v>
      </c>
      <c r="J8" s="41">
        <v>3</v>
      </c>
      <c r="K8" s="44"/>
    </row>
    <row r="9" spans="1:16" ht="15.75" x14ac:dyDescent="0.25">
      <c r="A9" s="13">
        <v>3</v>
      </c>
      <c r="B9" s="40" t="s">
        <v>41</v>
      </c>
      <c r="C9" s="41"/>
      <c r="D9" s="41">
        <v>16.25</v>
      </c>
      <c r="E9" s="42" t="s">
        <v>42</v>
      </c>
      <c r="F9" s="43">
        <f t="shared" si="0"/>
        <v>16.25</v>
      </c>
      <c r="G9" s="40">
        <v>2220</v>
      </c>
      <c r="H9" s="41"/>
      <c r="I9" s="42" t="s">
        <v>42</v>
      </c>
      <c r="J9" s="41"/>
      <c r="K9" s="44">
        <v>16.25</v>
      </c>
    </row>
    <row r="10" spans="1:16" ht="15.75" x14ac:dyDescent="0.25">
      <c r="A10" s="13">
        <v>4</v>
      </c>
      <c r="B10" s="40" t="s">
        <v>43</v>
      </c>
      <c r="C10" s="41"/>
      <c r="D10" s="41">
        <v>1.87</v>
      </c>
      <c r="E10" s="42" t="s">
        <v>44</v>
      </c>
      <c r="F10" s="43">
        <f t="shared" si="0"/>
        <v>1.87</v>
      </c>
      <c r="G10" s="40">
        <v>2210</v>
      </c>
      <c r="H10" s="41"/>
      <c r="I10" s="42" t="s">
        <v>44</v>
      </c>
      <c r="J10" s="41">
        <v>1.87</v>
      </c>
      <c r="K10" s="44"/>
    </row>
    <row r="11" spans="1:16" ht="15.75" x14ac:dyDescent="0.25">
      <c r="A11" s="13">
        <v>5</v>
      </c>
      <c r="B11" s="40" t="s">
        <v>45</v>
      </c>
      <c r="C11" s="41"/>
      <c r="D11" s="41">
        <v>2</v>
      </c>
      <c r="E11" s="42" t="s">
        <v>46</v>
      </c>
      <c r="F11" s="43">
        <f t="shared" si="0"/>
        <v>2</v>
      </c>
      <c r="G11" s="40">
        <v>2210</v>
      </c>
      <c r="H11" s="41"/>
      <c r="I11" s="45" t="s">
        <v>47</v>
      </c>
      <c r="J11" s="41">
        <v>2</v>
      </c>
      <c r="K11" s="44"/>
    </row>
    <row r="12" spans="1:16" ht="47.25" x14ac:dyDescent="0.25">
      <c r="A12" s="13">
        <v>6</v>
      </c>
      <c r="B12" s="40" t="s">
        <v>48</v>
      </c>
      <c r="C12" s="41"/>
      <c r="D12" s="41">
        <v>29.88</v>
      </c>
      <c r="E12" s="42" t="s">
        <v>49</v>
      </c>
      <c r="F12" s="43">
        <f t="shared" si="0"/>
        <v>29.88</v>
      </c>
      <c r="G12" s="46">
        <v>2210</v>
      </c>
      <c r="H12" s="41"/>
      <c r="I12" s="42" t="s">
        <v>49</v>
      </c>
      <c r="J12" s="41">
        <v>29.88</v>
      </c>
      <c r="K12" s="44"/>
    </row>
    <row r="13" spans="1:16" ht="15.75" x14ac:dyDescent="0.25">
      <c r="A13" s="13">
        <v>7</v>
      </c>
      <c r="B13" s="40" t="s">
        <v>50</v>
      </c>
      <c r="C13" s="41"/>
      <c r="D13" s="41">
        <v>0.51</v>
      </c>
      <c r="E13" s="42" t="s">
        <v>51</v>
      </c>
      <c r="F13" s="43">
        <f t="shared" si="0"/>
        <v>0.51</v>
      </c>
      <c r="G13" s="46">
        <v>2210</v>
      </c>
      <c r="H13" s="41"/>
      <c r="I13" s="42" t="s">
        <v>51</v>
      </c>
      <c r="J13" s="41">
        <v>0.51</v>
      </c>
      <c r="K13" s="44"/>
    </row>
    <row r="14" spans="1:16" ht="31.5" x14ac:dyDescent="0.25">
      <c r="A14" s="13">
        <v>8</v>
      </c>
      <c r="B14" s="40" t="s">
        <v>52</v>
      </c>
      <c r="C14" s="41"/>
      <c r="D14" s="41">
        <v>1.8</v>
      </c>
      <c r="E14" s="42" t="s">
        <v>53</v>
      </c>
      <c r="F14" s="43">
        <f t="shared" si="0"/>
        <v>1.8</v>
      </c>
      <c r="G14" s="40">
        <v>2210</v>
      </c>
      <c r="H14" s="41"/>
      <c r="I14" s="42" t="s">
        <v>53</v>
      </c>
      <c r="J14" s="41">
        <v>1.8</v>
      </c>
      <c r="K14" s="44"/>
    </row>
    <row r="15" spans="1:16" ht="15.75" x14ac:dyDescent="0.25">
      <c r="A15" s="20">
        <v>9</v>
      </c>
      <c r="B15" s="40" t="s">
        <v>54</v>
      </c>
      <c r="C15" s="41"/>
      <c r="D15" s="41">
        <v>6.8</v>
      </c>
      <c r="E15" s="42" t="s">
        <v>44</v>
      </c>
      <c r="F15" s="43">
        <f t="shared" si="0"/>
        <v>6.8</v>
      </c>
      <c r="G15" s="40">
        <v>2210</v>
      </c>
      <c r="H15" s="41"/>
      <c r="I15" s="42" t="s">
        <v>44</v>
      </c>
      <c r="J15" s="41">
        <v>6.8</v>
      </c>
      <c r="K15" s="44"/>
    </row>
    <row r="16" spans="1:16" ht="15" customHeight="1" x14ac:dyDescent="0.25">
      <c r="A16" s="20">
        <v>10</v>
      </c>
      <c r="B16" s="40" t="s">
        <v>55</v>
      </c>
      <c r="C16" s="41"/>
      <c r="D16" s="41">
        <v>1</v>
      </c>
      <c r="E16" s="42" t="s">
        <v>44</v>
      </c>
      <c r="F16" s="43">
        <f t="shared" si="0"/>
        <v>1</v>
      </c>
      <c r="G16" s="40">
        <v>2210</v>
      </c>
      <c r="H16" s="41"/>
      <c r="I16" s="42" t="s">
        <v>44</v>
      </c>
      <c r="J16" s="41">
        <v>1</v>
      </c>
      <c r="K16" s="44"/>
    </row>
    <row r="17" spans="1:11" ht="15.75" x14ac:dyDescent="0.25">
      <c r="A17" s="13"/>
      <c r="B17" s="40"/>
      <c r="C17" s="41"/>
      <c r="D17" s="41"/>
      <c r="E17" s="42"/>
      <c r="F17" s="43">
        <f t="shared" si="0"/>
        <v>0</v>
      </c>
      <c r="G17" s="40"/>
      <c r="H17" s="41"/>
      <c r="I17" s="42"/>
      <c r="J17" s="41"/>
      <c r="K17" s="44"/>
    </row>
    <row r="18" spans="1:11" ht="15.75" x14ac:dyDescent="0.25">
      <c r="A18" s="13"/>
      <c r="B18" s="40"/>
      <c r="C18" s="41"/>
      <c r="D18" s="41"/>
      <c r="E18" s="42"/>
      <c r="F18" s="43">
        <f t="shared" si="0"/>
        <v>0</v>
      </c>
      <c r="G18" s="40"/>
      <c r="H18" s="41"/>
      <c r="I18" s="42"/>
      <c r="J18" s="41"/>
      <c r="K18" s="44"/>
    </row>
    <row r="19" spans="1:11" ht="15.75" x14ac:dyDescent="0.25">
      <c r="A19" s="13"/>
      <c r="B19" s="40"/>
      <c r="C19" s="41"/>
      <c r="D19" s="41"/>
      <c r="E19" s="42"/>
      <c r="F19" s="43">
        <f t="shared" si="0"/>
        <v>0</v>
      </c>
      <c r="G19" s="40"/>
      <c r="H19" s="41"/>
      <c r="I19" s="42"/>
      <c r="J19" s="41"/>
      <c r="K19" s="44"/>
    </row>
    <row r="20" spans="1:11" ht="15.75" x14ac:dyDescent="0.25">
      <c r="A20" s="20"/>
      <c r="B20" s="40"/>
      <c r="C20" s="41"/>
      <c r="D20" s="41"/>
      <c r="E20" s="42"/>
      <c r="F20" s="43">
        <f t="shared" si="0"/>
        <v>0</v>
      </c>
      <c r="G20" s="40"/>
      <c r="H20" s="41"/>
      <c r="I20" s="42"/>
      <c r="J20" s="41"/>
      <c r="K20" s="44"/>
    </row>
    <row r="21" spans="1:11" ht="15.75" x14ac:dyDescent="0.25">
      <c r="A21" s="20"/>
      <c r="B21" s="40"/>
      <c r="C21" s="41"/>
      <c r="D21" s="41"/>
      <c r="E21" s="42"/>
      <c r="F21" s="43">
        <f t="shared" si="0"/>
        <v>0</v>
      </c>
      <c r="G21" s="40"/>
      <c r="H21" s="41"/>
      <c r="I21" s="42"/>
      <c r="J21" s="41"/>
      <c r="K21" s="44"/>
    </row>
    <row r="22" spans="1:11" ht="15.75" x14ac:dyDescent="0.25">
      <c r="A22" s="21"/>
      <c r="B22" s="47"/>
      <c r="C22" s="48"/>
      <c r="D22" s="48"/>
      <c r="E22" s="49"/>
      <c r="F22" s="43">
        <f t="shared" si="0"/>
        <v>0</v>
      </c>
      <c r="G22" s="47"/>
      <c r="H22" s="48"/>
      <c r="I22" s="49"/>
      <c r="J22" s="48"/>
      <c r="K22" s="44"/>
    </row>
    <row r="23" spans="1:11" ht="15.75" x14ac:dyDescent="0.25">
      <c r="A23" s="21"/>
      <c r="B23" s="47"/>
      <c r="C23" s="48"/>
      <c r="D23" s="48"/>
      <c r="E23" s="49"/>
      <c r="F23" s="43">
        <f t="shared" si="0"/>
        <v>0</v>
      </c>
      <c r="G23" s="47"/>
      <c r="H23" s="48"/>
      <c r="I23" s="49"/>
      <c r="J23" s="48"/>
      <c r="K23" s="44"/>
    </row>
    <row r="24" spans="1:11" ht="15.75" x14ac:dyDescent="0.25">
      <c r="A24" s="21"/>
      <c r="B24" s="47"/>
      <c r="C24" s="48"/>
      <c r="D24" s="48"/>
      <c r="E24" s="49"/>
      <c r="F24" s="43">
        <f t="shared" si="0"/>
        <v>0</v>
      </c>
      <c r="G24" s="47"/>
      <c r="H24" s="48"/>
      <c r="I24" s="49"/>
      <c r="J24" s="48"/>
      <c r="K24" s="44"/>
    </row>
    <row r="25" spans="1:11" ht="15.75" x14ac:dyDescent="0.25">
      <c r="A25" s="47"/>
      <c r="B25" s="50" t="s">
        <v>19</v>
      </c>
      <c r="C25" s="51">
        <f>SUM(C7:C24)</f>
        <v>0</v>
      </c>
      <c r="D25" s="51">
        <f>SUM(D7:D24)</f>
        <v>73.11</v>
      </c>
      <c r="E25" s="52"/>
      <c r="F25" s="53">
        <f t="shared" si="0"/>
        <v>73.11</v>
      </c>
      <c r="G25" s="54"/>
      <c r="H25" s="51">
        <f>SUM(H7:H24)</f>
        <v>0</v>
      </c>
      <c r="I25" s="52"/>
      <c r="J25" s="51">
        <f>SUM(J7:J24)</f>
        <v>56.859999999999992</v>
      </c>
      <c r="K25" s="55">
        <f>C25-H25</f>
        <v>0</v>
      </c>
    </row>
    <row r="28" spans="1:11" ht="15.75" x14ac:dyDescent="0.25">
      <c r="B28" s="31" t="s">
        <v>56</v>
      </c>
      <c r="F28" s="32"/>
      <c r="G28" s="33" t="s">
        <v>57</v>
      </c>
      <c r="H28" s="34"/>
    </row>
    <row r="29" spans="1:11" x14ac:dyDescent="0.25">
      <c r="B29" s="31"/>
      <c r="F29" s="35" t="s">
        <v>23</v>
      </c>
      <c r="G29" s="36"/>
      <c r="H29" s="36"/>
    </row>
    <row r="30" spans="1:11" ht="15.75" x14ac:dyDescent="0.25">
      <c r="B30" s="31" t="s">
        <v>24</v>
      </c>
      <c r="F30" s="32"/>
      <c r="G30" s="33" t="s">
        <v>58</v>
      </c>
      <c r="H30" s="34"/>
    </row>
    <row r="31" spans="1:11" x14ac:dyDescent="0.25">
      <c r="F31" s="35" t="s">
        <v>23</v>
      </c>
      <c r="G31" s="36"/>
      <c r="H31" s="36"/>
    </row>
  </sheetData>
  <mergeCells count="12">
    <mergeCell ref="G28:H28"/>
    <mergeCell ref="G30:H30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O6" sqref="O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37" t="s">
        <v>0</v>
      </c>
      <c r="N1" s="37"/>
      <c r="O1" s="37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38" t="s">
        <v>59</v>
      </c>
      <c r="N2" s="38"/>
      <c r="O2" s="38"/>
      <c r="P2" s="38"/>
    </row>
    <row r="3" spans="1:16" ht="61.5" customHeight="1" x14ac:dyDescent="0.25">
      <c r="A3" s="2"/>
      <c r="B3" s="5" t="s">
        <v>60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31.5" x14ac:dyDescent="0.25">
      <c r="A7" s="13">
        <v>1</v>
      </c>
      <c r="B7" s="14" t="s">
        <v>61</v>
      </c>
      <c r="C7" s="15">
        <v>47.938720000000004</v>
      </c>
      <c r="D7" s="15"/>
      <c r="E7" s="16"/>
      <c r="F7" s="17">
        <f>SUM(C7,D7)</f>
        <v>47.938720000000004</v>
      </c>
      <c r="G7" s="16" t="s">
        <v>62</v>
      </c>
      <c r="H7" s="15">
        <v>63.757480000000001</v>
      </c>
      <c r="I7" s="18"/>
      <c r="J7" s="15"/>
      <c r="K7" s="19">
        <v>21.959</v>
      </c>
    </row>
    <row r="8" spans="1:16" ht="15.75" x14ac:dyDescent="0.25">
      <c r="A8" s="13"/>
      <c r="B8" s="14"/>
      <c r="C8" s="15"/>
      <c r="D8" s="15"/>
      <c r="E8" s="16"/>
      <c r="F8" s="17">
        <f t="shared" ref="F8:F50" si="0">SUM(C8,D8)</f>
        <v>0</v>
      </c>
      <c r="G8" s="14"/>
      <c r="H8" s="15"/>
      <c r="I8" s="18"/>
      <c r="J8" s="15"/>
      <c r="K8" s="19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6" ht="15.75" x14ac:dyDescent="0.2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6" ht="15.75" x14ac:dyDescent="0.2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6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6" ht="15.75" x14ac:dyDescent="0.2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6" ht="15" customHeight="1" x14ac:dyDescent="0.25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 x14ac:dyDescent="0.2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 x14ac:dyDescent="0.2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 x14ac:dyDescent="0.2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 x14ac:dyDescent="0.2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 x14ac:dyDescent="0.2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 x14ac:dyDescent="0.2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 x14ac:dyDescent="0.2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 x14ac:dyDescent="0.2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 x14ac:dyDescent="0.2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 x14ac:dyDescent="0.25">
      <c r="A50" s="22"/>
      <c r="B50" s="25" t="s">
        <v>19</v>
      </c>
      <c r="C50" s="26">
        <f>SUM(C7:C49)</f>
        <v>47.938720000000004</v>
      </c>
      <c r="D50" s="26">
        <f>SUM(D7:D49)</f>
        <v>0</v>
      </c>
      <c r="E50" s="27"/>
      <c r="F50" s="28">
        <f t="shared" si="0"/>
        <v>47.938720000000004</v>
      </c>
      <c r="G50" s="29"/>
      <c r="H50" s="26">
        <f>SUM(H7:H49)</f>
        <v>63.757480000000001</v>
      </c>
      <c r="I50" s="27"/>
      <c r="J50" s="26">
        <f>SUM(J7:J49)</f>
        <v>0</v>
      </c>
      <c r="K50" s="30">
        <f>C50-H50</f>
        <v>-15.818759999999997</v>
      </c>
    </row>
    <row r="53" spans="1:11" ht="15.75" x14ac:dyDescent="0.25">
      <c r="B53" s="31" t="s">
        <v>21</v>
      </c>
      <c r="F53" s="32"/>
      <c r="G53" s="33"/>
      <c r="H53" s="34"/>
    </row>
    <row r="54" spans="1:11" x14ac:dyDescent="0.25">
      <c r="B54" s="31"/>
      <c r="F54" s="35" t="s">
        <v>23</v>
      </c>
      <c r="G54" s="36"/>
      <c r="H54" s="36"/>
    </row>
    <row r="55" spans="1:11" ht="15.75" x14ac:dyDescent="0.25">
      <c r="B55" s="31" t="s">
        <v>24</v>
      </c>
      <c r="F55" s="32"/>
      <c r="G55" s="33"/>
      <c r="H55" s="34"/>
    </row>
    <row r="56" spans="1:11" x14ac:dyDescent="0.25">
      <c r="F56" s="35" t="s">
        <v>23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="75" workbookViewId="0">
      <selection activeCell="G8" sqref="G8:I1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/>
    </row>
    <row r="3" spans="1:13" ht="61.5" customHeight="1" x14ac:dyDescent="0.25">
      <c r="A3" s="2"/>
      <c r="B3" s="5" t="s">
        <v>63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31.5" x14ac:dyDescent="0.25">
      <c r="A7" s="13">
        <v>1</v>
      </c>
      <c r="B7" s="14" t="s">
        <v>64</v>
      </c>
      <c r="C7" s="15">
        <v>163.16499999999999</v>
      </c>
      <c r="D7" s="15"/>
      <c r="E7" s="16"/>
      <c r="F7" s="17">
        <f>SUM(C7,D7)</f>
        <v>163.16499999999999</v>
      </c>
      <c r="G7" s="14">
        <v>2210</v>
      </c>
      <c r="H7" s="15">
        <v>41.186</v>
      </c>
      <c r="I7" s="18" t="s">
        <v>65</v>
      </c>
      <c r="J7" s="15"/>
      <c r="K7" s="19"/>
    </row>
    <row r="8" spans="1:13" ht="15.75" x14ac:dyDescent="0.25">
      <c r="A8" s="13"/>
      <c r="B8" s="14"/>
      <c r="C8" s="15"/>
      <c r="D8" s="15"/>
      <c r="E8" s="16"/>
      <c r="F8" s="17">
        <f t="shared" ref="F8:F50" si="0">SUM(C8,D8)</f>
        <v>0</v>
      </c>
      <c r="G8" s="14"/>
      <c r="H8" s="15"/>
      <c r="I8" s="18"/>
      <c r="J8" s="15"/>
      <c r="K8" s="19"/>
    </row>
    <row r="9" spans="1:13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3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 x14ac:dyDescent="0.2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 x14ac:dyDescent="0.2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 x14ac:dyDescent="0.2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 x14ac:dyDescent="0.25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8"/>
      <c r="J18" s="15"/>
      <c r="K18" s="19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 x14ac:dyDescent="0.2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 x14ac:dyDescent="0.2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 x14ac:dyDescent="0.2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 x14ac:dyDescent="0.2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 x14ac:dyDescent="0.2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 x14ac:dyDescent="0.2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 x14ac:dyDescent="0.2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 x14ac:dyDescent="0.2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 x14ac:dyDescent="0.2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 x14ac:dyDescent="0.25">
      <c r="A50" s="22"/>
      <c r="B50" s="25" t="s">
        <v>19</v>
      </c>
      <c r="C50" s="26">
        <f>SUM(C7:C49)</f>
        <v>163.16499999999999</v>
      </c>
      <c r="D50" s="26">
        <f>SUM(D7:D49)</f>
        <v>0</v>
      </c>
      <c r="E50" s="27"/>
      <c r="F50" s="28">
        <f t="shared" si="0"/>
        <v>163.16499999999999</v>
      </c>
      <c r="G50" s="29"/>
      <c r="H50" s="26">
        <f>SUM(H7:H49)</f>
        <v>41.186</v>
      </c>
      <c r="I50" s="27"/>
      <c r="J50" s="26">
        <f>SUM(J7:J49)</f>
        <v>0</v>
      </c>
      <c r="K50" s="30">
        <f>C50-H50</f>
        <v>121.97899999999998</v>
      </c>
    </row>
    <row r="53" spans="1:11" ht="15.75" x14ac:dyDescent="0.25">
      <c r="B53" s="31" t="s">
        <v>21</v>
      </c>
      <c r="F53" s="32"/>
      <c r="G53" s="33" t="s">
        <v>66</v>
      </c>
      <c r="H53" s="34"/>
    </row>
    <row r="54" spans="1:11" x14ac:dyDescent="0.25">
      <c r="B54" s="31"/>
      <c r="F54" s="35" t="s">
        <v>23</v>
      </c>
      <c r="G54" s="36"/>
      <c r="H54" s="36"/>
    </row>
    <row r="55" spans="1:11" ht="15.75" x14ac:dyDescent="0.25">
      <c r="B55" s="31" t="s">
        <v>24</v>
      </c>
      <c r="F55" s="32"/>
      <c r="G55" s="33" t="s">
        <v>67</v>
      </c>
      <c r="H55" s="34"/>
    </row>
    <row r="56" spans="1:11" x14ac:dyDescent="0.25">
      <c r="F56" s="35" t="s">
        <v>23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4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zoomScaleNormal="100" workbookViewId="0">
      <selection activeCell="J23" sqref="J2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37" t="s">
        <v>68</v>
      </c>
      <c r="N1" s="37"/>
      <c r="O1" s="37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56" t="s">
        <v>69</v>
      </c>
      <c r="N2" s="56"/>
      <c r="O2" s="56"/>
      <c r="P2" s="56"/>
    </row>
    <row r="3" spans="1:16" ht="61.5" customHeight="1" x14ac:dyDescent="0.25">
      <c r="A3" s="2"/>
      <c r="B3" s="5" t="s">
        <v>70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57" t="s">
        <v>71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1" t="s">
        <v>13</v>
      </c>
      <c r="H6" s="11" t="s">
        <v>72</v>
      </c>
      <c r="I6" s="11" t="s">
        <v>15</v>
      </c>
      <c r="J6" s="11" t="s">
        <v>14</v>
      </c>
      <c r="K6" s="58"/>
    </row>
    <row r="7" spans="1:16" ht="15.75" x14ac:dyDescent="0.25">
      <c r="A7" s="13">
        <v>1</v>
      </c>
      <c r="B7" s="59" t="s">
        <v>64</v>
      </c>
      <c r="C7" s="41">
        <v>1</v>
      </c>
      <c r="D7" s="41"/>
      <c r="E7" s="13"/>
      <c r="F7" s="43">
        <v>1</v>
      </c>
      <c r="G7" s="20">
        <v>2240</v>
      </c>
      <c r="H7" s="41">
        <v>1</v>
      </c>
      <c r="I7" s="13" t="s">
        <v>73</v>
      </c>
      <c r="J7" s="41">
        <v>0</v>
      </c>
      <c r="K7" s="44">
        <v>0</v>
      </c>
    </row>
    <row r="8" spans="1:16" ht="31.5" x14ac:dyDescent="0.25">
      <c r="A8" s="13">
        <v>2</v>
      </c>
      <c r="B8" s="42" t="s">
        <v>74</v>
      </c>
      <c r="C8" s="41"/>
      <c r="D8" s="41">
        <v>3</v>
      </c>
      <c r="E8" s="13" t="s">
        <v>75</v>
      </c>
      <c r="F8" s="43">
        <v>3</v>
      </c>
      <c r="G8" s="20">
        <v>2220</v>
      </c>
      <c r="H8" s="41">
        <v>0</v>
      </c>
      <c r="I8" s="13" t="s">
        <v>75</v>
      </c>
      <c r="J8" s="41">
        <v>3</v>
      </c>
      <c r="K8" s="44">
        <v>0</v>
      </c>
    </row>
    <row r="9" spans="1:16" ht="47.25" x14ac:dyDescent="0.25">
      <c r="A9" s="13">
        <v>3</v>
      </c>
      <c r="B9" s="60" t="s">
        <v>76</v>
      </c>
      <c r="C9" s="41"/>
      <c r="D9" s="41">
        <v>1</v>
      </c>
      <c r="E9" s="13" t="s">
        <v>77</v>
      </c>
      <c r="F9" s="43">
        <v>1</v>
      </c>
      <c r="G9" s="20">
        <v>2220</v>
      </c>
      <c r="H9" s="41">
        <v>0</v>
      </c>
      <c r="I9" s="13" t="s">
        <v>77</v>
      </c>
      <c r="J9" s="41">
        <v>1</v>
      </c>
      <c r="K9" s="44">
        <v>0</v>
      </c>
    </row>
    <row r="10" spans="1:16" ht="15.75" x14ac:dyDescent="0.25">
      <c r="A10" s="13">
        <v>4</v>
      </c>
      <c r="B10" s="60" t="s">
        <v>76</v>
      </c>
      <c r="C10" s="41"/>
      <c r="D10" s="41">
        <v>54</v>
      </c>
      <c r="E10" s="13" t="s">
        <v>78</v>
      </c>
      <c r="F10" s="43">
        <v>54</v>
      </c>
      <c r="G10" s="20">
        <v>2220</v>
      </c>
      <c r="H10" s="41">
        <v>0</v>
      </c>
      <c r="I10" s="13" t="s">
        <v>78</v>
      </c>
      <c r="J10" s="41">
        <v>54</v>
      </c>
      <c r="K10" s="44">
        <v>0</v>
      </c>
    </row>
    <row r="11" spans="1:16" ht="31.5" x14ac:dyDescent="0.25">
      <c r="A11" s="13">
        <v>5</v>
      </c>
      <c r="B11" s="60" t="s">
        <v>76</v>
      </c>
      <c r="C11" s="41"/>
      <c r="D11" s="41">
        <v>58</v>
      </c>
      <c r="E11" s="13" t="s">
        <v>79</v>
      </c>
      <c r="F11" s="43">
        <v>58</v>
      </c>
      <c r="G11" s="20">
        <v>2220</v>
      </c>
      <c r="H11" s="41">
        <v>0</v>
      </c>
      <c r="I11" s="13" t="s">
        <v>79</v>
      </c>
      <c r="J11" s="41">
        <v>58</v>
      </c>
      <c r="K11" s="44">
        <v>0</v>
      </c>
    </row>
    <row r="12" spans="1:16" ht="31.5" x14ac:dyDescent="0.25">
      <c r="A12" s="13">
        <v>6</v>
      </c>
      <c r="B12" s="60" t="s">
        <v>76</v>
      </c>
      <c r="C12" s="41"/>
      <c r="D12" s="41">
        <v>4</v>
      </c>
      <c r="E12" s="13" t="s">
        <v>80</v>
      </c>
      <c r="F12" s="43">
        <v>4</v>
      </c>
      <c r="G12" s="20">
        <v>2220</v>
      </c>
      <c r="H12" s="41">
        <v>0</v>
      </c>
      <c r="I12" s="13" t="s">
        <v>80</v>
      </c>
      <c r="J12" s="41">
        <v>4</v>
      </c>
      <c r="K12" s="44">
        <v>0</v>
      </c>
    </row>
    <row r="13" spans="1:16" ht="15.75" x14ac:dyDescent="0.25">
      <c r="A13" s="13">
        <v>7</v>
      </c>
      <c r="B13" s="60" t="s">
        <v>76</v>
      </c>
      <c r="C13" s="41"/>
      <c r="D13" s="41">
        <v>3</v>
      </c>
      <c r="E13" s="13" t="s">
        <v>81</v>
      </c>
      <c r="F13" s="43">
        <v>3</v>
      </c>
      <c r="G13" s="20">
        <v>2220</v>
      </c>
      <c r="H13" s="41">
        <v>0</v>
      </c>
      <c r="I13" s="13" t="s">
        <v>81</v>
      </c>
      <c r="J13" s="41">
        <v>3</v>
      </c>
      <c r="K13" s="44">
        <v>0</v>
      </c>
    </row>
    <row r="14" spans="1:16" ht="15.75" x14ac:dyDescent="0.25">
      <c r="A14" s="13">
        <v>8</v>
      </c>
      <c r="B14" s="60" t="s">
        <v>76</v>
      </c>
      <c r="C14" s="41"/>
      <c r="D14" s="41">
        <v>54</v>
      </c>
      <c r="E14" s="13" t="s">
        <v>78</v>
      </c>
      <c r="F14" s="43">
        <v>54</v>
      </c>
      <c r="G14" s="20">
        <v>2220</v>
      </c>
      <c r="H14" s="41">
        <v>0</v>
      </c>
      <c r="I14" s="13" t="s">
        <v>78</v>
      </c>
      <c r="J14" s="41">
        <v>54</v>
      </c>
      <c r="K14" s="44">
        <v>0</v>
      </c>
    </row>
    <row r="15" spans="1:16" ht="15.75" x14ac:dyDescent="0.25">
      <c r="A15" s="13">
        <v>9</v>
      </c>
      <c r="B15" s="60" t="s">
        <v>76</v>
      </c>
      <c r="C15" s="41"/>
      <c r="D15" s="41">
        <v>2</v>
      </c>
      <c r="E15" s="13" t="s">
        <v>82</v>
      </c>
      <c r="F15" s="43">
        <v>2</v>
      </c>
      <c r="G15" s="20">
        <v>2220</v>
      </c>
      <c r="H15" s="41">
        <v>0</v>
      </c>
      <c r="I15" s="13" t="s">
        <v>82</v>
      </c>
      <c r="J15" s="41">
        <v>2</v>
      </c>
      <c r="K15" s="44">
        <v>0</v>
      </c>
    </row>
    <row r="16" spans="1:16" ht="15" customHeight="1" x14ac:dyDescent="0.25">
      <c r="A16" s="20"/>
      <c r="B16" s="59"/>
      <c r="C16" s="41"/>
      <c r="D16" s="41"/>
      <c r="E16" s="13"/>
      <c r="F16" s="43">
        <f>SUM(C16,D16)</f>
        <v>0</v>
      </c>
      <c r="G16" s="20"/>
      <c r="H16" s="41"/>
      <c r="I16" s="13"/>
      <c r="J16" s="41"/>
      <c r="K16" s="44"/>
    </row>
    <row r="17" spans="1:11" ht="15.75" x14ac:dyDescent="0.25">
      <c r="A17" s="21"/>
      <c r="B17" s="22"/>
      <c r="C17" s="23"/>
      <c r="D17" s="23"/>
      <c r="E17" s="24"/>
      <c r="F17" s="17">
        <f>SUM(C17,D17)</f>
        <v>0</v>
      </c>
      <c r="G17" s="22"/>
      <c r="H17" s="23"/>
      <c r="I17" s="24"/>
      <c r="J17" s="23"/>
      <c r="K17" s="19"/>
    </row>
    <row r="18" spans="1:11" ht="15.75" x14ac:dyDescent="0.25">
      <c r="A18" s="21"/>
      <c r="B18" s="22"/>
      <c r="C18" s="23"/>
      <c r="D18" s="23"/>
      <c r="E18" s="24"/>
      <c r="F18" s="17">
        <f>SUM(C18,D18)</f>
        <v>0</v>
      </c>
      <c r="G18" s="22"/>
      <c r="H18" s="23"/>
      <c r="I18" s="24"/>
      <c r="J18" s="23"/>
      <c r="K18" s="19"/>
    </row>
    <row r="19" spans="1:11" ht="15.75" x14ac:dyDescent="0.25">
      <c r="A19" s="22"/>
      <c r="B19" s="25" t="s">
        <v>19</v>
      </c>
      <c r="C19" s="26">
        <f>SUM(C7:C18)</f>
        <v>1</v>
      </c>
      <c r="D19" s="26">
        <f>SUM(D7:D18)</f>
        <v>179</v>
      </c>
      <c r="E19" s="27"/>
      <c r="F19" s="28">
        <v>180</v>
      </c>
      <c r="G19" s="29"/>
      <c r="H19" s="26">
        <f>SUM(H7:H18)</f>
        <v>1</v>
      </c>
      <c r="I19" s="27"/>
      <c r="J19" s="26">
        <f>SUM(J7:J18)</f>
        <v>179</v>
      </c>
      <c r="K19" s="30">
        <f>C19-H19</f>
        <v>0</v>
      </c>
    </row>
    <row r="22" spans="1:11" ht="15.75" x14ac:dyDescent="0.25">
      <c r="B22" s="31" t="s">
        <v>83</v>
      </c>
      <c r="F22" s="32"/>
      <c r="G22" s="33" t="s">
        <v>84</v>
      </c>
      <c r="H22" s="34"/>
    </row>
    <row r="23" spans="1:11" x14ac:dyDescent="0.25">
      <c r="B23" s="31"/>
      <c r="F23" s="35" t="s">
        <v>23</v>
      </c>
      <c r="G23" s="36"/>
      <c r="H23" s="36"/>
    </row>
    <row r="24" spans="1:11" ht="15.75" x14ac:dyDescent="0.25">
      <c r="B24" s="31" t="s">
        <v>24</v>
      </c>
      <c r="F24" s="32"/>
      <c r="G24" s="33" t="s">
        <v>85</v>
      </c>
      <c r="H24" s="34"/>
    </row>
    <row r="25" spans="1:11" x14ac:dyDescent="0.25">
      <c r="F25" s="35" t="s">
        <v>23</v>
      </c>
      <c r="G25" s="36"/>
      <c r="H25" s="36"/>
    </row>
  </sheetData>
  <mergeCells count="12">
    <mergeCell ref="G22:H22"/>
    <mergeCell ref="G24:H24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opLeftCell="A7" zoomScale="75" workbookViewId="0">
      <selection activeCell="J20" sqref="J2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77.25" customHeight="1" x14ac:dyDescent="0.25">
      <c r="A3" s="2"/>
      <c r="B3" s="5" t="s">
        <v>86</v>
      </c>
      <c r="C3" s="5"/>
      <c r="D3" s="5"/>
      <c r="E3" s="5"/>
      <c r="F3" s="5"/>
      <c r="G3" s="5"/>
      <c r="H3" s="5"/>
      <c r="I3" s="5"/>
      <c r="J3" s="5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61.5" customHeight="1" x14ac:dyDescent="0.25">
      <c r="A5" s="61" t="s">
        <v>4</v>
      </c>
      <c r="B5" s="61" t="s">
        <v>5</v>
      </c>
      <c r="C5" s="62" t="s">
        <v>6</v>
      </c>
      <c r="D5" s="62"/>
      <c r="E5" s="62"/>
      <c r="F5" s="62" t="s">
        <v>7</v>
      </c>
      <c r="G5" s="62" t="s">
        <v>8</v>
      </c>
      <c r="H5" s="62"/>
      <c r="I5" s="62"/>
      <c r="J5" s="62"/>
      <c r="K5" s="61" t="s">
        <v>87</v>
      </c>
    </row>
    <row r="6" spans="1:13" ht="338.25" customHeight="1" x14ac:dyDescent="0.25">
      <c r="A6" s="61"/>
      <c r="B6" s="61"/>
      <c r="C6" s="63" t="s">
        <v>88</v>
      </c>
      <c r="D6" s="63" t="s">
        <v>89</v>
      </c>
      <c r="E6" s="63" t="s">
        <v>12</v>
      </c>
      <c r="F6" s="62"/>
      <c r="G6" s="63" t="s">
        <v>13</v>
      </c>
      <c r="H6" s="63" t="s">
        <v>90</v>
      </c>
      <c r="I6" s="63" t="s">
        <v>15</v>
      </c>
      <c r="J6" s="63" t="s">
        <v>90</v>
      </c>
      <c r="K6" s="61"/>
    </row>
    <row r="7" spans="1:13" ht="56.25" x14ac:dyDescent="0.25">
      <c r="A7" s="63">
        <v>1</v>
      </c>
      <c r="B7" s="63" t="s">
        <v>17</v>
      </c>
      <c r="C7" s="64">
        <v>99.3</v>
      </c>
      <c r="D7" s="64"/>
      <c r="E7" s="63"/>
      <c r="F7" s="65">
        <f>SUM(C7,D7)</f>
        <v>99.3</v>
      </c>
      <c r="G7" s="66">
        <v>2210</v>
      </c>
      <c r="H7" s="64">
        <v>23.8</v>
      </c>
      <c r="I7" s="67" t="s">
        <v>91</v>
      </c>
      <c r="J7" s="64"/>
      <c r="K7" s="68"/>
    </row>
    <row r="8" spans="1:13" ht="212.25" customHeight="1" x14ac:dyDescent="0.25">
      <c r="A8" s="63"/>
      <c r="B8" s="63"/>
      <c r="C8" s="64"/>
      <c r="D8" s="64"/>
      <c r="E8" s="63"/>
      <c r="F8" s="65"/>
      <c r="G8" s="66">
        <v>2240</v>
      </c>
      <c r="H8" s="64">
        <v>66.900000000000006</v>
      </c>
      <c r="I8" s="67" t="s">
        <v>92</v>
      </c>
      <c r="J8" s="64"/>
      <c r="K8" s="68"/>
    </row>
    <row r="9" spans="1:13" ht="58.5" customHeight="1" x14ac:dyDescent="0.25">
      <c r="A9" s="63"/>
      <c r="B9" s="63"/>
      <c r="C9" s="64"/>
      <c r="D9" s="64"/>
      <c r="E9" s="63"/>
      <c r="F9" s="65"/>
      <c r="G9" s="66"/>
      <c r="H9" s="64"/>
      <c r="I9" s="67"/>
      <c r="J9" s="64"/>
      <c r="K9" s="68"/>
    </row>
    <row r="10" spans="1:13" ht="35.25" customHeight="1" x14ac:dyDescent="0.25">
      <c r="A10" s="63"/>
      <c r="B10" s="63"/>
      <c r="C10" s="64"/>
      <c r="D10" s="64"/>
      <c r="E10" s="63"/>
      <c r="F10" s="65"/>
      <c r="G10" s="66"/>
      <c r="H10" s="64"/>
      <c r="I10" s="67"/>
      <c r="J10" s="64"/>
      <c r="K10" s="68"/>
    </row>
    <row r="11" spans="1:13" ht="18.75" x14ac:dyDescent="0.25">
      <c r="A11" s="63"/>
      <c r="B11" s="63"/>
      <c r="C11" s="64"/>
      <c r="D11" s="64"/>
      <c r="E11" s="63"/>
      <c r="F11" s="65"/>
      <c r="G11" s="66"/>
      <c r="H11" s="64"/>
      <c r="I11" s="63"/>
      <c r="J11" s="64"/>
      <c r="K11" s="68"/>
    </row>
    <row r="12" spans="1:13" ht="18.75" x14ac:dyDescent="0.25">
      <c r="A12" s="63"/>
      <c r="B12" s="63"/>
      <c r="C12" s="64"/>
      <c r="D12" s="64"/>
      <c r="E12" s="63"/>
      <c r="F12" s="65"/>
      <c r="G12" s="66"/>
      <c r="H12" s="64"/>
      <c r="I12" s="63"/>
      <c r="J12" s="64"/>
      <c r="K12" s="68"/>
    </row>
    <row r="13" spans="1:13" ht="18.75" x14ac:dyDescent="0.25">
      <c r="A13" s="63"/>
      <c r="B13" s="63"/>
      <c r="C13" s="64"/>
      <c r="D13" s="64"/>
      <c r="E13" s="63"/>
      <c r="F13" s="65">
        <f>SUM(C13,D13)</f>
        <v>0</v>
      </c>
      <c r="G13" s="66"/>
      <c r="H13" s="64"/>
      <c r="I13" s="63"/>
      <c r="K13" s="68"/>
    </row>
    <row r="14" spans="1:13" ht="18.75" x14ac:dyDescent="0.25">
      <c r="A14" s="69"/>
      <c r="B14" s="69"/>
      <c r="C14" s="70"/>
      <c r="D14" s="70"/>
      <c r="E14" s="71"/>
      <c r="F14" s="65">
        <f>SUM(C14,D14)</f>
        <v>0</v>
      </c>
      <c r="G14" s="69"/>
      <c r="H14" s="70"/>
      <c r="I14" s="71"/>
      <c r="J14" s="70"/>
      <c r="K14" s="68"/>
    </row>
    <row r="15" spans="1:13" ht="18.75" x14ac:dyDescent="0.25">
      <c r="A15" s="69"/>
      <c r="B15" s="72" t="s">
        <v>19</v>
      </c>
      <c r="C15" s="73">
        <f>SUM(C7:C14)</f>
        <v>99.3</v>
      </c>
      <c r="D15" s="73">
        <f>SUM(D7:D14)</f>
        <v>0</v>
      </c>
      <c r="E15" s="74"/>
      <c r="F15" s="75">
        <f>SUM(C15,D15)</f>
        <v>99.3</v>
      </c>
      <c r="G15" s="76"/>
      <c r="H15" s="73">
        <f>SUM(H7:H14)</f>
        <v>90.7</v>
      </c>
      <c r="I15" s="74"/>
      <c r="J15" s="73">
        <f>SUM(J7:J14)</f>
        <v>0</v>
      </c>
      <c r="K15" s="77">
        <f>C15-H15</f>
        <v>8.5999999999999943</v>
      </c>
    </row>
    <row r="16" spans="1:13" ht="18.75" x14ac:dyDescent="0.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1" ht="18.75" x14ac:dyDescent="0.3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1" ht="19.5" x14ac:dyDescent="0.35">
      <c r="A18" s="78"/>
      <c r="B18" s="79" t="s">
        <v>21</v>
      </c>
      <c r="C18" s="78"/>
      <c r="D18" s="78"/>
      <c r="E18" s="78"/>
      <c r="F18" s="80"/>
      <c r="G18" s="81" t="s">
        <v>93</v>
      </c>
      <c r="H18" s="82"/>
      <c r="I18" s="78"/>
      <c r="J18" s="78"/>
      <c r="K18" s="78"/>
    </row>
    <row r="19" spans="1:11" ht="19.5" x14ac:dyDescent="0.35">
      <c r="A19" s="78"/>
      <c r="B19" s="79"/>
      <c r="C19" s="78"/>
      <c r="D19" s="78"/>
      <c r="E19" s="78"/>
      <c r="F19" s="83" t="s">
        <v>23</v>
      </c>
      <c r="G19" s="84"/>
      <c r="H19" s="84"/>
      <c r="I19" s="78"/>
      <c r="J19" s="78"/>
      <c r="K19" s="78"/>
    </row>
    <row r="20" spans="1:11" ht="19.5" x14ac:dyDescent="0.35">
      <c r="A20" s="78"/>
      <c r="B20" s="79" t="s">
        <v>24</v>
      </c>
      <c r="C20" s="78"/>
      <c r="D20" s="78"/>
      <c r="E20" s="78"/>
      <c r="F20" s="80"/>
      <c r="G20" s="81" t="s">
        <v>94</v>
      </c>
      <c r="H20" s="82"/>
      <c r="I20" s="78"/>
      <c r="J20" s="78"/>
      <c r="K20" s="78"/>
    </row>
    <row r="21" spans="1:11" ht="18.75" x14ac:dyDescent="0.3">
      <c r="A21" s="78"/>
      <c r="B21" s="78"/>
      <c r="C21" s="78"/>
      <c r="D21" s="78"/>
      <c r="E21" s="78"/>
      <c r="F21" s="83" t="s">
        <v>23</v>
      </c>
      <c r="G21" s="84"/>
      <c r="H21" s="84"/>
      <c r="I21" s="78"/>
      <c r="J21" s="78"/>
      <c r="K21" s="78"/>
    </row>
  </sheetData>
  <mergeCells count="10">
    <mergeCell ref="G18:H18"/>
    <mergeCell ref="G20:H20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zoomScale="80" zoomScaleNormal="8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6" ht="18.75" customHeight="1" x14ac:dyDescent="0.25">
      <c r="K1" s="1"/>
      <c r="L1" s="1"/>
      <c r="M1" s="37" t="s">
        <v>0</v>
      </c>
      <c r="N1" s="37"/>
      <c r="O1" s="37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38" t="s">
        <v>29</v>
      </c>
      <c r="N2" s="38"/>
      <c r="O2" s="38"/>
      <c r="P2" s="38"/>
    </row>
    <row r="3" spans="1:16" ht="61.5" customHeight="1" x14ac:dyDescent="0.25">
      <c r="A3" s="2"/>
      <c r="B3" s="5" t="s">
        <v>95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31.5" x14ac:dyDescent="0.25">
      <c r="A7" s="13">
        <v>1</v>
      </c>
      <c r="B7" s="14" t="s">
        <v>64</v>
      </c>
      <c r="C7" s="15">
        <f>33.02+38.62+27.69+1.18</f>
        <v>100.51</v>
      </c>
      <c r="D7" s="15">
        <v>0</v>
      </c>
      <c r="E7" s="16"/>
      <c r="F7" s="17">
        <f>SUM(C7,D7)</f>
        <v>100.51</v>
      </c>
      <c r="G7" s="14">
        <v>2210</v>
      </c>
      <c r="H7" s="15">
        <f>11.82949+11.92</f>
        <v>23.749490000000002</v>
      </c>
      <c r="I7" s="85" t="s">
        <v>96</v>
      </c>
      <c r="J7" s="15"/>
      <c r="K7" s="86"/>
    </row>
    <row r="8" spans="1:16" ht="31.5" x14ac:dyDescent="0.25">
      <c r="A8" s="13"/>
      <c r="B8" s="14"/>
      <c r="C8" s="15"/>
      <c r="D8" s="15"/>
      <c r="E8" s="16"/>
      <c r="F8" s="17">
        <f>SUM(C8,D8)</f>
        <v>0</v>
      </c>
      <c r="G8" s="14">
        <v>2240</v>
      </c>
      <c r="H8" s="15">
        <f>25.716+23.013+18.19</f>
        <v>66.918999999999997</v>
      </c>
      <c r="I8" s="85" t="s">
        <v>97</v>
      </c>
      <c r="J8" s="15"/>
      <c r="K8" s="19"/>
    </row>
    <row r="9" spans="1:16" ht="15.75" x14ac:dyDescent="0.25">
      <c r="A9" s="22"/>
      <c r="B9" s="25" t="s">
        <v>19</v>
      </c>
      <c r="C9" s="26">
        <f>SUM(C7:C8)</f>
        <v>100.51</v>
      </c>
      <c r="D9" s="26">
        <f>SUM(D7:D8)</f>
        <v>0</v>
      </c>
      <c r="E9" s="27"/>
      <c r="F9" s="28">
        <f>SUM(C9,D9)</f>
        <v>100.51</v>
      </c>
      <c r="G9" s="29"/>
      <c r="H9" s="26">
        <f>SUM(H7:H8)</f>
        <v>90.668489999999991</v>
      </c>
      <c r="I9" s="27"/>
      <c r="J9" s="26">
        <f>SUM(J7:J8)</f>
        <v>0</v>
      </c>
      <c r="K9" s="30">
        <f>C9-H9</f>
        <v>9.8415100000000137</v>
      </c>
    </row>
    <row r="12" spans="1:16" ht="15.75" x14ac:dyDescent="0.25">
      <c r="B12" s="31" t="s">
        <v>21</v>
      </c>
      <c r="F12" s="32"/>
      <c r="G12" s="33"/>
      <c r="H12" s="34"/>
    </row>
    <row r="13" spans="1:16" x14ac:dyDescent="0.25">
      <c r="B13" s="31"/>
      <c r="F13" s="35" t="s">
        <v>23</v>
      </c>
      <c r="G13" s="36"/>
      <c r="H13" s="36"/>
    </row>
    <row r="14" spans="1:16" ht="15.75" x14ac:dyDescent="0.25">
      <c r="B14" s="31" t="s">
        <v>24</v>
      </c>
      <c r="F14" s="32"/>
      <c r="G14" s="33"/>
      <c r="H14" s="34"/>
    </row>
    <row r="15" spans="1:16" x14ac:dyDescent="0.25">
      <c r="F15" s="35" t="s">
        <v>23</v>
      </c>
      <c r="G15" s="36"/>
      <c r="H15" s="36"/>
    </row>
  </sheetData>
  <mergeCells count="12">
    <mergeCell ref="G12:H12"/>
    <mergeCell ref="G14:H14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75" zoomScaleNormal="75" workbookViewId="0">
      <selection activeCell="F15" sqref="F1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31" customWidth="1"/>
    <col min="10" max="10" width="14" customWidth="1"/>
    <col min="11" max="11" width="22.28515625" customWidth="1"/>
    <col min="12" max="12" width="0" hidden="1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31" customWidth="1"/>
    <col min="266" max="266" width="14" customWidth="1"/>
    <col min="267" max="267" width="22.28515625" customWidth="1"/>
    <col min="268" max="268" width="0" hidden="1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31" customWidth="1"/>
    <col min="522" max="522" width="14" customWidth="1"/>
    <col min="523" max="523" width="22.28515625" customWidth="1"/>
    <col min="524" max="524" width="0" hidden="1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31" customWidth="1"/>
    <col min="778" max="778" width="14" customWidth="1"/>
    <col min="779" max="779" width="22.28515625" customWidth="1"/>
    <col min="780" max="780" width="0" hidden="1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31" customWidth="1"/>
    <col min="1034" max="1034" width="14" customWidth="1"/>
    <col min="1035" max="1035" width="22.28515625" customWidth="1"/>
    <col min="1036" max="1036" width="0" hidden="1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31" customWidth="1"/>
    <col min="1290" max="1290" width="14" customWidth="1"/>
    <col min="1291" max="1291" width="22.28515625" customWidth="1"/>
    <col min="1292" max="1292" width="0" hidden="1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31" customWidth="1"/>
    <col min="1546" max="1546" width="14" customWidth="1"/>
    <col min="1547" max="1547" width="22.28515625" customWidth="1"/>
    <col min="1548" max="1548" width="0" hidden="1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31" customWidth="1"/>
    <col min="1802" max="1802" width="14" customWidth="1"/>
    <col min="1803" max="1803" width="22.28515625" customWidth="1"/>
    <col min="1804" max="1804" width="0" hidden="1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31" customWidth="1"/>
    <col min="2058" max="2058" width="14" customWidth="1"/>
    <col min="2059" max="2059" width="22.28515625" customWidth="1"/>
    <col min="2060" max="2060" width="0" hidden="1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31" customWidth="1"/>
    <col min="2314" max="2314" width="14" customWidth="1"/>
    <col min="2315" max="2315" width="22.28515625" customWidth="1"/>
    <col min="2316" max="2316" width="0" hidden="1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31" customWidth="1"/>
    <col min="2570" max="2570" width="14" customWidth="1"/>
    <col min="2571" max="2571" width="22.28515625" customWidth="1"/>
    <col min="2572" max="2572" width="0" hidden="1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31" customWidth="1"/>
    <col min="2826" max="2826" width="14" customWidth="1"/>
    <col min="2827" max="2827" width="22.28515625" customWidth="1"/>
    <col min="2828" max="2828" width="0" hidden="1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31" customWidth="1"/>
    <col min="3082" max="3082" width="14" customWidth="1"/>
    <col min="3083" max="3083" width="22.28515625" customWidth="1"/>
    <col min="3084" max="3084" width="0" hidden="1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31" customWidth="1"/>
    <col min="3338" max="3338" width="14" customWidth="1"/>
    <col min="3339" max="3339" width="22.28515625" customWidth="1"/>
    <col min="3340" max="3340" width="0" hidden="1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31" customWidth="1"/>
    <col min="3594" max="3594" width="14" customWidth="1"/>
    <col min="3595" max="3595" width="22.28515625" customWidth="1"/>
    <col min="3596" max="3596" width="0" hidden="1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31" customWidth="1"/>
    <col min="3850" max="3850" width="14" customWidth="1"/>
    <col min="3851" max="3851" width="22.28515625" customWidth="1"/>
    <col min="3852" max="3852" width="0" hidden="1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31" customWidth="1"/>
    <col min="4106" max="4106" width="14" customWidth="1"/>
    <col min="4107" max="4107" width="22.28515625" customWidth="1"/>
    <col min="4108" max="4108" width="0" hidden="1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31" customWidth="1"/>
    <col min="4362" max="4362" width="14" customWidth="1"/>
    <col min="4363" max="4363" width="22.28515625" customWidth="1"/>
    <col min="4364" max="4364" width="0" hidden="1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31" customWidth="1"/>
    <col min="4618" max="4618" width="14" customWidth="1"/>
    <col min="4619" max="4619" width="22.28515625" customWidth="1"/>
    <col min="4620" max="4620" width="0" hidden="1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31" customWidth="1"/>
    <col min="4874" max="4874" width="14" customWidth="1"/>
    <col min="4875" max="4875" width="22.28515625" customWidth="1"/>
    <col min="4876" max="4876" width="0" hidden="1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31" customWidth="1"/>
    <col min="5130" max="5130" width="14" customWidth="1"/>
    <col min="5131" max="5131" width="22.28515625" customWidth="1"/>
    <col min="5132" max="5132" width="0" hidden="1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31" customWidth="1"/>
    <col min="5386" max="5386" width="14" customWidth="1"/>
    <col min="5387" max="5387" width="22.28515625" customWidth="1"/>
    <col min="5388" max="5388" width="0" hidden="1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31" customWidth="1"/>
    <col min="5642" max="5642" width="14" customWidth="1"/>
    <col min="5643" max="5643" width="22.28515625" customWidth="1"/>
    <col min="5644" max="5644" width="0" hidden="1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31" customWidth="1"/>
    <col min="5898" max="5898" width="14" customWidth="1"/>
    <col min="5899" max="5899" width="22.28515625" customWidth="1"/>
    <col min="5900" max="5900" width="0" hidden="1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31" customWidth="1"/>
    <col min="6154" max="6154" width="14" customWidth="1"/>
    <col min="6155" max="6155" width="22.28515625" customWidth="1"/>
    <col min="6156" max="6156" width="0" hidden="1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31" customWidth="1"/>
    <col min="6410" max="6410" width="14" customWidth="1"/>
    <col min="6411" max="6411" width="22.28515625" customWidth="1"/>
    <col min="6412" max="6412" width="0" hidden="1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31" customWidth="1"/>
    <col min="6666" max="6666" width="14" customWidth="1"/>
    <col min="6667" max="6667" width="22.28515625" customWidth="1"/>
    <col min="6668" max="6668" width="0" hidden="1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31" customWidth="1"/>
    <col min="6922" max="6922" width="14" customWidth="1"/>
    <col min="6923" max="6923" width="22.28515625" customWidth="1"/>
    <col min="6924" max="6924" width="0" hidden="1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31" customWidth="1"/>
    <col min="7178" max="7178" width="14" customWidth="1"/>
    <col min="7179" max="7179" width="22.28515625" customWidth="1"/>
    <col min="7180" max="7180" width="0" hidden="1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31" customWidth="1"/>
    <col min="7434" max="7434" width="14" customWidth="1"/>
    <col min="7435" max="7435" width="22.28515625" customWidth="1"/>
    <col min="7436" max="7436" width="0" hidden="1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31" customWidth="1"/>
    <col min="7690" max="7690" width="14" customWidth="1"/>
    <col min="7691" max="7691" width="22.28515625" customWidth="1"/>
    <col min="7692" max="7692" width="0" hidden="1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31" customWidth="1"/>
    <col min="7946" max="7946" width="14" customWidth="1"/>
    <col min="7947" max="7947" width="22.28515625" customWidth="1"/>
    <col min="7948" max="7948" width="0" hidden="1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31" customWidth="1"/>
    <col min="8202" max="8202" width="14" customWidth="1"/>
    <col min="8203" max="8203" width="22.28515625" customWidth="1"/>
    <col min="8204" max="8204" width="0" hidden="1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31" customWidth="1"/>
    <col min="8458" max="8458" width="14" customWidth="1"/>
    <col min="8459" max="8459" width="22.28515625" customWidth="1"/>
    <col min="8460" max="8460" width="0" hidden="1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31" customWidth="1"/>
    <col min="8714" max="8714" width="14" customWidth="1"/>
    <col min="8715" max="8715" width="22.28515625" customWidth="1"/>
    <col min="8716" max="8716" width="0" hidden="1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31" customWidth="1"/>
    <col min="8970" max="8970" width="14" customWidth="1"/>
    <col min="8971" max="8971" width="22.28515625" customWidth="1"/>
    <col min="8972" max="8972" width="0" hidden="1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31" customWidth="1"/>
    <col min="9226" max="9226" width="14" customWidth="1"/>
    <col min="9227" max="9227" width="22.28515625" customWidth="1"/>
    <col min="9228" max="9228" width="0" hidden="1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31" customWidth="1"/>
    <col min="9482" max="9482" width="14" customWidth="1"/>
    <col min="9483" max="9483" width="22.28515625" customWidth="1"/>
    <col min="9484" max="9484" width="0" hidden="1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31" customWidth="1"/>
    <col min="9738" max="9738" width="14" customWidth="1"/>
    <col min="9739" max="9739" width="22.28515625" customWidth="1"/>
    <col min="9740" max="9740" width="0" hidden="1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31" customWidth="1"/>
    <col min="9994" max="9994" width="14" customWidth="1"/>
    <col min="9995" max="9995" width="22.28515625" customWidth="1"/>
    <col min="9996" max="9996" width="0" hidden="1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31" customWidth="1"/>
    <col min="10250" max="10250" width="14" customWidth="1"/>
    <col min="10251" max="10251" width="22.28515625" customWidth="1"/>
    <col min="10252" max="10252" width="0" hidden="1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31" customWidth="1"/>
    <col min="10506" max="10506" width="14" customWidth="1"/>
    <col min="10507" max="10507" width="22.28515625" customWidth="1"/>
    <col min="10508" max="10508" width="0" hidden="1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31" customWidth="1"/>
    <col min="10762" max="10762" width="14" customWidth="1"/>
    <col min="10763" max="10763" width="22.28515625" customWidth="1"/>
    <col min="10764" max="10764" width="0" hidden="1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31" customWidth="1"/>
    <col min="11018" max="11018" width="14" customWidth="1"/>
    <col min="11019" max="11019" width="22.28515625" customWidth="1"/>
    <col min="11020" max="11020" width="0" hidden="1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31" customWidth="1"/>
    <col min="11274" max="11274" width="14" customWidth="1"/>
    <col min="11275" max="11275" width="22.28515625" customWidth="1"/>
    <col min="11276" max="11276" width="0" hidden="1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31" customWidth="1"/>
    <col min="11530" max="11530" width="14" customWidth="1"/>
    <col min="11531" max="11531" width="22.28515625" customWidth="1"/>
    <col min="11532" max="11532" width="0" hidden="1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31" customWidth="1"/>
    <col min="11786" max="11786" width="14" customWidth="1"/>
    <col min="11787" max="11787" width="22.28515625" customWidth="1"/>
    <col min="11788" max="11788" width="0" hidden="1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31" customWidth="1"/>
    <col min="12042" max="12042" width="14" customWidth="1"/>
    <col min="12043" max="12043" width="22.28515625" customWidth="1"/>
    <col min="12044" max="12044" width="0" hidden="1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31" customWidth="1"/>
    <col min="12298" max="12298" width="14" customWidth="1"/>
    <col min="12299" max="12299" width="22.28515625" customWidth="1"/>
    <col min="12300" max="12300" width="0" hidden="1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31" customWidth="1"/>
    <col min="12554" max="12554" width="14" customWidth="1"/>
    <col min="12555" max="12555" width="22.28515625" customWidth="1"/>
    <col min="12556" max="12556" width="0" hidden="1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31" customWidth="1"/>
    <col min="12810" max="12810" width="14" customWidth="1"/>
    <col min="12811" max="12811" width="22.28515625" customWidth="1"/>
    <col min="12812" max="12812" width="0" hidden="1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31" customWidth="1"/>
    <col min="13066" max="13066" width="14" customWidth="1"/>
    <col min="13067" max="13067" width="22.28515625" customWidth="1"/>
    <col min="13068" max="13068" width="0" hidden="1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31" customWidth="1"/>
    <col min="13322" max="13322" width="14" customWidth="1"/>
    <col min="13323" max="13323" width="22.28515625" customWidth="1"/>
    <col min="13324" max="13324" width="0" hidden="1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31" customWidth="1"/>
    <col min="13578" max="13578" width="14" customWidth="1"/>
    <col min="13579" max="13579" width="22.28515625" customWidth="1"/>
    <col min="13580" max="13580" width="0" hidden="1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31" customWidth="1"/>
    <col min="13834" max="13834" width="14" customWidth="1"/>
    <col min="13835" max="13835" width="22.28515625" customWidth="1"/>
    <col min="13836" max="13836" width="0" hidden="1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31" customWidth="1"/>
    <col min="14090" max="14090" width="14" customWidth="1"/>
    <col min="14091" max="14091" width="22.28515625" customWidth="1"/>
    <col min="14092" max="14092" width="0" hidden="1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31" customWidth="1"/>
    <col min="14346" max="14346" width="14" customWidth="1"/>
    <col min="14347" max="14347" width="22.28515625" customWidth="1"/>
    <col min="14348" max="14348" width="0" hidden="1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31" customWidth="1"/>
    <col min="14602" max="14602" width="14" customWidth="1"/>
    <col min="14603" max="14603" width="22.28515625" customWidth="1"/>
    <col min="14604" max="14604" width="0" hidden="1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31" customWidth="1"/>
    <col min="14858" max="14858" width="14" customWidth="1"/>
    <col min="14859" max="14859" width="22.28515625" customWidth="1"/>
    <col min="14860" max="14860" width="0" hidden="1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31" customWidth="1"/>
    <col min="15114" max="15114" width="14" customWidth="1"/>
    <col min="15115" max="15115" width="22.28515625" customWidth="1"/>
    <col min="15116" max="15116" width="0" hidden="1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31" customWidth="1"/>
    <col min="15370" max="15370" width="14" customWidth="1"/>
    <col min="15371" max="15371" width="22.28515625" customWidth="1"/>
    <col min="15372" max="15372" width="0" hidden="1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31" customWidth="1"/>
    <col min="15626" max="15626" width="14" customWidth="1"/>
    <col min="15627" max="15627" width="22.28515625" customWidth="1"/>
    <col min="15628" max="15628" width="0" hidden="1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31" customWidth="1"/>
    <col min="15882" max="15882" width="14" customWidth="1"/>
    <col min="15883" max="15883" width="22.28515625" customWidth="1"/>
    <col min="15884" max="15884" width="0" hidden="1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31" customWidth="1"/>
    <col min="16138" max="16138" width="14" customWidth="1"/>
    <col min="16139" max="16139" width="22.28515625" customWidth="1"/>
    <col min="16140" max="16140" width="0" hidden="1" customWidth="1"/>
  </cols>
  <sheetData>
    <row r="1" spans="1:13" x14ac:dyDescent="0.25">
      <c r="K1" s="1"/>
      <c r="L1" s="1"/>
      <c r="M1" s="1" t="s">
        <v>0</v>
      </c>
    </row>
    <row r="2" spans="1:13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78" customHeight="1" x14ac:dyDescent="0.25">
      <c r="A3" s="2"/>
      <c r="B3" s="5" t="s">
        <v>98</v>
      </c>
      <c r="C3" s="6"/>
      <c r="D3" s="6"/>
      <c r="E3" s="6"/>
      <c r="F3" s="6"/>
      <c r="G3" s="6"/>
      <c r="H3" s="6"/>
      <c r="I3" s="6"/>
      <c r="J3" s="6"/>
      <c r="K3" s="2"/>
    </row>
    <row r="4" spans="1:13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0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 x14ac:dyDescent="0.25">
      <c r="A7" s="13">
        <v>1</v>
      </c>
      <c r="B7" s="14" t="s">
        <v>99</v>
      </c>
      <c r="C7" s="15">
        <f>133371/1000</f>
        <v>133.37100000000001</v>
      </c>
      <c r="D7" s="15"/>
      <c r="E7" s="16"/>
      <c r="F7" s="17">
        <f>SUM(C7,D7)</f>
        <v>133.37100000000001</v>
      </c>
      <c r="G7" s="87">
        <v>2210</v>
      </c>
      <c r="H7" s="15">
        <f>9945/1000</f>
        <v>9.9450000000000003</v>
      </c>
      <c r="I7" s="18" t="s">
        <v>100</v>
      </c>
      <c r="J7" s="15"/>
      <c r="K7" s="19"/>
    </row>
    <row r="8" spans="1:13" ht="15.75" x14ac:dyDescent="0.25">
      <c r="A8" s="13"/>
      <c r="B8" s="14"/>
      <c r="C8" s="15"/>
      <c r="D8" s="15"/>
      <c r="E8" s="16"/>
      <c r="F8" s="17">
        <f t="shared" ref="F8:F28" si="0">SUM(C8,D8)</f>
        <v>0</v>
      </c>
      <c r="G8" s="87">
        <v>2210</v>
      </c>
      <c r="H8" s="15">
        <f>78712.42/1000</f>
        <v>78.712419999999995</v>
      </c>
      <c r="I8" s="18" t="s">
        <v>101</v>
      </c>
      <c r="J8" s="15"/>
      <c r="K8" s="19"/>
    </row>
    <row r="9" spans="1:13" ht="15.75" x14ac:dyDescent="0.25">
      <c r="A9" s="13"/>
      <c r="B9" s="14"/>
      <c r="C9" s="15"/>
      <c r="D9" s="15"/>
      <c r="E9" s="16"/>
      <c r="F9" s="17">
        <f t="shared" si="0"/>
        <v>0</v>
      </c>
      <c r="G9" s="87">
        <v>2210</v>
      </c>
      <c r="H9" s="15">
        <f>11748/1000</f>
        <v>11.747999999999999</v>
      </c>
      <c r="I9" s="18" t="s">
        <v>102</v>
      </c>
      <c r="J9" s="15"/>
      <c r="K9" s="19"/>
    </row>
    <row r="10" spans="1:13" ht="15.75" x14ac:dyDescent="0.25">
      <c r="A10" s="13"/>
      <c r="B10" s="14"/>
      <c r="C10" s="15"/>
      <c r="D10" s="15"/>
      <c r="E10" s="16"/>
      <c r="F10" s="17">
        <f t="shared" si="0"/>
        <v>0</v>
      </c>
      <c r="G10" s="87">
        <v>2210</v>
      </c>
      <c r="H10" s="15">
        <f>7275/1000</f>
        <v>7.2750000000000004</v>
      </c>
      <c r="I10" s="18" t="s">
        <v>103</v>
      </c>
      <c r="J10" s="15"/>
      <c r="K10" s="19"/>
    </row>
    <row r="11" spans="1:13" ht="15.75" x14ac:dyDescent="0.25">
      <c r="A11" s="13"/>
      <c r="B11" s="14"/>
      <c r="C11" s="15"/>
      <c r="D11" s="15"/>
      <c r="E11" s="16"/>
      <c r="F11" s="17">
        <f t="shared" si="0"/>
        <v>0</v>
      </c>
      <c r="G11" s="87">
        <v>2220</v>
      </c>
      <c r="H11" s="15">
        <f>20000/1000</f>
        <v>20</v>
      </c>
      <c r="I11" s="18" t="s">
        <v>104</v>
      </c>
      <c r="J11" s="15"/>
      <c r="K11" s="19"/>
    </row>
    <row r="12" spans="1:13" ht="15.75" x14ac:dyDescent="0.25">
      <c r="A12" s="13"/>
      <c r="B12" s="14"/>
      <c r="C12" s="15"/>
      <c r="D12" s="15"/>
      <c r="E12" s="16"/>
      <c r="F12" s="17">
        <f t="shared" si="0"/>
        <v>0</v>
      </c>
      <c r="G12" s="87">
        <v>2240</v>
      </c>
      <c r="H12" s="15">
        <f>3051/1000</f>
        <v>3.0510000000000002</v>
      </c>
      <c r="I12" s="18" t="s">
        <v>105</v>
      </c>
      <c r="J12" s="15"/>
      <c r="K12" s="19"/>
    </row>
    <row r="13" spans="1:13" ht="15.75" x14ac:dyDescent="0.25">
      <c r="A13" s="13"/>
      <c r="B13" s="14"/>
      <c r="C13" s="15"/>
      <c r="D13" s="15"/>
      <c r="E13" s="16"/>
      <c r="F13" s="17">
        <f t="shared" si="0"/>
        <v>0</v>
      </c>
      <c r="G13" s="87">
        <v>2240</v>
      </c>
      <c r="H13" s="15">
        <f>1994.89/1000</f>
        <v>1.9948900000000001</v>
      </c>
      <c r="I13" s="18" t="s">
        <v>106</v>
      </c>
      <c r="J13" s="15"/>
      <c r="K13" s="19"/>
    </row>
    <row r="14" spans="1:13" ht="15.75" x14ac:dyDescent="0.25">
      <c r="A14" s="13"/>
      <c r="B14" s="14"/>
      <c r="C14" s="15"/>
      <c r="D14" s="15"/>
      <c r="E14" s="16"/>
      <c r="F14" s="17">
        <f t="shared" si="0"/>
        <v>0</v>
      </c>
      <c r="G14" s="87">
        <v>2282</v>
      </c>
      <c r="H14" s="15">
        <f>2500/1000</f>
        <v>2.5</v>
      </c>
      <c r="I14" s="18" t="s">
        <v>107</v>
      </c>
      <c r="J14" s="15"/>
      <c r="K14" s="19"/>
    </row>
    <row r="15" spans="1:13" ht="15.75" x14ac:dyDescent="0.25">
      <c r="A15" s="13"/>
      <c r="B15" s="14"/>
      <c r="C15" s="15"/>
      <c r="D15" s="15"/>
      <c r="E15" s="16"/>
      <c r="F15" s="17">
        <f t="shared" si="0"/>
        <v>0</v>
      </c>
      <c r="G15" s="87">
        <v>3110</v>
      </c>
      <c r="H15" s="15">
        <f>32008/1000</f>
        <v>32.008000000000003</v>
      </c>
      <c r="I15" s="18" t="s">
        <v>108</v>
      </c>
      <c r="J15" s="15"/>
      <c r="K15" s="19"/>
    </row>
    <row r="16" spans="1:13" ht="15.75" x14ac:dyDescent="0.25">
      <c r="A16" s="13"/>
      <c r="B16" s="14"/>
      <c r="C16" s="15"/>
      <c r="D16" s="15"/>
      <c r="E16" s="16"/>
      <c r="F16" s="17">
        <f t="shared" si="0"/>
        <v>0</v>
      </c>
      <c r="G16" s="87">
        <v>3110</v>
      </c>
      <c r="H16" s="15">
        <f>16400/1000</f>
        <v>16.399999999999999</v>
      </c>
      <c r="I16" s="18" t="s">
        <v>109</v>
      </c>
      <c r="J16" s="15"/>
      <c r="K16" s="19"/>
    </row>
    <row r="17" spans="1:11" ht="25.5" customHeight="1" x14ac:dyDescent="0.25">
      <c r="A17" s="13"/>
      <c r="B17" s="14"/>
      <c r="C17" s="15"/>
      <c r="D17" s="15"/>
      <c r="E17" s="16"/>
      <c r="F17" s="17">
        <f t="shared" si="0"/>
        <v>0</v>
      </c>
      <c r="G17" s="20">
        <v>3110</v>
      </c>
      <c r="H17" s="41">
        <f>16840/1000</f>
        <v>16.84</v>
      </c>
      <c r="I17" s="88" t="s">
        <v>110</v>
      </c>
      <c r="J17" s="15"/>
      <c r="K17" s="19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20"/>
      <c r="H18" s="15"/>
      <c r="I18" s="16"/>
      <c r="J18" s="15"/>
      <c r="K18" s="19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 x14ac:dyDescent="0.25">
      <c r="A20" s="20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 x14ac:dyDescent="0.25">
      <c r="A21" s="20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 x14ac:dyDescent="0.25">
      <c r="A24" s="20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 x14ac:dyDescent="0.25">
      <c r="A25" s="21"/>
      <c r="B25" s="22"/>
      <c r="C25" s="23"/>
      <c r="D25" s="23"/>
      <c r="E25" s="24"/>
      <c r="F25" s="17">
        <f t="shared" si="0"/>
        <v>0</v>
      </c>
      <c r="G25" s="22"/>
      <c r="H25" s="23"/>
      <c r="I25" s="24"/>
      <c r="J25" s="23"/>
      <c r="K25" s="19"/>
    </row>
    <row r="26" spans="1:11" ht="15.75" x14ac:dyDescent="0.25">
      <c r="A26" s="21"/>
      <c r="B26" s="22"/>
      <c r="C26" s="23"/>
      <c r="D26" s="23"/>
      <c r="E26" s="24"/>
      <c r="F26" s="17">
        <f t="shared" si="0"/>
        <v>0</v>
      </c>
      <c r="G26" s="22"/>
      <c r="H26" s="23"/>
      <c r="I26" s="24"/>
      <c r="J26" s="23"/>
      <c r="K26" s="19"/>
    </row>
    <row r="27" spans="1:11" ht="15.75" x14ac:dyDescent="0.25">
      <c r="A27" s="21"/>
      <c r="B27" s="22"/>
      <c r="C27" s="23"/>
      <c r="D27" s="23"/>
      <c r="E27" s="24"/>
      <c r="F27" s="17">
        <f t="shared" si="0"/>
        <v>0</v>
      </c>
      <c r="G27" s="22"/>
      <c r="H27" s="23"/>
      <c r="I27" s="24"/>
      <c r="J27" s="23"/>
      <c r="K27" s="19"/>
    </row>
    <row r="28" spans="1:11" ht="15.75" x14ac:dyDescent="0.25">
      <c r="A28" s="22"/>
      <c r="B28" s="25" t="s">
        <v>19</v>
      </c>
      <c r="C28" s="26">
        <f>SUM(C7:C27)</f>
        <v>133.37100000000001</v>
      </c>
      <c r="D28" s="26">
        <f>SUM(D7:D27)</f>
        <v>0</v>
      </c>
      <c r="E28" s="27"/>
      <c r="F28" s="28">
        <f t="shared" si="0"/>
        <v>133.37100000000001</v>
      </c>
      <c r="G28" s="29"/>
      <c r="H28" s="26">
        <f>SUM(H7:H27)</f>
        <v>200.47431000000003</v>
      </c>
      <c r="I28" s="27"/>
      <c r="J28" s="26">
        <f>SUM(J7:J27)</f>
        <v>0</v>
      </c>
      <c r="K28" s="30">
        <f>C28-H28</f>
        <v>-67.103310000000022</v>
      </c>
    </row>
    <row r="31" spans="1:11" ht="15.75" x14ac:dyDescent="0.25">
      <c r="B31" s="31" t="s">
        <v>83</v>
      </c>
      <c r="F31" s="32"/>
      <c r="G31" s="33" t="s">
        <v>111</v>
      </c>
      <c r="H31" s="34"/>
    </row>
    <row r="32" spans="1:11" x14ac:dyDescent="0.25">
      <c r="B32" s="31"/>
      <c r="F32" s="35" t="s">
        <v>23</v>
      </c>
      <c r="G32" s="36"/>
      <c r="H32" s="36"/>
    </row>
    <row r="33" spans="2:8" ht="15.75" x14ac:dyDescent="0.25">
      <c r="B33" s="31" t="s">
        <v>112</v>
      </c>
      <c r="F33" s="32"/>
      <c r="G33" s="33" t="s">
        <v>113</v>
      </c>
      <c r="H33" s="34"/>
    </row>
    <row r="34" spans="2:8" x14ac:dyDescent="0.25">
      <c r="F34" s="35" t="s">
        <v>23</v>
      </c>
      <c r="G34" s="36"/>
      <c r="H34" s="36"/>
    </row>
  </sheetData>
  <mergeCells count="10">
    <mergeCell ref="G31:H31"/>
    <mergeCell ref="G33:H3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18</vt:i4>
      </vt:variant>
    </vt:vector>
  </HeadingPairs>
  <TitlesOfParts>
    <vt:vector size="35" baseType="lpstr">
      <vt:lpstr>ШВД2</vt:lpstr>
      <vt:lpstr>ШВД5</vt:lpstr>
      <vt:lpstr>КМКДЦ</vt:lpstr>
      <vt:lpstr>смсч</vt:lpstr>
      <vt:lpstr>бланк (5)</vt:lpstr>
      <vt:lpstr>КДЦ гол</vt:lpstr>
      <vt:lpstr>КДЦ дар</vt:lpstr>
      <vt:lpstr>КДЦ1 дар</vt:lpstr>
      <vt:lpstr>КДЦ2 дар</vt:lpstr>
      <vt:lpstr>КДЦ дес</vt:lpstr>
      <vt:lpstr>КДЦ дніпро</vt:lpstr>
      <vt:lpstr>КДЦ оболонь</vt:lpstr>
      <vt:lpstr>КДЦ печер</vt:lpstr>
      <vt:lpstr>КДЦ поділ</vt:lpstr>
      <vt:lpstr>КДЦ свят</vt:lpstr>
      <vt:lpstr>КДЦ солом</vt:lpstr>
      <vt:lpstr>КНП "КДЦ" Шевченківського р-ну </vt:lpstr>
      <vt:lpstr>'КНП "КДЦ" Шевченківського р-ну '!Excel_BuiltIn_Print_Area</vt:lpstr>
      <vt:lpstr>'КНП "КДЦ" Шевченківського р-ну '!Заголовки_для_печати</vt:lpstr>
      <vt:lpstr>'бланк (5)'!Область_печати</vt:lpstr>
      <vt:lpstr>'КДЦ гол'!Область_печати</vt:lpstr>
      <vt:lpstr>'КДЦ дар'!Область_печати</vt:lpstr>
      <vt:lpstr>'КДЦ дес'!Область_печати</vt:lpstr>
      <vt:lpstr>'КДЦ дніпро'!Область_печати</vt:lpstr>
      <vt:lpstr>'КДЦ оболонь'!Область_печати</vt:lpstr>
      <vt:lpstr>'КДЦ печер'!Область_печати</vt:lpstr>
      <vt:lpstr>'КДЦ поділ'!Область_печати</vt:lpstr>
      <vt:lpstr>'КДЦ свят'!Область_печати</vt:lpstr>
      <vt:lpstr>'КДЦ солом'!Область_печати</vt:lpstr>
      <vt:lpstr>'КДЦ1 дар'!Область_печати</vt:lpstr>
      <vt:lpstr>КМКДЦ!Область_печати</vt:lpstr>
      <vt:lpstr>'КНП "КДЦ" Шевченківського р-ну '!Область_печати</vt:lpstr>
      <vt:lpstr>смсч!Область_печати</vt:lpstr>
      <vt:lpstr>ШВД2!Область_печати</vt:lpstr>
      <vt:lpstr>ШВД5!Область_печати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2020-07-13T09:14:40Z</dcterms:modified>
</cp:coreProperties>
</file>