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2 квартал\Первинна медична допомога,що надається ЦПМСД\"/>
    </mc:Choice>
  </mc:AlternateContent>
  <bookViews>
    <workbookView xWindow="0" yWindow="1350" windowWidth="21960" windowHeight="11670" activeTab="21"/>
  </bookViews>
  <sheets>
    <sheet name="ЦПМСД № 1 Голосіївського р" sheetId="212" r:id="rId1"/>
    <sheet name="ЦПМСД №2 Голосіївського р" sheetId="215" r:id="rId2"/>
    <sheet name="ЦПМСД№1 Дарницького р" sheetId="218" r:id="rId3"/>
    <sheet name="ЦПМСД №2 Дарницького р" sheetId="222" r:id="rId4"/>
    <sheet name="ЦПМСД №1 Деснянського р" sheetId="224" r:id="rId5"/>
    <sheet name="ЦПМСД№3 Десн.р-н" sheetId="225" r:id="rId6"/>
    <sheet name="ЦПМСД №4 Деснянського р" sheetId="228" r:id="rId7"/>
    <sheet name="ЦПМСД №2 Дніпровського р" sheetId="229" r:id="rId8"/>
    <sheet name="ЦПМСД №3 Дніпровського р" sheetId="231" r:id="rId9"/>
    <sheet name="ЦПМСД №4 Дніпровського р" sheetId="233" r:id="rId10"/>
    <sheet name="ЦПМСД Русанівка" sheetId="234" r:id="rId11"/>
    <sheet name="ЦПМСД&quot; №1 Оболонського р" sheetId="236" r:id="rId12"/>
    <sheet name="ЦПМСД №2 Оболонського р" sheetId="238" r:id="rId13"/>
    <sheet name="ЦПМСД  Печерського р" sheetId="241" r:id="rId14"/>
    <sheet name="ЦПМСД №1 Подільського р" sheetId="243" r:id="rId15"/>
    <sheet name="ЦПМСД 1 Свят. ІІ кв." sheetId="247" r:id="rId16"/>
    <sheet name="ЦПМСД №2 Святошинського р" sheetId="249" r:id="rId17"/>
    <sheet name="ЦПМСД № 3 Святошинського р" sheetId="251" r:id="rId18"/>
    <sheet name="ЦПМСД №1 Солом'янського р" sheetId="253" r:id="rId19"/>
    <sheet name="ЦПМСД №2 Солом'янського р" sheetId="255" r:id="rId20"/>
    <sheet name="ЦПМСД№1  Шевченківського р" sheetId="257" r:id="rId21"/>
    <sheet name="ЦПМСД №2 Шевченківського р" sheetId="260" r:id="rId22"/>
    <sheet name="ЦПМСД №3 Шевченківського р" sheetId="262" r:id="rId23"/>
  </sheets>
  <definedNames>
    <definedName name="_xlnm.Print_Area" localSheetId="13">'ЦПМСД  Печерського р'!$A$1:$K$56</definedName>
    <definedName name="_xlnm.Print_Area" localSheetId="15">'ЦПМСД 1 Свят. ІІ кв.'!$A$1:$K$39</definedName>
    <definedName name="_xlnm.Print_Area" localSheetId="0">'ЦПМСД № 1 Голосіївського р'!$A$1:$K$58</definedName>
    <definedName name="_xlnm.Print_Area" localSheetId="17">'ЦПМСД № 3 Святошинського р'!$A$1:$K$58</definedName>
    <definedName name="_xlnm.Print_Area" localSheetId="4">'ЦПМСД №1 Деснянського р'!$A$1:$K$47</definedName>
    <definedName name="_xlnm.Print_Area" localSheetId="14">'ЦПМСД №1 Подільського р'!$A$1:$K$26</definedName>
    <definedName name="_xlnm.Print_Area" localSheetId="18">'ЦПМСД №1 Солом''янського р'!$A$1:$K$58</definedName>
    <definedName name="_xlnm.Print_Area" localSheetId="3">'ЦПМСД №2 Дарницького р'!#REF!</definedName>
    <definedName name="_xlnm.Print_Area" localSheetId="7">'ЦПМСД №2 Дніпровського р'!$A$1:$K$58</definedName>
    <definedName name="_xlnm.Print_Area" localSheetId="12">'ЦПМСД №2 Оболонського р'!$A$1:$K$55</definedName>
    <definedName name="_xlnm.Print_Area" localSheetId="16">'ЦПМСД №2 Святошинського р'!$A$1:$K$31</definedName>
    <definedName name="_xlnm.Print_Area" localSheetId="19">'ЦПМСД №2 Солом''янського р'!$A$1:$K$58</definedName>
    <definedName name="_xlnm.Print_Area" localSheetId="21">'ЦПМСД №2 Шевченківського р'!$A$1:$K$58</definedName>
    <definedName name="_xlnm.Print_Area" localSheetId="8">'ЦПМСД №3 Дніпровського р'!$A$1:$K$58</definedName>
    <definedName name="_xlnm.Print_Area" localSheetId="22">'ЦПМСД №3 Шевченківського р'!$A$1:$K$28</definedName>
    <definedName name="_xlnm.Print_Area" localSheetId="6">'ЦПМСД №4 Деснянського р'!$A$1:$K$34</definedName>
    <definedName name="_xlnm.Print_Area" localSheetId="9">'ЦПМСД №4 Дніпровського р'!$A$1:$K$26</definedName>
    <definedName name="_xlnm.Print_Area" localSheetId="10">'ЦПМСД Русанівка'!$A$1:$K$21</definedName>
    <definedName name="_xlnm.Print_Area" localSheetId="11">'ЦПМСД" №1 Оболонського р'!$A$1:$K$51</definedName>
    <definedName name="_xlnm.Print_Area" localSheetId="20">'ЦПМСД№1  Шевченківського р'!$A$1:$K$38</definedName>
    <definedName name="_xlnm.Print_Area" localSheetId="5">'ЦПМСД№3 Десн.р-н'!$A$1:$K$29</definedName>
  </definedNames>
  <calcPr calcId="162913"/>
</workbook>
</file>

<file path=xl/calcChain.xml><?xml version="1.0" encoding="utf-8"?>
<calcChain xmlns="http://schemas.openxmlformats.org/spreadsheetml/2006/main">
  <c r="K16" i="262" l="1"/>
  <c r="J16" i="262"/>
  <c r="F16" i="262"/>
  <c r="D16" i="262"/>
  <c r="C16" i="262"/>
  <c r="K50" i="260"/>
  <c r="J50" i="260"/>
  <c r="H50" i="260"/>
  <c r="C50" i="260"/>
  <c r="F49" i="260"/>
  <c r="F48" i="260"/>
  <c r="F47" i="260"/>
  <c r="F46" i="260"/>
  <c r="F45" i="260"/>
  <c r="F44" i="260"/>
  <c r="F43" i="260"/>
  <c r="F42" i="260"/>
  <c r="F41" i="260"/>
  <c r="F40" i="260"/>
  <c r="F39" i="260"/>
  <c r="F38" i="260"/>
  <c r="F37" i="260"/>
  <c r="F36" i="260"/>
  <c r="F35" i="260"/>
  <c r="F34" i="260"/>
  <c r="F33" i="260"/>
  <c r="F32" i="260"/>
  <c r="F31" i="260"/>
  <c r="F30" i="260"/>
  <c r="F29" i="260"/>
  <c r="F28" i="260"/>
  <c r="F27" i="260"/>
  <c r="F26" i="260"/>
  <c r="F25" i="260"/>
  <c r="F24" i="260"/>
  <c r="F23" i="260"/>
  <c r="F22" i="260"/>
  <c r="F21" i="260"/>
  <c r="F20" i="260"/>
  <c r="F19" i="260"/>
  <c r="F18" i="260"/>
  <c r="F17" i="260"/>
  <c r="F16" i="260"/>
  <c r="F15" i="260"/>
  <c r="F14" i="260"/>
  <c r="F13" i="260"/>
  <c r="F12" i="260"/>
  <c r="F11" i="260"/>
  <c r="F10" i="260"/>
  <c r="F9" i="260"/>
  <c r="D8" i="260"/>
  <c r="D7" i="260"/>
  <c r="F7" i="260" s="1"/>
  <c r="J50" i="255"/>
  <c r="H50" i="255"/>
  <c r="F50" i="255"/>
  <c r="D50" i="255"/>
  <c r="C50" i="255"/>
  <c r="K50" i="255" s="1"/>
  <c r="F49" i="255"/>
  <c r="F48" i="255"/>
  <c r="F47" i="255"/>
  <c r="F46" i="255"/>
  <c r="F45" i="255"/>
  <c r="F44" i="255"/>
  <c r="F43" i="255"/>
  <c r="F42" i="255"/>
  <c r="F41" i="255"/>
  <c r="F40" i="255"/>
  <c r="F39" i="255"/>
  <c r="F38" i="255"/>
  <c r="F37" i="255"/>
  <c r="F36" i="255"/>
  <c r="F35" i="255"/>
  <c r="F34" i="255"/>
  <c r="F33" i="255"/>
  <c r="F32" i="255"/>
  <c r="F31" i="255"/>
  <c r="F30" i="255"/>
  <c r="F29" i="255"/>
  <c r="F28" i="255"/>
  <c r="F27" i="255"/>
  <c r="F26" i="255"/>
  <c r="F25" i="255"/>
  <c r="F24" i="255"/>
  <c r="F23" i="255"/>
  <c r="F22" i="255"/>
  <c r="F21" i="255"/>
  <c r="F20" i="255"/>
  <c r="F19" i="255"/>
  <c r="F18" i="255"/>
  <c r="F17" i="255"/>
  <c r="F16" i="255"/>
  <c r="F15" i="255"/>
  <c r="F14" i="255"/>
  <c r="F13" i="255"/>
  <c r="F12" i="255"/>
  <c r="F11" i="255"/>
  <c r="F10" i="255"/>
  <c r="F8" i="255"/>
  <c r="F7" i="255"/>
  <c r="K50" i="253"/>
  <c r="J50" i="253"/>
  <c r="H50" i="253"/>
  <c r="F50" i="253"/>
  <c r="D50" i="253"/>
  <c r="C50" i="253"/>
  <c r="F49" i="253"/>
  <c r="F48" i="253"/>
  <c r="F47" i="253"/>
  <c r="F46" i="253"/>
  <c r="F45" i="253"/>
  <c r="F44" i="253"/>
  <c r="F43" i="253"/>
  <c r="F42" i="253"/>
  <c r="F41" i="253"/>
  <c r="F40" i="253"/>
  <c r="F39" i="253"/>
  <c r="F38" i="253"/>
  <c r="F37" i="253"/>
  <c r="F36" i="253"/>
  <c r="F35" i="253"/>
  <c r="F34" i="253"/>
  <c r="F33" i="253"/>
  <c r="F32" i="253"/>
  <c r="F31" i="253"/>
  <c r="F30" i="253"/>
  <c r="F29" i="253"/>
  <c r="F28" i="253"/>
  <c r="F27" i="253"/>
  <c r="F26" i="253"/>
  <c r="F25" i="253"/>
  <c r="F24" i="253"/>
  <c r="F23" i="253"/>
  <c r="F22" i="253"/>
  <c r="F21" i="253"/>
  <c r="F20" i="253"/>
  <c r="F19" i="253"/>
  <c r="F18" i="253"/>
  <c r="F17" i="253"/>
  <c r="F16" i="253"/>
  <c r="F15" i="253"/>
  <c r="F14" i="253"/>
  <c r="F13" i="253"/>
  <c r="F12" i="253"/>
  <c r="F11" i="253"/>
  <c r="K11" i="253" s="1"/>
  <c r="F10" i="253"/>
  <c r="K10" i="253" s="1"/>
  <c r="F9" i="253"/>
  <c r="K9" i="253" s="1"/>
  <c r="F8" i="253"/>
  <c r="K8" i="253" s="1"/>
  <c r="F7" i="253"/>
  <c r="K7" i="253" s="1"/>
  <c r="J50" i="251"/>
  <c r="H50" i="251"/>
  <c r="D50" i="251"/>
  <c r="C50" i="251"/>
  <c r="F50" i="251" s="1"/>
  <c r="F49" i="251"/>
  <c r="F48" i="251"/>
  <c r="F47" i="251"/>
  <c r="F46" i="251"/>
  <c r="F45" i="251"/>
  <c r="F44" i="251"/>
  <c r="F43" i="251"/>
  <c r="F42" i="251"/>
  <c r="F41" i="251"/>
  <c r="F40" i="251"/>
  <c r="F39" i="251"/>
  <c r="F38" i="251"/>
  <c r="F37" i="251"/>
  <c r="F36" i="251"/>
  <c r="F35" i="251"/>
  <c r="F34" i="251"/>
  <c r="F33" i="251"/>
  <c r="F32" i="251"/>
  <c r="F31" i="251"/>
  <c r="F30" i="251"/>
  <c r="F29" i="251"/>
  <c r="F28" i="251"/>
  <c r="F27" i="251"/>
  <c r="F26" i="251"/>
  <c r="F25" i="251"/>
  <c r="F24" i="251"/>
  <c r="F23" i="251"/>
  <c r="F22" i="251"/>
  <c r="F21" i="251"/>
  <c r="F20" i="251"/>
  <c r="F19" i="251"/>
  <c r="F18" i="251"/>
  <c r="F17" i="251"/>
  <c r="F16" i="251"/>
  <c r="F15" i="251"/>
  <c r="F14" i="251"/>
  <c r="F13" i="251"/>
  <c r="F12" i="251"/>
  <c r="F11" i="251"/>
  <c r="F10" i="251"/>
  <c r="F9" i="251"/>
  <c r="F8" i="251"/>
  <c r="F7" i="251"/>
  <c r="J23" i="249"/>
  <c r="H23" i="249"/>
  <c r="D23" i="249"/>
  <c r="C23" i="249"/>
  <c r="F23" i="249" s="1"/>
  <c r="F22" i="249"/>
  <c r="F21" i="249"/>
  <c r="F20" i="249"/>
  <c r="F19" i="249"/>
  <c r="F18" i="249"/>
  <c r="F17" i="249"/>
  <c r="F16" i="249"/>
  <c r="F15" i="249"/>
  <c r="F14" i="249"/>
  <c r="K14" i="249" s="1"/>
  <c r="F13" i="249"/>
  <c r="K13" i="249" s="1"/>
  <c r="F12" i="249"/>
  <c r="K12" i="249" s="1"/>
  <c r="F11" i="249"/>
  <c r="K11" i="249" s="1"/>
  <c r="F10" i="249"/>
  <c r="K10" i="249" s="1"/>
  <c r="F9" i="249"/>
  <c r="K9" i="249" s="1"/>
  <c r="F8" i="249"/>
  <c r="K8" i="249" s="1"/>
  <c r="K7" i="249"/>
  <c r="F7" i="249"/>
  <c r="J31" i="247"/>
  <c r="H31" i="247"/>
  <c r="D31" i="247"/>
  <c r="C31" i="247"/>
  <c r="F31" i="247" s="1"/>
  <c r="F30" i="247"/>
  <c r="F29" i="247"/>
  <c r="F28" i="247"/>
  <c r="F27" i="247"/>
  <c r="F26" i="247"/>
  <c r="F25" i="247"/>
  <c r="F24" i="247"/>
  <c r="F23" i="247"/>
  <c r="F22" i="247"/>
  <c r="F21" i="247"/>
  <c r="F20" i="247"/>
  <c r="F19" i="247"/>
  <c r="F18" i="247"/>
  <c r="F17" i="247"/>
  <c r="F16" i="247"/>
  <c r="F15" i="247"/>
  <c r="F14" i="247"/>
  <c r="F13" i="247"/>
  <c r="F12" i="247"/>
  <c r="F11" i="247"/>
  <c r="F10" i="247"/>
  <c r="F9" i="247"/>
  <c r="F8" i="247"/>
  <c r="F7" i="247"/>
  <c r="C18" i="243"/>
  <c r="F17" i="243"/>
  <c r="F16" i="243"/>
  <c r="F15" i="243"/>
  <c r="F14" i="243"/>
  <c r="F13" i="243"/>
  <c r="F12" i="243"/>
  <c r="F11" i="243"/>
  <c r="H10" i="243"/>
  <c r="H18" i="243" s="1"/>
  <c r="F10" i="243"/>
  <c r="F9" i="243"/>
  <c r="J8" i="243"/>
  <c r="D8" i="243"/>
  <c r="C8" i="243"/>
  <c r="F8" i="243" s="1"/>
  <c r="J7" i="243"/>
  <c r="J18" i="243" s="1"/>
  <c r="F7" i="243"/>
  <c r="D7" i="243"/>
  <c r="C7" i="243"/>
  <c r="J48" i="241"/>
  <c r="H48" i="241"/>
  <c r="D48" i="241"/>
  <c r="C48" i="241"/>
  <c r="F47" i="241"/>
  <c r="F46" i="241"/>
  <c r="F45" i="241"/>
  <c r="F44" i="241"/>
  <c r="F43" i="241"/>
  <c r="F42" i="241"/>
  <c r="F41" i="241"/>
  <c r="F40" i="241"/>
  <c r="F39" i="241"/>
  <c r="F38" i="241"/>
  <c r="F37" i="241"/>
  <c r="F36" i="241"/>
  <c r="F35" i="241"/>
  <c r="F34" i="241"/>
  <c r="F33" i="241"/>
  <c r="F32" i="241"/>
  <c r="F31" i="241"/>
  <c r="F30" i="241"/>
  <c r="F29" i="241"/>
  <c r="F28" i="241"/>
  <c r="F27" i="241"/>
  <c r="F26" i="241"/>
  <c r="F25" i="241"/>
  <c r="F24" i="241"/>
  <c r="F23" i="241"/>
  <c r="F22" i="241"/>
  <c r="F21" i="241"/>
  <c r="F20" i="241"/>
  <c r="F19" i="241"/>
  <c r="F18" i="241"/>
  <c r="F17" i="241"/>
  <c r="F16" i="241"/>
  <c r="F15" i="241"/>
  <c r="F14" i="241"/>
  <c r="F13" i="241"/>
  <c r="F12" i="241"/>
  <c r="F11" i="241"/>
  <c r="F10" i="241"/>
  <c r="F9" i="241"/>
  <c r="F8" i="241"/>
  <c r="F7" i="241"/>
  <c r="J47" i="238"/>
  <c r="H47" i="238"/>
  <c r="D47" i="238"/>
  <c r="C47" i="238"/>
  <c r="F47" i="238" s="1"/>
  <c r="F46" i="238"/>
  <c r="F45" i="238"/>
  <c r="F44" i="238"/>
  <c r="F43" i="238"/>
  <c r="F42" i="238"/>
  <c r="F41" i="238"/>
  <c r="F40" i="238"/>
  <c r="F39" i="238"/>
  <c r="F38" i="238"/>
  <c r="F37" i="238"/>
  <c r="F36" i="238"/>
  <c r="F35" i="238"/>
  <c r="F34" i="238"/>
  <c r="F33" i="238"/>
  <c r="F32" i="238"/>
  <c r="F31" i="238"/>
  <c r="F30" i="238"/>
  <c r="F29" i="238"/>
  <c r="F28" i="238"/>
  <c r="F27" i="238"/>
  <c r="F26" i="238"/>
  <c r="F25" i="238"/>
  <c r="F24" i="238"/>
  <c r="F23" i="238"/>
  <c r="F22" i="238"/>
  <c r="F21" i="238"/>
  <c r="F20" i="238"/>
  <c r="F19" i="238"/>
  <c r="F18" i="238"/>
  <c r="F17" i="238"/>
  <c r="F16" i="238"/>
  <c r="F15" i="238"/>
  <c r="F14" i="238"/>
  <c r="F13" i="238"/>
  <c r="F12" i="238"/>
  <c r="F11" i="238"/>
  <c r="F10" i="238"/>
  <c r="F9" i="238"/>
  <c r="F8" i="238"/>
  <c r="F7" i="238"/>
  <c r="J43" i="236"/>
  <c r="H43" i="236"/>
  <c r="K43" i="236" s="1"/>
  <c r="D43" i="236"/>
  <c r="C43" i="236"/>
  <c r="F43" i="236" s="1"/>
  <c r="F42" i="236"/>
  <c r="F41" i="236"/>
  <c r="F40" i="236"/>
  <c r="F39" i="236"/>
  <c r="F38" i="236"/>
  <c r="F37" i="236"/>
  <c r="F36" i="236"/>
  <c r="F35" i="236"/>
  <c r="F34" i="236"/>
  <c r="F33" i="236"/>
  <c r="F32" i="236"/>
  <c r="F31" i="236"/>
  <c r="F30" i="236"/>
  <c r="F29" i="236"/>
  <c r="F28" i="236"/>
  <c r="F27" i="236"/>
  <c r="F26" i="236"/>
  <c r="F25" i="236"/>
  <c r="F24" i="236"/>
  <c r="F23" i="236"/>
  <c r="F22" i="236"/>
  <c r="F21" i="236"/>
  <c r="F20" i="236"/>
  <c r="K20" i="236" s="1"/>
  <c r="F19" i="236"/>
  <c r="K19" i="236" s="1"/>
  <c r="F18" i="236"/>
  <c r="K18" i="236" s="1"/>
  <c r="F17" i="236"/>
  <c r="K17" i="236" s="1"/>
  <c r="F16" i="236"/>
  <c r="K16" i="236" s="1"/>
  <c r="F15" i="236"/>
  <c r="K15" i="236" s="1"/>
  <c r="F14" i="236"/>
  <c r="K14" i="236" s="1"/>
  <c r="F13" i="236"/>
  <c r="K13" i="236" s="1"/>
  <c r="F12" i="236"/>
  <c r="K12" i="236" s="1"/>
  <c r="F11" i="236"/>
  <c r="K11" i="236" s="1"/>
  <c r="F10" i="236"/>
  <c r="K10" i="236" s="1"/>
  <c r="F9" i="236"/>
  <c r="K9" i="236" s="1"/>
  <c r="F8" i="236"/>
  <c r="K8" i="236" s="1"/>
  <c r="F7" i="236"/>
  <c r="K7" i="236" s="1"/>
  <c r="J13" i="234"/>
  <c r="H13" i="234"/>
  <c r="D13" i="234"/>
  <c r="C13" i="234"/>
  <c r="F13" i="234" s="1"/>
  <c r="K12" i="234"/>
  <c r="F12" i="234"/>
  <c r="K11" i="234"/>
  <c r="F11" i="234"/>
  <c r="K10" i="234"/>
  <c r="F10" i="234"/>
  <c r="K9" i="234"/>
  <c r="K13" i="234" s="1"/>
  <c r="F9" i="234"/>
  <c r="F8" i="234"/>
  <c r="F7" i="234"/>
  <c r="J18" i="233"/>
  <c r="H18" i="233"/>
  <c r="D18" i="233"/>
  <c r="C18" i="233"/>
  <c r="F18" i="233" s="1"/>
  <c r="F17" i="233"/>
  <c r="F16" i="233"/>
  <c r="F15" i="233"/>
  <c r="F14" i="233"/>
  <c r="F13" i="233"/>
  <c r="F12" i="233"/>
  <c r="F11" i="233"/>
  <c r="F10" i="233"/>
  <c r="F9" i="233"/>
  <c r="F8" i="233"/>
  <c r="F7" i="233"/>
  <c r="J50" i="231"/>
  <c r="H50" i="231"/>
  <c r="D50" i="231"/>
  <c r="C50" i="231"/>
  <c r="F50" i="231" s="1"/>
  <c r="F49" i="231"/>
  <c r="F48" i="231"/>
  <c r="F47" i="231"/>
  <c r="F46" i="231"/>
  <c r="F45" i="231"/>
  <c r="F44" i="231"/>
  <c r="F43" i="231"/>
  <c r="F42" i="231"/>
  <c r="F41" i="231"/>
  <c r="F40" i="231"/>
  <c r="F39" i="231"/>
  <c r="F38" i="231"/>
  <c r="F37" i="231"/>
  <c r="F36" i="231"/>
  <c r="F35" i="231"/>
  <c r="F34" i="231"/>
  <c r="F33" i="231"/>
  <c r="F32" i="231"/>
  <c r="F31" i="231"/>
  <c r="F30" i="231"/>
  <c r="F29" i="231"/>
  <c r="F28" i="231"/>
  <c r="F27" i="231"/>
  <c r="F26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F8" i="231"/>
  <c r="F7" i="231"/>
  <c r="J50" i="229"/>
  <c r="H50" i="229"/>
  <c r="D50" i="229"/>
  <c r="C50" i="229"/>
  <c r="F50" i="229" s="1"/>
  <c r="F49" i="229"/>
  <c r="F48" i="229"/>
  <c r="F47" i="229"/>
  <c r="F46" i="229"/>
  <c r="F45" i="229"/>
  <c r="F44" i="229"/>
  <c r="F43" i="229"/>
  <c r="F42" i="229"/>
  <c r="F41" i="229"/>
  <c r="F40" i="229"/>
  <c r="F39" i="229"/>
  <c r="F38" i="229"/>
  <c r="F37" i="229"/>
  <c r="F36" i="229"/>
  <c r="F35" i="229"/>
  <c r="F34" i="229"/>
  <c r="F33" i="229"/>
  <c r="F32" i="229"/>
  <c r="F31" i="229"/>
  <c r="F30" i="229"/>
  <c r="F29" i="229"/>
  <c r="F28" i="229"/>
  <c r="F27" i="229"/>
  <c r="F26" i="229"/>
  <c r="F25" i="229"/>
  <c r="F24" i="229"/>
  <c r="F23" i="229"/>
  <c r="F22" i="229"/>
  <c r="F21" i="229"/>
  <c r="F20" i="229"/>
  <c r="F19" i="229"/>
  <c r="F18" i="229"/>
  <c r="F17" i="229"/>
  <c r="F16" i="229"/>
  <c r="F15" i="229"/>
  <c r="F14" i="229"/>
  <c r="F13" i="229"/>
  <c r="F12" i="229"/>
  <c r="F11" i="229"/>
  <c r="F10" i="229"/>
  <c r="F9" i="229"/>
  <c r="F8" i="229"/>
  <c r="F7" i="229"/>
  <c r="J26" i="228"/>
  <c r="H26" i="228"/>
  <c r="D26" i="228"/>
  <c r="C26" i="228"/>
  <c r="F26" i="228" s="1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K21" i="225"/>
  <c r="J21" i="225"/>
  <c r="D21" i="225"/>
  <c r="C21" i="225"/>
  <c r="F21" i="225" s="1"/>
  <c r="K39" i="224"/>
  <c r="J39" i="224"/>
  <c r="H39" i="224"/>
  <c r="D39" i="224"/>
  <c r="C39" i="224"/>
  <c r="F39" i="224" s="1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K10" i="222"/>
  <c r="J10" i="222"/>
  <c r="H10" i="222"/>
  <c r="D10" i="222"/>
  <c r="C10" i="222"/>
  <c r="F8" i="222"/>
  <c r="J50" i="218"/>
  <c r="H50" i="218"/>
  <c r="D50" i="218"/>
  <c r="C50" i="218"/>
  <c r="F50" i="218" s="1"/>
  <c r="F49" i="218"/>
  <c r="F48" i="218"/>
  <c r="F47" i="218"/>
  <c r="F46" i="218"/>
  <c r="F45" i="218"/>
  <c r="F44" i="218"/>
  <c r="F43" i="218"/>
  <c r="F42" i="218"/>
  <c r="F41" i="218"/>
  <c r="F40" i="218"/>
  <c r="F39" i="218"/>
  <c r="F38" i="218"/>
  <c r="F37" i="218"/>
  <c r="F36" i="218"/>
  <c r="F35" i="218"/>
  <c r="F34" i="218"/>
  <c r="F33" i="218"/>
  <c r="F32" i="218"/>
  <c r="F31" i="218"/>
  <c r="F30" i="218"/>
  <c r="F29" i="218"/>
  <c r="F28" i="218"/>
  <c r="F27" i="218"/>
  <c r="F26" i="218"/>
  <c r="F25" i="218"/>
  <c r="F24" i="218"/>
  <c r="F23" i="218"/>
  <c r="F22" i="218"/>
  <c r="F21" i="218"/>
  <c r="F20" i="218"/>
  <c r="F19" i="218"/>
  <c r="F18" i="218"/>
  <c r="F17" i="218"/>
  <c r="F16" i="218"/>
  <c r="F15" i="218"/>
  <c r="F14" i="218"/>
  <c r="F13" i="218"/>
  <c r="F12" i="218"/>
  <c r="F11" i="218"/>
  <c r="F10" i="218"/>
  <c r="F9" i="218"/>
  <c r="F8" i="218"/>
  <c r="F7" i="218"/>
  <c r="K50" i="215"/>
  <c r="J50" i="215"/>
  <c r="H50" i="215"/>
  <c r="D50" i="215"/>
  <c r="C50" i="215"/>
  <c r="F50" i="215" s="1"/>
  <c r="F49" i="215"/>
  <c r="F48" i="215"/>
  <c r="F47" i="215"/>
  <c r="F46" i="215"/>
  <c r="F45" i="215"/>
  <c r="F44" i="215"/>
  <c r="F43" i="215"/>
  <c r="F42" i="215"/>
  <c r="F41" i="215"/>
  <c r="F40" i="215"/>
  <c r="F39" i="215"/>
  <c r="F38" i="215"/>
  <c r="F37" i="215"/>
  <c r="F36" i="215"/>
  <c r="F35" i="215"/>
  <c r="F34" i="215"/>
  <c r="F33" i="215"/>
  <c r="F32" i="215"/>
  <c r="F31" i="215"/>
  <c r="F30" i="215"/>
  <c r="F29" i="215"/>
  <c r="F28" i="215"/>
  <c r="F27" i="215"/>
  <c r="F26" i="215"/>
  <c r="F25" i="215"/>
  <c r="F24" i="215"/>
  <c r="F23" i="215"/>
  <c r="F22" i="215"/>
  <c r="F21" i="215"/>
  <c r="F20" i="215"/>
  <c r="F19" i="215"/>
  <c r="F18" i="215"/>
  <c r="F17" i="215"/>
  <c r="F16" i="215"/>
  <c r="F15" i="215"/>
  <c r="F14" i="215"/>
  <c r="F13" i="215"/>
  <c r="F12" i="215"/>
  <c r="F11" i="215"/>
  <c r="F10" i="215"/>
  <c r="F9" i="215"/>
  <c r="F8" i="215"/>
  <c r="F7" i="215"/>
  <c r="H50" i="212"/>
  <c r="C50" i="212"/>
  <c r="K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D9" i="212"/>
  <c r="F9" i="212" s="1"/>
  <c r="J8" i="212"/>
  <c r="F8" i="212"/>
  <c r="D8" i="212"/>
  <c r="J7" i="212"/>
  <c r="D7" i="212"/>
  <c r="F7" i="212" s="1"/>
  <c r="F10" i="222" l="1"/>
  <c r="F48" i="241"/>
  <c r="D50" i="260"/>
  <c r="F50" i="260" s="1"/>
  <c r="K48" i="241"/>
  <c r="F8" i="260"/>
  <c r="K26" i="228"/>
  <c r="K50" i="231"/>
  <c r="K31" i="247"/>
  <c r="K47" i="238"/>
  <c r="D18" i="243"/>
  <c r="F18" i="243" s="1"/>
  <c r="K23" i="249"/>
  <c r="K50" i="251"/>
  <c r="K18" i="243"/>
  <c r="K18" i="233"/>
  <c r="K50" i="218"/>
  <c r="D50" i="212"/>
  <c r="F50" i="212" s="1"/>
  <c r="J9" i="212"/>
  <c r="J50" i="212" s="1"/>
</calcChain>
</file>

<file path=xl/sharedStrings.xml><?xml version="1.0" encoding="utf-8"?>
<sst xmlns="http://schemas.openxmlformats.org/spreadsheetml/2006/main" count="984" uniqueCount="341">
  <si>
    <t xml:space="preserve">          Додаток до листа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</si>
  <si>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</si>
  <si>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ЦПМСД № 1 Голосіївського району м. Києва за ІІ квартал  2020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</si>
  <si>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</si>
  <si>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</si>
  <si>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</si>
  <si>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</si>
  <si>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</si>
  <si>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</si>
  <si>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</si>
  <si>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</si>
  <si>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</si>
  <si>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</si>
  <si>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</si>
  <si>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</si>
  <si>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</si>
  <si>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БО "БФ допомгоги невиліковно хворим "Мати Тереза"</t>
  </si>
  <si>
    <t>медикаменти та перев"язувальні матеріали</t>
  </si>
  <si>
    <t>ФОП Новак К.О.</t>
  </si>
  <si>
    <t>ВБО "БФ родини Жебрівських"</t>
  </si>
  <si>
    <t>ВСЬОГО по закладу</t>
  </si>
  <si>
    <t>Керівник установи</t>
  </si>
  <si>
    <t xml:space="preserve">І.В. Скрицький </t>
  </si>
  <si>
    <t>(підпис)           (ініціали і прізвище) </t>
  </si>
  <si>
    <t>Головний бухгалтер</t>
  </si>
  <si>
    <t>І.А. Горбащенко</t>
  </si>
  <si>
    <t xml:space="preserve">             від ________ 2018 № ______</t>
  </si>
  <si>
    <t xml:space="preserve">господарські товари </t>
  </si>
  <si>
    <t>канцтовари</t>
  </si>
  <si>
    <t>медикаменти</t>
  </si>
  <si>
    <t>продукти харчування</t>
  </si>
  <si>
    <t>Фізична особа</t>
  </si>
  <si>
    <t>КП "КЖСЕ"</t>
  </si>
  <si>
    <t>ТОВ "Лайфселл"</t>
  </si>
  <si>
    <t>ПрАТ "Київстар"</t>
  </si>
  <si>
    <t xml:space="preserve">Орендар Кінаш </t>
  </si>
  <si>
    <t>вакціна</t>
  </si>
  <si>
    <t>Централізовани</t>
  </si>
  <si>
    <t>поставки МОЗ</t>
  </si>
  <si>
    <t>Директор</t>
  </si>
  <si>
    <t>Лось Г.М</t>
  </si>
  <si>
    <t>Софіенко О.І.</t>
  </si>
  <si>
    <t>т.258-60-79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</si>
  <si>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П квартал  2020 рік </t>
  </si>
  <si>
    <t>Додаток до листа ДОЗ</t>
  </si>
  <si>
    <t xml:space="preserve"> від 26.06.2020 № 061-6622</t>
  </si>
  <si>
    <t>№ з/п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</si>
  <si>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</si>
  <si>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Фізичні особи</t>
  </si>
  <si>
    <t>А.А. Горбач</t>
  </si>
  <si>
    <t>Т.М. Федорчук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</si>
  <si>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 квартал 2020 року </t>
    </r>
  </si>
  <si>
    <r>
      <t xml:space="preserve">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</si>
  <si>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БО "Благодійний фонд "Фундація Сео Клаб"</t>
  </si>
  <si>
    <t>засоби індивідуального захисту</t>
  </si>
  <si>
    <t>вироби медичного призначення</t>
  </si>
  <si>
    <t>ПАТ НВЦ "Борщагівський ХФЗ"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</si>
  <si>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ІІ квартал 2020 року </t>
  </si>
  <si>
    <t xml:space="preserve">                                                                                                                                      </t>
  </si>
  <si>
    <t>ФОП Сафарова Н.Г.</t>
  </si>
  <si>
    <t>Пробірки центриф. з кришкою 1,5 мл JS (500 шт./</t>
  </si>
  <si>
    <t>ФОП Харітончук В.М.</t>
  </si>
  <si>
    <t>Зонд  урогенітальний JS</t>
  </si>
  <si>
    <t>БО "БФ"Фундація СК"</t>
  </si>
  <si>
    <t>Захисні комбінезони  н/с GB19082-2009</t>
  </si>
  <si>
    <t>ТОВ "НВК "Екофарм"</t>
  </si>
  <si>
    <t>Протефлазід 30 мл</t>
  </si>
  <si>
    <t>В.о. директра</t>
  </si>
  <si>
    <t>Неїла М.М.</t>
  </si>
  <si>
    <t>Панченко З.П.</t>
  </si>
  <si>
    <t>Виконавець: Зайченко О.І.</t>
  </si>
  <si>
    <t xml:space="preserve">                              Волос  Л.В.</t>
  </si>
  <si>
    <t>тел.097-219-65-49</t>
  </si>
  <si>
    <t xml:space="preserve">         від 30.06. 2020 № 061-6622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</si>
  <si>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1" Деснянського р-ну м. Києва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u/>
        <sz val="14"/>
        <color indexed="8"/>
        <rFont val="Times New Roman"/>
        <family val="1"/>
        <charset val="204"/>
      </rPr>
      <t xml:space="preserve">II квартал 2020 року </t>
    </r>
  </si>
  <si>
    <t>Благодійний фонд"Фундація" СЕО КЛАБ</t>
  </si>
  <si>
    <t>захісні комбінезони - 40 шт.</t>
  </si>
  <si>
    <t>захісні комбінезони - 25 шт.</t>
  </si>
  <si>
    <t>ТОВ СЕРВ'Є Україна</t>
  </si>
  <si>
    <t>маска медична</t>
  </si>
  <si>
    <t>В.О. Батін</t>
  </si>
  <si>
    <t>Г.В. Якименко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</si>
  <si>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ІІ квартал 2020 року </t>
  </si>
  <si>
    <t>ТОВ "Регіональна газова компанія "</t>
  </si>
  <si>
    <t>-</t>
  </si>
  <si>
    <t>дезинфікуючі засоби</t>
  </si>
  <si>
    <t>гігієнічні засоби</t>
  </si>
  <si>
    <t xml:space="preserve">Фізична особа </t>
  </si>
  <si>
    <t>База спеціального медичного постачання</t>
  </si>
  <si>
    <t>медичні вироби</t>
  </si>
  <si>
    <t>Департамент охорони здоров'я</t>
  </si>
  <si>
    <t>КНП "ОКЛ" м.Київ</t>
  </si>
  <si>
    <t>Олег Шугалевич</t>
  </si>
  <si>
    <t>Олена Молодих</t>
  </si>
  <si>
    <t>513-13-63</t>
  </si>
  <si>
    <t>Шевченко Світлана</t>
  </si>
  <si>
    <t>Господарські матеріали</t>
  </si>
  <si>
    <t>Петришина Г.В.</t>
  </si>
  <si>
    <t>Житніковська  Г.М.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</si>
  <si>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ІІ  квартал  2020  року </t>
    </r>
  </si>
  <si>
    <t>Юридична особа              ТОВ "Серв'є Україна"</t>
  </si>
  <si>
    <t>Маски захисні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</si>
  <si>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КНП"ЦПМСД №2 Дніпровського р-ну.м.Києва"         _за__2__квартал__2020р.___року </t>
  </si>
  <si>
    <t>Громадська організація "Київська крайова організація"ВУЛТ"</t>
  </si>
  <si>
    <t>маски захісні</t>
  </si>
  <si>
    <t>комбінезони одноразові</t>
  </si>
  <si>
    <t>окуляри захисні</t>
  </si>
  <si>
    <t>Благодійна організація "БЛАГОДІЙНИЙ ФОНД "ФУНДАЦІЯ СЕОКЛАБ"</t>
  </si>
  <si>
    <t>захисні комбінезони нестерильні GB19082-2009</t>
  </si>
  <si>
    <t>(Квартальний О.А.)</t>
  </si>
  <si>
    <t>(Сингаївська С.П.)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</si>
  <si>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Комунальне некомерційне підприємство "Центр первинної медико-санітарної допомоги №3 Дніпровського району м.Києва" за__2_квартал 2020_року </t>
  </si>
  <si>
    <t>Благодійна організація "Благодійний фонд "Фундація СЕО КЛАБ"</t>
  </si>
  <si>
    <t>Захисні комбінезони</t>
  </si>
  <si>
    <t>Громадська організація "ВУЛТ"</t>
  </si>
  <si>
    <t>Засоби індивідуального захисту</t>
  </si>
  <si>
    <t>О.І.Ністряну</t>
  </si>
  <si>
    <t>Н.П.Мірошниченко</t>
  </si>
  <si>
    <t>Додаток до листа</t>
  </si>
  <si>
    <t>від 26.06.2020 р. № 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</si>
  <si>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"Центр первинної медико-санітарної допомоги № 4" Дніпровського району м. Києва                                                                                      ____за  І І  квартал  2020_____року </t>
  </si>
  <si>
    <r>
      <t xml:space="preserve">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</si>
  <si>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                                   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</si>
  <si>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     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</si>
  <si>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</si>
  <si>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</si>
  <si>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БО "100 відсотків життя. Київський регіон"</t>
  </si>
  <si>
    <t>ГО "Київська крайова організація "ВУЛТ"</t>
  </si>
  <si>
    <t>БО "Благодійний фонд "ФУНДАЦІЯ СЕО КЛАБ"</t>
  </si>
  <si>
    <t>Н.П.Поліванова</t>
  </si>
  <si>
    <t xml:space="preserve">                                                          (підпис)           (ініціали і прізвище) </t>
  </si>
  <si>
    <t>Т.М.Осадча</t>
  </si>
  <si>
    <t xml:space="preserve">                                                       (підпис)           (ініціали і прізвище) 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</si>
  <si>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2 квартал 2020 року </t>
  </si>
  <si>
    <t>Фундація СЕО КЛАБ Благодійна організація</t>
  </si>
  <si>
    <t>Засоби індивідуальлного захисту</t>
  </si>
  <si>
    <t>Громадська організація "Київська крайова організація "ВУЛТ"</t>
  </si>
  <si>
    <t>ТОВ "Жако"</t>
  </si>
  <si>
    <t>Л.В. Шупік</t>
  </si>
  <si>
    <t>Н.Г.Христенко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</si>
  <si>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"ЦПМСД" №1" Оболонського району м. Києва_за_ІІ_квартал_2020_року </t>
  </si>
  <si>
    <t>ТОВ МЖК ОБОЛОНЬ</t>
  </si>
  <si>
    <t>Медикаменти та перев'язувальні матеріали</t>
  </si>
  <si>
    <t>ТОВ з ІІ "Нутриція Україна"</t>
  </si>
  <si>
    <t>ТОВ "МТК Максімед"</t>
  </si>
  <si>
    <t>БО "Благодійний фонд "Майбутній Київ""</t>
  </si>
  <si>
    <t>ФО Назарчук Т.М.</t>
  </si>
  <si>
    <t>Експрес тести</t>
  </si>
  <si>
    <t>ТОВ "ВіВі-Трейд"</t>
  </si>
  <si>
    <t>База спеціального медичного призначення</t>
  </si>
  <si>
    <t>Проспілкова організація</t>
  </si>
  <si>
    <t>ТОВ "Цукроагропром"</t>
  </si>
  <si>
    <t>БО "Благодійний фонд "Фундація СЕО КЛАБ"</t>
  </si>
  <si>
    <t>ГО "Київська крайова організація "ВУЛТ""</t>
  </si>
  <si>
    <t>Людмила ДУДКА</t>
  </si>
  <si>
    <t>Наталія ІВАНОВСЬКА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</si>
  <si>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II квартал 2020 року </t>
  </si>
  <si>
    <t>Олександрівська лікарня м.Києва</t>
  </si>
  <si>
    <t xml:space="preserve">засоби індивідуального захисту </t>
  </si>
  <si>
    <t>ОППо Оболонського району</t>
  </si>
  <si>
    <t>оновлення програмного забезпечення</t>
  </si>
  <si>
    <t>Крайова організація ВУЛТ</t>
  </si>
  <si>
    <t>Благодійний фонд "Фундація"</t>
  </si>
  <si>
    <t>залишок  коштів на   01.04.2020р</t>
  </si>
  <si>
    <t>Некрасова М.А.</t>
  </si>
  <si>
    <t>Нешкуренко Н.В.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</si>
  <si>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 "ЦПМСД"  Печерського р-ну м.Киіва   за II квартал 2020 року </t>
  </si>
  <si>
    <t>ГО "Київськ.кр.орг."ВУЛТ"</t>
  </si>
  <si>
    <t>БО "БФ "Майбутній Київ"</t>
  </si>
  <si>
    <t>мед-ти, мед. вироб.</t>
  </si>
  <si>
    <t>ТОВ "Цукорагропром"</t>
  </si>
  <si>
    <t>Українська біржа</t>
  </si>
  <si>
    <t>прод.харчування</t>
  </si>
  <si>
    <t xml:space="preserve">          </t>
  </si>
  <si>
    <t xml:space="preserve"> від 26.06.2020р. № 061-6622</t>
  </si>
  <si>
    <t xml:space="preserve">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</si>
  <si>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№1" Подільського р-ну м. Києва за 2 квартал 2020 року </t>
  </si>
  <si>
    <r>
      <t>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</si>
  <si>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ТОВ "Кіноман"</t>
  </si>
  <si>
    <t>маски медичні</t>
  </si>
  <si>
    <t>БФ "Фундація Сео Клаб"</t>
  </si>
  <si>
    <t xml:space="preserve">костюми </t>
  </si>
  <si>
    <t xml:space="preserve">послуги звязку </t>
  </si>
  <si>
    <t>Л.М. Вагалюк</t>
  </si>
  <si>
    <t>Н.П. Мосійчук</t>
  </si>
  <si>
    <t>Олександрівська клінічна лікарня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</si>
  <si>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 квартал 2020 року </t>
  </si>
  <si>
    <t>ФОП Буренок Надія Дмитрівна</t>
  </si>
  <si>
    <t>Аплікатор з пробкою і пробіркою 12*150 на пластм.пал.стер.</t>
  </si>
  <si>
    <t>ФОП Новак Костянтин Олегович</t>
  </si>
  <si>
    <t>Окуляри захисні силіконові</t>
  </si>
  <si>
    <t>Бахіли неткані блакитні</t>
  </si>
  <si>
    <t>Мікропробірка "Волес" тип Еппендорф 2мл</t>
  </si>
  <si>
    <t>ГО "Елеос Україна"</t>
  </si>
  <si>
    <t xml:space="preserve">Маска захисна 3х шарова </t>
  </si>
  <si>
    <t>БО "БФ допомоги невиліковно хворим "Мати Тереза"</t>
  </si>
  <si>
    <t>Рукавички одноразові</t>
  </si>
  <si>
    <t>Ініціативна група Світлани Бевзи "Одноразовий захист - медику!"</t>
  </si>
  <si>
    <t>захисні комбінезони</t>
  </si>
  <si>
    <t>БО "БФ "Фундація СЕО КЛАБ"</t>
  </si>
  <si>
    <t>Захисні комбінезони, нестерильні GB19082-2009 розмір: M/L/XXL/XXXL</t>
  </si>
  <si>
    <t>Профспілкова організація Святошинського р-ну</t>
  </si>
  <si>
    <t>Маска</t>
  </si>
  <si>
    <t>Халати</t>
  </si>
  <si>
    <t>Деззасіб для обробки рук "Вірус стоп"</t>
  </si>
  <si>
    <t>Благодійний фонд Kusum</t>
  </si>
  <si>
    <t>Одноразові рукавички латексні</t>
  </si>
  <si>
    <t>Одноразові бахіли</t>
  </si>
  <si>
    <t>Маски марлеві</t>
  </si>
  <si>
    <t>Окуляри захистні пластмасові</t>
  </si>
  <si>
    <t>ТОВ "Серв'є Україна"</t>
  </si>
  <si>
    <t>халат ізоляційний медичний одноразовий</t>
  </si>
  <si>
    <t>Респіратор FFP3</t>
  </si>
  <si>
    <t>ТОВ "Хавас Інгейдж Україна"</t>
  </si>
  <si>
    <t>Санітайзер</t>
  </si>
  <si>
    <t>Компанія Recordati group</t>
  </si>
  <si>
    <t>Рукавички латексні</t>
  </si>
  <si>
    <t>Окуляри захистні пластикові</t>
  </si>
  <si>
    <t>Маски хірургічні</t>
  </si>
  <si>
    <t>ТОВ "АМТ-Україна"</t>
  </si>
  <si>
    <t>Мікроскоп серії BioBlue 4260</t>
  </si>
  <si>
    <t>Зелена Н.А.</t>
  </si>
  <si>
    <t>Нічегівська Л.М.</t>
  </si>
  <si>
    <t>від 26.06.2020 №061-6622</t>
  </si>
  <si>
    <t>КНП "ОКЛ м.Києва"</t>
  </si>
  <si>
    <t>Н.ПЕТРУЧЕНКО</t>
  </si>
  <si>
    <t>С.КОНОНЕЦЬ</t>
  </si>
  <si>
    <t>Додаток №2 до листа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</si>
  <si>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№2" Святошинського району м. Києва за  II квартал 2020 року </t>
  </si>
  <si>
    <t>Респіратори FFP3</t>
  </si>
  <si>
    <t>ФОП Лобас Олександр Миколайович</t>
  </si>
  <si>
    <t>Рукавички оглядові нітрилові текстуровані без пудри нестерильні М, Safe Touch, 100шт/уп чорні</t>
  </si>
  <si>
    <t>Рукавички оглядові нітрилові текстуровані без пудри нестерильні М, Safe Touch, 100шт/уп блакитні</t>
  </si>
  <si>
    <t>Рукавички оглядові нітрилові текстуровані без пудри нестерильні L, Safe Touch, 100шт/уп блакитні</t>
  </si>
  <si>
    <t>Рукавички нітрилові оглядовінеопудрені, нестерильні (50пар/пач), мятні, розм.L</t>
  </si>
  <si>
    <t>Камбінезон захистний поліпропиленовий XXL (5шт.упак)</t>
  </si>
  <si>
    <t>Засіб індивідуального захисту, трьохшаровий 50шт/уп (з резинками)</t>
  </si>
  <si>
    <t>Халат одноразовий 115*150 на кнопках 30гр. р. XL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</si>
  <si>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</si>
  <si>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 3" Святошинського району м. Києва за ІІ квартал 2020 року </t>
  </si>
  <si>
    <t>Залишок на початок звітного періоду</t>
  </si>
  <si>
    <t>Благодійні внески</t>
  </si>
  <si>
    <t>ТОВ "СЕРВ’Є Україна"</t>
  </si>
  <si>
    <t>Н.О.Карамелєва</t>
  </si>
  <si>
    <t>О.А.Андрієнко</t>
  </si>
  <si>
    <t xml:space="preserve">         від 26.06.2020р.2020 № 061-6622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</si>
  <si>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ІІ  квартал 2020 року </t>
  </si>
  <si>
    <t>Благодійна організація "100 відсотків життя.Київський регіон"</t>
  </si>
  <si>
    <t>Благодійна організація "Благодійний фонд"ФУНДАЦІЯ СЕО КЛАБ""</t>
  </si>
  <si>
    <t>ТОВ "СЕРВ'Є Україна"</t>
  </si>
  <si>
    <t>А.С. Сваток</t>
  </si>
  <si>
    <t>Л.В. Шереметьєва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</si>
  <si>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КНП "ЦПМСД №2" Солом'янського району міста Києва   за II квартал 2020 року </t>
  </si>
  <si>
    <t>1.</t>
  </si>
  <si>
    <t>БО "100 відсотків життя"</t>
  </si>
  <si>
    <t>швидкі тести</t>
  </si>
  <si>
    <t>2.</t>
  </si>
  <si>
    <t>ГО "Кко "ВУЛТ"</t>
  </si>
  <si>
    <t>3.</t>
  </si>
  <si>
    <t>КНП "ОКЛ М.Києва"</t>
  </si>
  <si>
    <t>4.</t>
  </si>
  <si>
    <t>тест-експресс на короновірус</t>
  </si>
  <si>
    <t>5.</t>
  </si>
  <si>
    <t>ТОВ "ТВП Медтехніка"</t>
  </si>
  <si>
    <t>распіратори</t>
  </si>
  <si>
    <t>Валентина ШПИЛЬОВА</t>
  </si>
  <si>
    <t>Людмила ОМЕЛЬЯНОВА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</si>
  <si>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_КНП"ЦПМСД№1"  Шевченківського району  міста  Києва  за 2 квартал  2020  рік   </t>
  </si>
  <si>
    <r>
      <t xml:space="preserve">В  натуральній формі (товари і послуги),       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</si>
  <si>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</si>
  <si>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            тис. грн</t>
    </r>
  </si>
  <si>
    <t>База спеціального медичного постачання м.Києва</t>
  </si>
  <si>
    <t>Медикаменти (вакцина)</t>
  </si>
  <si>
    <t>Маски медичні,захисні костюми,захисні окуляри</t>
  </si>
  <si>
    <t>Швидкі тести,експрес- тест для виявлення антитіл до короновіру COVID-19</t>
  </si>
  <si>
    <t>Респіратор FFP2 стійкий до бризок,маска трьохшарова,маска захисна прозора нестерильна</t>
  </si>
  <si>
    <t>Костюми Star Pack  без бахил</t>
  </si>
  <si>
    <t>Маска-респіратор №95,медична ізолююча маска(захисні  щитки)</t>
  </si>
  <si>
    <t>Fase mask №95</t>
  </si>
  <si>
    <t>Костюми біозахисту одноразові з бахілами, респіратор FFP2 медичний №95</t>
  </si>
  <si>
    <t>Департамент охорони здоров'я виконавчого органу Київскої міської ради</t>
  </si>
  <si>
    <t>Щит захисний "Маген-1"</t>
  </si>
  <si>
    <t>ФОП Марченко О.О.</t>
  </si>
  <si>
    <t>Маски-щитки</t>
  </si>
  <si>
    <t>ФОП Маничев С.О.</t>
  </si>
  <si>
    <t>Респіратор Бук-3К FFP3 з  клапаном</t>
  </si>
  <si>
    <t>ФОП Сафарова С.Г.</t>
  </si>
  <si>
    <t>Захисний комбінезон  з капюшоном ,одноразовий</t>
  </si>
  <si>
    <t xml:space="preserve">Благодійна організація "Благодійний Фонд"ФУНДАЦІЯ СЕО КЛАБ" </t>
  </si>
  <si>
    <t>Захисні комбінезони   нестерильні  одноразові</t>
  </si>
  <si>
    <t>Костюми захисні</t>
  </si>
  <si>
    <t>Тест-Експрес на короновірус</t>
  </si>
  <si>
    <t>КНП"ФТИЗІАТРІЯ"</t>
  </si>
  <si>
    <t>Ємкість для біологічних рідин</t>
  </si>
  <si>
    <t>Фізична  особа</t>
  </si>
  <si>
    <t>3110,2210,2240</t>
  </si>
  <si>
    <t xml:space="preserve">  В.І.Рейф</t>
  </si>
  <si>
    <t>Н.М.Поліщук</t>
  </si>
  <si>
    <t>виконавець:Мельниченко Л.М.234-92-23</t>
  </si>
  <si>
    <t xml:space="preserve">         від  26.06.2020р. № 061-6622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</si>
  <si>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</si>
  <si>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База спец.мед.посчтачання м.Києва</t>
  </si>
  <si>
    <t xml:space="preserve">Вакцина. Розпорядження ДОЗ ВОКМР КМДА </t>
  </si>
  <si>
    <t>Вакцина</t>
  </si>
  <si>
    <t>Вироби медичного призначення.  Розпорядження ДОЗ ВОКМР КМДА.</t>
  </si>
  <si>
    <t>Вироби медичного призначення</t>
  </si>
  <si>
    <t>МНІАЦ медичної статистики м.Києва</t>
  </si>
  <si>
    <t>Бланки листків непрацездатності. Наказ ДОЗ ВОКМР КМДА № 1337 від 25.11.2019р.</t>
  </si>
  <si>
    <t>Бланки листків непрацездатності.</t>
  </si>
  <si>
    <t>С.В. Симоненко</t>
  </si>
  <si>
    <t>О.В. Палько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</si>
  <si>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за__2__квартал_2020_року </t>
  </si>
  <si>
    <t>КНП"Дитяча клінічна лікарня №7" Печерського району м.Києва</t>
  </si>
  <si>
    <t>Вироби медичного призначення.</t>
  </si>
  <si>
    <t>КНП"Олесандрівська клінічна лікарня" м.Києва</t>
  </si>
  <si>
    <t>КНП"Клінічна лікарня №5" м.Києва</t>
  </si>
  <si>
    <t>ФОП Ульянов В.В.</t>
  </si>
  <si>
    <t>КЕКВ 2220</t>
  </si>
  <si>
    <t>т484-30-07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</si>
  <si>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</si>
  <si>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Комунальне некомерційне підприємство « Центр первинної  медико - санітарної допомоги №3» Шевченківського району міста Києва  за   ІІ квартал  2020 року </t>
  </si>
  <si>
    <t>Вакцини, засоби індивідуального захисту</t>
  </si>
  <si>
    <t>ДОЗ</t>
  </si>
  <si>
    <t>Щит захисний</t>
  </si>
  <si>
    <t>5 КМКЛ</t>
  </si>
  <si>
    <t>Медатон; тести на ВІЛ</t>
  </si>
  <si>
    <t>КНП "ЦПМСД №3" Святовинського р-ну м.Києва</t>
  </si>
  <si>
    <t>КНП "Фтизіатрія"</t>
  </si>
  <si>
    <t>Ємкості для біолог.рідин</t>
  </si>
  <si>
    <t>Олександрівська клінічна лікарня м.Києва</t>
  </si>
  <si>
    <t>Засоби індив.захисту</t>
  </si>
  <si>
    <t>Благодійна організація " Фундація Сео Клаб"</t>
  </si>
  <si>
    <t>Міський науковий інформаційно- аналітичний центр медичної статистики</t>
  </si>
  <si>
    <t>Бланки листків непрацездатності</t>
  </si>
  <si>
    <t>Телекомунікаційні послуги</t>
  </si>
  <si>
    <t>В.о.директора</t>
  </si>
  <si>
    <t>Катреча Л.О.</t>
  </si>
  <si>
    <t>Бернацька Т.А.</t>
  </si>
  <si>
    <t>вик.Ляшевська Л.О.445-61-41</t>
  </si>
  <si>
    <t>097-080-39-47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</si>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</sst>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.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u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1" fillId="0" borderId="0"/>
  </cellStyleXfs>
  <cellXfs count="268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4" fontId="13" fillId="0" borderId="2" xfId="0" applyNumberFormat="1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 wrapText="1"/>
    </xf>
    <xf numFmtId="4" fontId="14" fillId="0" borderId="2" xfId="0" applyNumberFormat="1" applyFont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4" fillId="3" borderId="2" xfId="0" applyFont="1" applyFill="1" applyBorder="1"/>
    <xf numFmtId="4" fontId="16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/>
    <xf numFmtId="4" fontId="14" fillId="3" borderId="2" xfId="0" applyNumberFormat="1" applyFont="1" applyFill="1" applyBorder="1" applyAlignment="1">
      <alignment horizontal="center"/>
    </xf>
    <xf numFmtId="0" fontId="17" fillId="0" borderId="0" xfId="0" applyFont="1"/>
    <xf numFmtId="0" fontId="8" fillId="0" borderId="1" xfId="8" applyFont="1" applyBorder="1" applyAlignment="1">
      <alignment horizontal="center"/>
    </xf>
    <xf numFmtId="0" fontId="19" fillId="0" borderId="0" xfId="8" applyFont="1" applyAlignment="1">
      <alignment horizontal="centerContinuous" vertical="top"/>
    </xf>
    <xf numFmtId="0" fontId="19" fillId="0" borderId="0" xfId="8" applyFont="1" applyBorder="1" applyAlignment="1">
      <alignment horizontal="centerContinuous"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4" fontId="14" fillId="4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left" wrapText="1"/>
    </xf>
    <xf numFmtId="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49" fontId="23" fillId="0" borderId="5" xfId="0" applyNumberFormat="1" applyFont="1" applyFill="1" applyBorder="1" applyAlignment="1">
      <alignment horizontal="left" vertical="top" wrapText="1"/>
    </xf>
    <xf numFmtId="2" fontId="12" fillId="2" borderId="2" xfId="0" applyNumberFormat="1" applyFont="1" applyFill="1" applyBorder="1" applyAlignment="1">
      <alignment horizontal="center"/>
    </xf>
    <xf numFmtId="0" fontId="20" fillId="0" borderId="2" xfId="0" applyFont="1" applyBorder="1"/>
    <xf numFmtId="165" fontId="13" fillId="0" borderId="2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4" fontId="0" fillId="0" borderId="0" xfId="0" applyNumberFormat="1"/>
    <xf numFmtId="0" fontId="0" fillId="0" borderId="0" xfId="0" applyBorder="1"/>
    <xf numFmtId="0" fontId="22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Fill="1"/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top"/>
    </xf>
    <xf numFmtId="165" fontId="14" fillId="0" borderId="2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0" applyNumberFormat="1" applyFont="1" applyBorder="1" applyAlignment="1">
      <alignment horizontal="center" vertical="top"/>
    </xf>
    <xf numFmtId="2" fontId="14" fillId="2" borderId="2" xfId="0" applyNumberFormat="1" applyFont="1" applyFill="1" applyBorder="1" applyAlignment="1">
      <alignment horizontal="center" vertical="top"/>
    </xf>
    <xf numFmtId="4" fontId="14" fillId="0" borderId="2" xfId="0" applyNumberFormat="1" applyFont="1" applyBorder="1" applyAlignment="1">
      <alignment horizontal="center" vertical="top"/>
    </xf>
    <xf numFmtId="165" fontId="13" fillId="0" borderId="2" xfId="0" applyNumberFormat="1" applyFont="1" applyBorder="1" applyAlignment="1">
      <alignment horizontal="center" vertical="top"/>
    </xf>
    <xf numFmtId="164" fontId="14" fillId="2" borderId="2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165" fontId="14" fillId="0" borderId="2" xfId="0" applyNumberFormat="1" applyFont="1" applyFill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4" fontId="14" fillId="0" borderId="2" xfId="0" applyNumberFormat="1" applyFont="1" applyBorder="1" applyAlignment="1">
      <alignment horizontal="center" vertical="top"/>
    </xf>
    <xf numFmtId="165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164" fontId="14" fillId="3" borderId="2" xfId="0" applyNumberFormat="1" applyFont="1" applyFill="1" applyBorder="1" applyAlignment="1">
      <alignment horizontal="center"/>
    </xf>
    <xf numFmtId="0" fontId="13" fillId="3" borderId="2" xfId="0" applyFont="1" applyFill="1" applyBorder="1"/>
    <xf numFmtId="0" fontId="8" fillId="0" borderId="0" xfId="0" applyFont="1"/>
    <xf numFmtId="0" fontId="1" fillId="0" borderId="0" xfId="9"/>
    <xf numFmtId="0" fontId="6" fillId="0" borderId="0" xfId="9" applyFont="1" applyAlignment="1">
      <alignment vertical="top"/>
    </xf>
    <xf numFmtId="0" fontId="7" fillId="0" borderId="0" xfId="9" applyFont="1"/>
    <xf numFmtId="0" fontId="7" fillId="0" borderId="0" xfId="9" applyFont="1" applyAlignment="1">
      <alignment vertical="center" wrapText="1"/>
    </xf>
    <xf numFmtId="0" fontId="8" fillId="0" borderId="0" xfId="9" applyFont="1" applyAlignment="1">
      <alignment vertical="top"/>
    </xf>
    <xf numFmtId="0" fontId="11" fillId="0" borderId="2" xfId="9" applyFont="1" applyBorder="1" applyAlignment="1">
      <alignment horizontal="center" vertical="center" wrapText="1"/>
    </xf>
    <xf numFmtId="0" fontId="11" fillId="0" borderId="2" xfId="9" applyFont="1" applyBorder="1" applyAlignment="1">
      <alignment horizontal="center" vertical="top" wrapText="1"/>
    </xf>
    <xf numFmtId="0" fontId="13" fillId="0" borderId="2" xfId="9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 wrapText="1"/>
    </xf>
    <xf numFmtId="0" fontId="13" fillId="0" borderId="2" xfId="9" applyFont="1" applyBorder="1"/>
    <xf numFmtId="4" fontId="13" fillId="0" borderId="2" xfId="9" applyNumberFormat="1" applyFont="1" applyBorder="1" applyAlignment="1">
      <alignment horizontal="center"/>
    </xf>
    <xf numFmtId="0" fontId="13" fillId="0" borderId="2" xfId="9" applyFont="1" applyBorder="1" applyAlignment="1">
      <alignment wrapText="1"/>
    </xf>
    <xf numFmtId="2" fontId="14" fillId="2" borderId="2" xfId="9" applyNumberFormat="1" applyFont="1" applyFill="1" applyBorder="1" applyAlignment="1">
      <alignment horizontal="center"/>
    </xf>
    <xf numFmtId="0" fontId="13" fillId="0" borderId="2" xfId="9" applyFont="1" applyFill="1" applyBorder="1" applyAlignment="1">
      <alignment wrapText="1"/>
    </xf>
    <xf numFmtId="4" fontId="14" fillId="0" borderId="2" xfId="9" applyNumberFormat="1" applyFont="1" applyBorder="1" applyAlignment="1">
      <alignment horizontal="center"/>
    </xf>
    <xf numFmtId="0" fontId="15" fillId="0" borderId="2" xfId="9" applyFont="1" applyBorder="1" applyAlignment="1">
      <alignment horizontal="center" vertical="center"/>
    </xf>
    <xf numFmtId="0" fontId="15" fillId="0" borderId="2" xfId="9" applyFont="1" applyBorder="1"/>
    <xf numFmtId="4" fontId="15" fillId="0" borderId="2" xfId="9" applyNumberFormat="1" applyFont="1" applyBorder="1" applyAlignment="1">
      <alignment horizontal="center"/>
    </xf>
    <xf numFmtId="0" fontId="15" fillId="0" borderId="2" xfId="9" applyFont="1" applyBorder="1" applyAlignment="1">
      <alignment wrapText="1"/>
    </xf>
    <xf numFmtId="0" fontId="14" fillId="3" borderId="2" xfId="9" applyFont="1" applyFill="1" applyBorder="1"/>
    <xf numFmtId="4" fontId="16" fillId="3" borderId="2" xfId="9" applyNumberFormat="1" applyFont="1" applyFill="1" applyBorder="1" applyAlignment="1">
      <alignment horizontal="center"/>
    </xf>
    <xf numFmtId="0" fontId="15" fillId="3" borderId="2" xfId="9" applyFont="1" applyFill="1" applyBorder="1" applyAlignment="1">
      <alignment wrapText="1"/>
    </xf>
    <xf numFmtId="2" fontId="14" fillId="3" borderId="2" xfId="9" applyNumberFormat="1" applyFont="1" applyFill="1" applyBorder="1" applyAlignment="1">
      <alignment horizontal="center"/>
    </xf>
    <xf numFmtId="0" fontId="15" fillId="3" borderId="2" xfId="9" applyFont="1" applyFill="1" applyBorder="1"/>
    <xf numFmtId="4" fontId="14" fillId="3" borderId="2" xfId="9" applyNumberFormat="1" applyFont="1" applyFill="1" applyBorder="1" applyAlignment="1">
      <alignment horizontal="center"/>
    </xf>
    <xf numFmtId="0" fontId="17" fillId="0" borderId="0" xfId="9" applyFont="1"/>
    <xf numFmtId="4" fontId="13" fillId="0" borderId="2" xfId="9" applyNumberFormat="1" applyFont="1" applyBorder="1" applyAlignment="1">
      <alignment horizontal="center" vertical="center" wrapText="1"/>
    </xf>
    <xf numFmtId="2" fontId="14" fillId="2" borderId="2" xfId="9" applyNumberFormat="1" applyFont="1" applyFill="1" applyBorder="1" applyAlignment="1">
      <alignment horizontal="center" vertical="center" wrapText="1"/>
    </xf>
    <xf numFmtId="4" fontId="14" fillId="0" borderId="2" xfId="9" applyNumberFormat="1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" fillId="0" borderId="0" xfId="4"/>
    <xf numFmtId="0" fontId="1" fillId="0" borderId="0" xfId="4" applyAlignment="1">
      <alignment horizontal="center" vertical="center"/>
    </xf>
    <xf numFmtId="0" fontId="6" fillId="0" borderId="0" xfId="4" applyFont="1" applyAlignment="1">
      <alignment vertical="top"/>
    </xf>
    <xf numFmtId="0" fontId="7" fillId="0" borderId="0" xfId="4" applyFont="1"/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11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/>
    </xf>
    <xf numFmtId="4" fontId="13" fillId="0" borderId="2" xfId="4" applyNumberFormat="1" applyFont="1" applyBorder="1" applyAlignment="1">
      <alignment horizontal="center"/>
    </xf>
    <xf numFmtId="0" fontId="13" fillId="0" borderId="2" xfId="4" applyFont="1" applyBorder="1" applyAlignment="1">
      <alignment wrapText="1"/>
    </xf>
    <xf numFmtId="2" fontId="14" fillId="2" borderId="2" xfId="4" applyNumberFormat="1" applyFont="1" applyFill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4" fontId="14" fillId="0" borderId="2" xfId="4" applyNumberFormat="1" applyFont="1" applyBorder="1" applyAlignment="1">
      <alignment horizontal="center"/>
    </xf>
    <xf numFmtId="4" fontId="13" fillId="0" borderId="2" xfId="4" applyNumberFormat="1" applyFont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 wrapText="1"/>
    </xf>
    <xf numFmtId="0" fontId="13" fillId="0" borderId="2" xfId="4" applyFont="1" applyBorder="1" applyAlignment="1">
      <alignment horizontal="center" wrapText="1"/>
    </xf>
    <xf numFmtId="0" fontId="13" fillId="0" borderId="2" xfId="4" applyFont="1" applyBorder="1"/>
    <xf numFmtId="2" fontId="14" fillId="2" borderId="2" xfId="4" applyNumberFormat="1" applyFont="1" applyFill="1" applyBorder="1" applyAlignment="1">
      <alignment horizontal="center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 applyAlignment="1">
      <alignment wrapText="1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/>
    <xf numFmtId="4" fontId="15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wrapText="1"/>
    </xf>
    <xf numFmtId="0" fontId="27" fillId="0" borderId="2" xfId="4" applyFont="1" applyBorder="1" applyAlignment="1">
      <alignment wrapText="1"/>
    </xf>
    <xf numFmtId="0" fontId="14" fillId="3" borderId="2" xfId="4" applyFont="1" applyFill="1" applyBorder="1"/>
    <xf numFmtId="4" fontId="16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wrapText="1"/>
    </xf>
    <xf numFmtId="2" fontId="14" fillId="3" borderId="2" xfId="4" applyNumberFormat="1" applyFont="1" applyFill="1" applyBorder="1" applyAlignment="1">
      <alignment horizontal="center"/>
    </xf>
    <xf numFmtId="0" fontId="15" fillId="3" borderId="2" xfId="4" applyFont="1" applyFill="1" applyBorder="1" applyAlignment="1">
      <alignment horizontal="center" vertical="center"/>
    </xf>
    <xf numFmtId="4" fontId="14" fillId="3" borderId="2" xfId="4" applyNumberFormat="1" applyFont="1" applyFill="1" applyBorder="1" applyAlignment="1">
      <alignment horizontal="center"/>
    </xf>
    <xf numFmtId="0" fontId="17" fillId="0" borderId="0" xfId="4" applyFont="1"/>
    <xf numFmtId="0" fontId="19" fillId="0" borderId="0" xfId="8" applyFont="1" applyBorder="1" applyAlignment="1">
      <alignment horizontal="center" vertical="center"/>
    </xf>
    <xf numFmtId="0" fontId="0" fillId="0" borderId="2" xfId="0" applyBorder="1"/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top" wrapText="1"/>
    </xf>
    <xf numFmtId="0" fontId="13" fillId="0" borderId="7" xfId="4" applyFont="1" applyBorder="1" applyAlignment="1">
      <alignment horizontal="center" vertical="center" wrapText="1"/>
    </xf>
    <xf numFmtId="0" fontId="13" fillId="0" borderId="7" xfId="4" applyFont="1" applyBorder="1"/>
    <xf numFmtId="4" fontId="13" fillId="0" borderId="7" xfId="4" applyNumberFormat="1" applyFont="1" applyBorder="1" applyAlignment="1">
      <alignment horizontal="center"/>
    </xf>
    <xf numFmtId="0" fontId="13" fillId="0" borderId="7" xfId="4" applyFont="1" applyBorder="1" applyAlignment="1">
      <alignment wrapText="1"/>
    </xf>
    <xf numFmtId="2" fontId="14" fillId="5" borderId="7" xfId="4" applyNumberFormat="1" applyFont="1" applyFill="1" applyBorder="1" applyAlignment="1">
      <alignment horizontal="center"/>
    </xf>
    <xf numFmtId="0" fontId="13" fillId="0" borderId="7" xfId="4" applyFont="1" applyBorder="1" applyAlignment="1">
      <alignment horizontal="center"/>
    </xf>
    <xf numFmtId="0" fontId="13" fillId="0" borderId="7" xfId="4" applyFont="1" applyFill="1" applyBorder="1" applyAlignment="1">
      <alignment wrapText="1"/>
    </xf>
    <xf numFmtId="4" fontId="14" fillId="0" borderId="7" xfId="4" applyNumberFormat="1" applyFont="1" applyBorder="1" applyAlignment="1">
      <alignment horizontal="center"/>
    </xf>
    <xf numFmtId="0" fontId="13" fillId="0" borderId="7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7" xfId="4" applyFont="1" applyBorder="1"/>
    <xf numFmtId="4" fontId="15" fillId="0" borderId="7" xfId="4" applyNumberFormat="1" applyFont="1" applyBorder="1" applyAlignment="1">
      <alignment horizontal="center"/>
    </xf>
    <xf numFmtId="0" fontId="15" fillId="0" borderId="7" xfId="4" applyFont="1" applyBorder="1" applyAlignment="1">
      <alignment wrapText="1"/>
    </xf>
    <xf numFmtId="0" fontId="14" fillId="6" borderId="7" xfId="4" applyFont="1" applyFill="1" applyBorder="1"/>
    <xf numFmtId="4" fontId="16" fillId="6" borderId="7" xfId="4" applyNumberFormat="1" applyFont="1" applyFill="1" applyBorder="1" applyAlignment="1">
      <alignment horizontal="center"/>
    </xf>
    <xf numFmtId="0" fontId="15" fillId="6" borderId="7" xfId="4" applyFont="1" applyFill="1" applyBorder="1" applyAlignment="1">
      <alignment wrapText="1"/>
    </xf>
    <xf numFmtId="2" fontId="14" fillId="6" borderId="7" xfId="4" applyNumberFormat="1" applyFont="1" applyFill="1" applyBorder="1" applyAlignment="1">
      <alignment horizontal="center"/>
    </xf>
    <xf numFmtId="0" fontId="15" fillId="6" borderId="7" xfId="4" applyFont="1" applyFill="1" applyBorder="1"/>
    <xf numFmtId="4" fontId="14" fillId="6" borderId="7" xfId="4" applyNumberFormat="1" applyFont="1" applyFill="1" applyBorder="1" applyAlignment="1">
      <alignment horizont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20" fillId="0" borderId="0" xfId="4" applyFont="1"/>
    <xf numFmtId="0" fontId="28" fillId="0" borderId="0" xfId="4" applyFont="1"/>
    <xf numFmtId="0" fontId="8" fillId="0" borderId="6" xfId="8" applyFont="1" applyBorder="1" applyAlignment="1">
      <alignment horizontal="center"/>
    </xf>
    <xf numFmtId="0" fontId="0" fillId="0" borderId="2" xfId="0" applyFill="1" applyBorder="1"/>
    <xf numFmtId="0" fontId="13" fillId="0" borderId="2" xfId="0" applyFont="1" applyFill="1" applyBorder="1"/>
    <xf numFmtId="1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4" fontId="14" fillId="0" borderId="2" xfId="0" applyNumberFormat="1" applyFont="1" applyFill="1" applyBorder="1" applyAlignment="1">
      <alignment horizontal="center" vertical="top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8" fillId="0" borderId="1" xfId="8" applyFont="1" applyFill="1" applyBorder="1" applyAlignment="1">
      <alignment horizontal="center"/>
    </xf>
    <xf numFmtId="0" fontId="31" fillId="0" borderId="0" xfId="0" applyFont="1" applyFill="1"/>
    <xf numFmtId="0" fontId="19" fillId="0" borderId="0" xfId="8" applyFont="1" applyFill="1" applyAlignment="1">
      <alignment horizontal="centerContinuous" vertical="top"/>
    </xf>
    <xf numFmtId="0" fontId="19" fillId="0" borderId="0" xfId="8" applyFont="1" applyFill="1" applyBorder="1" applyAlignment="1">
      <alignment horizontal="centerContinuous" vertical="top"/>
    </xf>
    <xf numFmtId="2" fontId="14" fillId="2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4" fontId="0" fillId="0" borderId="0" xfId="0" applyNumberFormat="1" applyFill="1"/>
    <xf numFmtId="0" fontId="13" fillId="0" borderId="2" xfId="0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4" fontId="20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166" fontId="13" fillId="0" borderId="2" xfId="0" applyNumberFormat="1" applyFont="1" applyBorder="1"/>
    <xf numFmtId="0" fontId="13" fillId="0" borderId="2" xfId="0" applyFont="1" applyFill="1" applyBorder="1" applyAlignment="1">
      <alignment horizontal="left" wrapText="1"/>
    </xf>
    <xf numFmtId="1" fontId="13" fillId="0" borderId="2" xfId="0" applyNumberFormat="1" applyFont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/>
    </xf>
    <xf numFmtId="4" fontId="32" fillId="3" borderId="2" xfId="0" applyNumberFormat="1" applyFont="1" applyFill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0" fontId="15" fillId="0" borderId="0" xfId="0" applyFont="1"/>
    <xf numFmtId="0" fontId="33" fillId="0" borderId="0" xfId="0" applyFont="1"/>
    <xf numFmtId="0" fontId="18" fillId="0" borderId="1" xfId="8" applyFont="1" applyBorder="1" applyAlignment="1">
      <alignment horizontal="center"/>
    </xf>
    <xf numFmtId="0" fontId="36" fillId="0" borderId="0" xfId="0" applyFont="1"/>
    <xf numFmtId="0" fontId="37" fillId="0" borderId="0" xfId="8" applyFont="1" applyAlignment="1">
      <alignment horizontal="centerContinuous" vertical="top"/>
    </xf>
    <xf numFmtId="0" fontId="37" fillId="0" borderId="0" xfId="8" applyFont="1" applyBorder="1" applyAlignment="1">
      <alignment horizontal="centerContinuous" vertical="top"/>
    </xf>
    <xf numFmtId="0" fontId="16" fillId="0" borderId="0" xfId="0" applyFont="1"/>
    <xf numFmtId="49" fontId="13" fillId="0" borderId="2" xfId="0" applyNumberFormat="1" applyFont="1" applyBorder="1" applyAlignment="1">
      <alignment wrapText="1"/>
    </xf>
    <xf numFmtId="165" fontId="13" fillId="0" borderId="2" xfId="0" applyNumberFormat="1" applyFont="1" applyFill="1" applyBorder="1" applyAlignment="1">
      <alignment horizontal="center"/>
    </xf>
    <xf numFmtId="0" fontId="18" fillId="0" borderId="1" xfId="8" applyFont="1" applyBorder="1" applyAlignment="1">
      <alignment horizontal="center"/>
    </xf>
    <xf numFmtId="0" fontId="0" fillId="0" borderId="1" xfId="0" applyBorder="1" applyAlignme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8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" fillId="0" borderId="1" xfId="9" applyBorder="1" applyAlignment="1"/>
    <xf numFmtId="0" fontId="9" fillId="0" borderId="0" xfId="6" applyFont="1" applyBorder="1" applyAlignment="1">
      <alignment horizontal="center" vertical="center" wrapText="1"/>
    </xf>
    <xf numFmtId="0" fontId="20" fillId="0" borderId="0" xfId="6" applyFont="1" applyBorder="1" applyAlignment="1">
      <alignment horizontal="center" vertical="center" wrapText="1"/>
    </xf>
    <xf numFmtId="0" fontId="7" fillId="0" borderId="1" xfId="9" applyFont="1" applyBorder="1" applyAlignment="1">
      <alignment horizontal="left" vertical="top"/>
    </xf>
    <xf numFmtId="0" fontId="11" fillId="0" borderId="2" xfId="9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center" wrapText="1"/>
    </xf>
    <xf numFmtId="0" fontId="11" fillId="0" borderId="2" xfId="9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/>
    </xf>
    <xf numFmtId="0" fontId="9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29" fillId="0" borderId="6" xfId="8" applyFont="1" applyBorder="1" applyAlignment="1">
      <alignment horizontal="center"/>
    </xf>
    <xf numFmtId="0" fontId="30" fillId="0" borderId="0" xfId="8" applyFont="1" applyBorder="1" applyAlignment="1">
      <alignment horizontal="center" vertical="top"/>
    </xf>
    <xf numFmtId="0" fontId="7" fillId="0" borderId="6" xfId="4" applyFont="1" applyBorder="1" applyAlignment="1">
      <alignment horizontal="left" vertical="top"/>
    </xf>
    <xf numFmtId="0" fontId="11" fillId="0" borderId="7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top" wrapText="1"/>
    </xf>
    <xf numFmtId="0" fontId="18" fillId="0" borderId="1" xfId="8" applyFont="1" applyFill="1" applyBorder="1" applyAlignment="1">
      <alignment horizontal="center"/>
    </xf>
    <xf numFmtId="0" fontId="0" fillId="0" borderId="1" xfId="0" applyFill="1" applyBorder="1" applyAlignment="1"/>
    <xf numFmtId="1" fontId="13" fillId="0" borderId="3" xfId="0" applyNumberFormat="1" applyFont="1" applyFill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4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4" fillId="0" borderId="1" xfId="8" applyFont="1" applyBorder="1" applyAlignment="1">
      <alignment horizontal="center"/>
    </xf>
    <xf numFmtId="0" fontId="35" fillId="0" borderId="1" xfId="0" applyFont="1" applyBorder="1" applyAlignment="1"/>
  </cellXfs>
  <cellStyles count="10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Благодійні внески ДОЗ" xfId="9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2" t="s">
        <v>2</v>
      </c>
      <c r="C3" s="223"/>
      <c r="D3" s="223"/>
      <c r="E3" s="223"/>
      <c r="F3" s="223"/>
      <c r="G3" s="223"/>
      <c r="H3" s="223"/>
      <c r="I3" s="223"/>
      <c r="J3" s="223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47.25" x14ac:dyDescent="0.25">
      <c r="A7" s="7">
        <v>1</v>
      </c>
      <c r="B7" s="8" t="s">
        <v>16</v>
      </c>
      <c r="C7" s="9"/>
      <c r="D7" s="9">
        <f>2.5+8</f>
        <v>10.5</v>
      </c>
      <c r="E7" s="8" t="s">
        <v>17</v>
      </c>
      <c r="F7" s="10">
        <f>SUM(C7,D7)</f>
        <v>10.5</v>
      </c>
      <c r="G7" s="8"/>
      <c r="H7" s="9"/>
      <c r="I7" s="8" t="s">
        <v>17</v>
      </c>
      <c r="J7" s="9">
        <f>D7</f>
        <v>10.5</v>
      </c>
      <c r="K7" s="11"/>
    </row>
    <row r="8" spans="1:16" ht="47.25" x14ac:dyDescent="0.25">
      <c r="A8" s="7">
        <v>2</v>
      </c>
      <c r="B8" s="8" t="s">
        <v>18</v>
      </c>
      <c r="C8" s="9"/>
      <c r="D8" s="9">
        <f>5.5+3.6</f>
        <v>9.1</v>
      </c>
      <c r="E8" s="8" t="s">
        <v>17</v>
      </c>
      <c r="F8" s="10">
        <f t="shared" ref="F8:F50" si="0">SUM(C8,D8)</f>
        <v>9.1</v>
      </c>
      <c r="G8" s="8"/>
      <c r="H8" s="9"/>
      <c r="I8" s="8" t="s">
        <v>17</v>
      </c>
      <c r="J8" s="9">
        <f>D8</f>
        <v>9.1</v>
      </c>
      <c r="K8" s="11"/>
    </row>
    <row r="9" spans="1:16" ht="47.25" x14ac:dyDescent="0.25">
      <c r="A9" s="7">
        <v>3</v>
      </c>
      <c r="B9" s="8" t="s">
        <v>19</v>
      </c>
      <c r="C9" s="9"/>
      <c r="D9" s="9">
        <f>14.88+0.6</f>
        <v>15.48</v>
      </c>
      <c r="E9" s="8" t="s">
        <v>17</v>
      </c>
      <c r="F9" s="10">
        <f t="shared" si="0"/>
        <v>15.48</v>
      </c>
      <c r="G9" s="8"/>
      <c r="H9" s="9"/>
      <c r="I9" s="8" t="s">
        <v>17</v>
      </c>
      <c r="J9" s="9">
        <f>D9</f>
        <v>15.48</v>
      </c>
      <c r="K9" s="11"/>
    </row>
    <row r="10" spans="1:16" ht="15.75" x14ac:dyDescent="0.25">
      <c r="A10" s="7"/>
      <c r="B10" s="8"/>
      <c r="C10" s="9"/>
      <c r="D10" s="9"/>
      <c r="E10" s="8"/>
      <c r="F10" s="10">
        <f t="shared" si="0"/>
        <v>0</v>
      </c>
      <c r="G10" s="8"/>
      <c r="H10" s="9"/>
      <c r="I10" s="12"/>
      <c r="J10" s="9"/>
      <c r="K10" s="11"/>
    </row>
    <row r="11" spans="1:16" ht="15.75" x14ac:dyDescent="0.25">
      <c r="A11" s="7"/>
      <c r="B11" s="8"/>
      <c r="C11" s="9"/>
      <c r="D11" s="9"/>
      <c r="E11" s="8"/>
      <c r="F11" s="10">
        <f t="shared" si="0"/>
        <v>0</v>
      </c>
      <c r="G11" s="8"/>
      <c r="H11" s="9"/>
      <c r="I11" s="12"/>
      <c r="J11" s="9"/>
      <c r="K11" s="11"/>
    </row>
    <row r="12" spans="1:16" ht="15.75" x14ac:dyDescent="0.25">
      <c r="A12" s="7"/>
      <c r="B12" s="8"/>
      <c r="C12" s="9"/>
      <c r="D12" s="9"/>
      <c r="E12" s="8"/>
      <c r="F12" s="10">
        <f t="shared" si="0"/>
        <v>0</v>
      </c>
      <c r="G12" s="7"/>
      <c r="H12" s="9"/>
      <c r="I12" s="8"/>
      <c r="J12" s="9"/>
      <c r="K12" s="11"/>
    </row>
    <row r="13" spans="1:16" ht="15.75" x14ac:dyDescent="0.25">
      <c r="A13" s="7"/>
      <c r="B13" s="8"/>
      <c r="C13" s="9"/>
      <c r="D13" s="9"/>
      <c r="E13" s="8"/>
      <c r="F13" s="10">
        <f t="shared" si="0"/>
        <v>0</v>
      </c>
      <c r="G13" s="7"/>
      <c r="H13" s="9"/>
      <c r="I13" s="8"/>
      <c r="J13" s="9"/>
      <c r="K13" s="11"/>
    </row>
    <row r="14" spans="1:16" ht="15.75" x14ac:dyDescent="0.25">
      <c r="A14" s="7"/>
      <c r="B14" s="8"/>
      <c r="C14" s="9"/>
      <c r="D14" s="9"/>
      <c r="E14" s="8"/>
      <c r="F14" s="10">
        <f t="shared" si="0"/>
        <v>0</v>
      </c>
      <c r="G14" s="8"/>
      <c r="H14" s="9"/>
      <c r="I14" s="8"/>
      <c r="J14" s="9"/>
      <c r="K14" s="11"/>
    </row>
    <row r="15" spans="1:16" ht="15.75" x14ac:dyDescent="0.25">
      <c r="A15" s="13"/>
      <c r="B15" s="8"/>
      <c r="C15" s="9"/>
      <c r="D15" s="9"/>
      <c r="E15" s="8"/>
      <c r="F15" s="10">
        <f t="shared" si="0"/>
        <v>0</v>
      </c>
      <c r="G15" s="8"/>
      <c r="H15" s="9"/>
      <c r="I15" s="8"/>
      <c r="J15" s="9"/>
      <c r="K15" s="11"/>
    </row>
    <row r="16" spans="1:16" ht="15" customHeight="1" x14ac:dyDescent="0.25">
      <c r="A16" s="13"/>
      <c r="B16" s="8"/>
      <c r="C16" s="9"/>
      <c r="D16" s="9"/>
      <c r="E16" s="8"/>
      <c r="F16" s="10">
        <f t="shared" si="0"/>
        <v>0</v>
      </c>
      <c r="G16" s="8"/>
      <c r="H16" s="9"/>
      <c r="I16" s="8"/>
      <c r="J16" s="9"/>
      <c r="K16" s="11"/>
    </row>
    <row r="17" spans="1:11" ht="15.75" x14ac:dyDescent="0.25">
      <c r="A17" s="7"/>
      <c r="B17" s="8"/>
      <c r="C17" s="9"/>
      <c r="D17" s="9"/>
      <c r="E17" s="8"/>
      <c r="F17" s="10">
        <f t="shared" si="0"/>
        <v>0</v>
      </c>
      <c r="G17" s="8"/>
      <c r="H17" s="9"/>
      <c r="I17" s="8"/>
      <c r="J17" s="9"/>
      <c r="K17" s="11"/>
    </row>
    <row r="18" spans="1:11" ht="15.75" x14ac:dyDescent="0.25">
      <c r="A18" s="7"/>
      <c r="B18" s="8"/>
      <c r="C18" s="9"/>
      <c r="D18" s="9"/>
      <c r="E18" s="8"/>
      <c r="F18" s="10">
        <f t="shared" si="0"/>
        <v>0</v>
      </c>
      <c r="G18" s="8"/>
      <c r="H18" s="9"/>
      <c r="I18" s="8"/>
      <c r="J18" s="9"/>
      <c r="K18" s="11"/>
    </row>
    <row r="19" spans="1:11" ht="15.75" x14ac:dyDescent="0.25">
      <c r="A19" s="7"/>
      <c r="B19" s="8"/>
      <c r="C19" s="9"/>
      <c r="D19" s="9"/>
      <c r="E19" s="8"/>
      <c r="F19" s="10">
        <f t="shared" si="0"/>
        <v>0</v>
      </c>
      <c r="G19" s="8"/>
      <c r="H19" s="9"/>
      <c r="I19" s="8"/>
      <c r="J19" s="9"/>
      <c r="K19" s="11"/>
    </row>
    <row r="20" spans="1:11" ht="15.75" x14ac:dyDescent="0.25">
      <c r="A20" s="7"/>
      <c r="B20" s="8"/>
      <c r="C20" s="9"/>
      <c r="D20" s="9"/>
      <c r="E20" s="8"/>
      <c r="F20" s="10">
        <f t="shared" si="0"/>
        <v>0</v>
      </c>
      <c r="G20" s="8"/>
      <c r="H20" s="9"/>
      <c r="I20" s="8"/>
      <c r="J20" s="9"/>
      <c r="K20" s="11"/>
    </row>
    <row r="21" spans="1:11" ht="15.75" x14ac:dyDescent="0.25">
      <c r="A21" s="7"/>
      <c r="B21" s="8"/>
      <c r="C21" s="9"/>
      <c r="D21" s="9"/>
      <c r="E21" s="8"/>
      <c r="F21" s="10">
        <f t="shared" si="0"/>
        <v>0</v>
      </c>
      <c r="G21" s="8"/>
      <c r="H21" s="9"/>
      <c r="I21" s="8"/>
      <c r="J21" s="9"/>
      <c r="K21" s="11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0</v>
      </c>
      <c r="D50" s="23">
        <f>SUM(D7:D49)</f>
        <v>35.08</v>
      </c>
      <c r="E50" s="24"/>
      <c r="F50" s="25">
        <f t="shared" si="0"/>
        <v>35.08</v>
      </c>
      <c r="G50" s="26"/>
      <c r="H50" s="23">
        <f>SUM(H7:H49)</f>
        <v>0</v>
      </c>
      <c r="I50" s="24"/>
      <c r="J50" s="23">
        <f>SUM(J7:J49)</f>
        <v>35.08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22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25</v>
      </c>
      <c r="H55" s="219"/>
    </row>
    <row r="56" spans="1:11" x14ac:dyDescent="0.25"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118" zoomScaleNormal="75" zoomScaleSheetLayoutView="118" workbookViewId="0">
      <selection activeCell="A3" sqref="A3:K3"/>
    </sheetView>
  </sheetViews>
  <sheetFormatPr defaultRowHeight="15" x14ac:dyDescent="0.25"/>
  <cols>
    <col min="1" max="1" width="7.28515625" style="105" customWidth="1"/>
    <col min="2" max="2" width="24.42578125" style="105" customWidth="1"/>
    <col min="3" max="3" width="15.42578125" style="105" customWidth="1"/>
    <col min="4" max="4" width="13.5703125" style="105" customWidth="1"/>
    <col min="5" max="5" width="18.85546875" style="105" customWidth="1"/>
    <col min="6" max="6" width="15.85546875" style="105" customWidth="1"/>
    <col min="7" max="7" width="16.5703125" style="106" customWidth="1"/>
    <col min="8" max="8" width="13.42578125" style="105" customWidth="1"/>
    <col min="9" max="9" width="22.85546875" style="105" customWidth="1"/>
    <col min="10" max="10" width="12.85546875" style="105" customWidth="1"/>
    <col min="11" max="11" width="15.42578125" style="105" customWidth="1"/>
    <col min="12" max="256" width="9.140625" style="105"/>
    <col min="257" max="257" width="7.28515625" style="105" customWidth="1"/>
    <col min="258" max="258" width="24.42578125" style="105" customWidth="1"/>
    <col min="259" max="259" width="15.42578125" style="105" customWidth="1"/>
    <col min="260" max="260" width="13.5703125" style="105" customWidth="1"/>
    <col min="261" max="261" width="18.85546875" style="105" customWidth="1"/>
    <col min="262" max="262" width="15.85546875" style="105" customWidth="1"/>
    <col min="263" max="263" width="16.5703125" style="105" customWidth="1"/>
    <col min="264" max="264" width="13.42578125" style="105" customWidth="1"/>
    <col min="265" max="265" width="22.85546875" style="105" customWidth="1"/>
    <col min="266" max="266" width="12.85546875" style="105" customWidth="1"/>
    <col min="267" max="267" width="15.42578125" style="105" customWidth="1"/>
    <col min="268" max="512" width="9.140625" style="105"/>
    <col min="513" max="513" width="7.28515625" style="105" customWidth="1"/>
    <col min="514" max="514" width="24.42578125" style="105" customWidth="1"/>
    <col min="515" max="515" width="15.42578125" style="105" customWidth="1"/>
    <col min="516" max="516" width="13.5703125" style="105" customWidth="1"/>
    <col min="517" max="517" width="18.85546875" style="105" customWidth="1"/>
    <col min="518" max="518" width="15.85546875" style="105" customWidth="1"/>
    <col min="519" max="519" width="16.5703125" style="105" customWidth="1"/>
    <col min="520" max="520" width="13.42578125" style="105" customWidth="1"/>
    <col min="521" max="521" width="22.85546875" style="105" customWidth="1"/>
    <col min="522" max="522" width="12.85546875" style="105" customWidth="1"/>
    <col min="523" max="523" width="15.42578125" style="105" customWidth="1"/>
    <col min="524" max="768" width="9.140625" style="105"/>
    <col min="769" max="769" width="7.28515625" style="105" customWidth="1"/>
    <col min="770" max="770" width="24.42578125" style="105" customWidth="1"/>
    <col min="771" max="771" width="15.42578125" style="105" customWidth="1"/>
    <col min="772" max="772" width="13.5703125" style="105" customWidth="1"/>
    <col min="773" max="773" width="18.85546875" style="105" customWidth="1"/>
    <col min="774" max="774" width="15.85546875" style="105" customWidth="1"/>
    <col min="775" max="775" width="16.5703125" style="105" customWidth="1"/>
    <col min="776" max="776" width="13.42578125" style="105" customWidth="1"/>
    <col min="777" max="777" width="22.85546875" style="105" customWidth="1"/>
    <col min="778" max="778" width="12.85546875" style="105" customWidth="1"/>
    <col min="779" max="779" width="15.42578125" style="105" customWidth="1"/>
    <col min="780" max="1024" width="9.140625" style="105"/>
    <col min="1025" max="1025" width="7.28515625" style="105" customWidth="1"/>
    <col min="1026" max="1026" width="24.42578125" style="105" customWidth="1"/>
    <col min="1027" max="1027" width="15.42578125" style="105" customWidth="1"/>
    <col min="1028" max="1028" width="13.5703125" style="105" customWidth="1"/>
    <col min="1029" max="1029" width="18.85546875" style="105" customWidth="1"/>
    <col min="1030" max="1030" width="15.85546875" style="105" customWidth="1"/>
    <col min="1031" max="1031" width="16.5703125" style="105" customWidth="1"/>
    <col min="1032" max="1032" width="13.42578125" style="105" customWidth="1"/>
    <col min="1033" max="1033" width="22.85546875" style="105" customWidth="1"/>
    <col min="1034" max="1034" width="12.85546875" style="105" customWidth="1"/>
    <col min="1035" max="1035" width="15.42578125" style="105" customWidth="1"/>
    <col min="1036" max="1280" width="9.140625" style="105"/>
    <col min="1281" max="1281" width="7.28515625" style="105" customWidth="1"/>
    <col min="1282" max="1282" width="24.42578125" style="105" customWidth="1"/>
    <col min="1283" max="1283" width="15.42578125" style="105" customWidth="1"/>
    <col min="1284" max="1284" width="13.5703125" style="105" customWidth="1"/>
    <col min="1285" max="1285" width="18.85546875" style="105" customWidth="1"/>
    <col min="1286" max="1286" width="15.85546875" style="105" customWidth="1"/>
    <col min="1287" max="1287" width="16.5703125" style="105" customWidth="1"/>
    <col min="1288" max="1288" width="13.42578125" style="105" customWidth="1"/>
    <col min="1289" max="1289" width="22.85546875" style="105" customWidth="1"/>
    <col min="1290" max="1290" width="12.85546875" style="105" customWidth="1"/>
    <col min="1291" max="1291" width="15.42578125" style="105" customWidth="1"/>
    <col min="1292" max="1536" width="9.140625" style="105"/>
    <col min="1537" max="1537" width="7.28515625" style="105" customWidth="1"/>
    <col min="1538" max="1538" width="24.42578125" style="105" customWidth="1"/>
    <col min="1539" max="1539" width="15.42578125" style="105" customWidth="1"/>
    <col min="1540" max="1540" width="13.5703125" style="105" customWidth="1"/>
    <col min="1541" max="1541" width="18.85546875" style="105" customWidth="1"/>
    <col min="1542" max="1542" width="15.85546875" style="105" customWidth="1"/>
    <col min="1543" max="1543" width="16.5703125" style="105" customWidth="1"/>
    <col min="1544" max="1544" width="13.42578125" style="105" customWidth="1"/>
    <col min="1545" max="1545" width="22.85546875" style="105" customWidth="1"/>
    <col min="1546" max="1546" width="12.85546875" style="105" customWidth="1"/>
    <col min="1547" max="1547" width="15.42578125" style="105" customWidth="1"/>
    <col min="1548" max="1792" width="9.140625" style="105"/>
    <col min="1793" max="1793" width="7.28515625" style="105" customWidth="1"/>
    <col min="1794" max="1794" width="24.42578125" style="105" customWidth="1"/>
    <col min="1795" max="1795" width="15.42578125" style="105" customWidth="1"/>
    <col min="1796" max="1796" width="13.5703125" style="105" customWidth="1"/>
    <col min="1797" max="1797" width="18.85546875" style="105" customWidth="1"/>
    <col min="1798" max="1798" width="15.85546875" style="105" customWidth="1"/>
    <col min="1799" max="1799" width="16.5703125" style="105" customWidth="1"/>
    <col min="1800" max="1800" width="13.42578125" style="105" customWidth="1"/>
    <col min="1801" max="1801" width="22.85546875" style="105" customWidth="1"/>
    <col min="1802" max="1802" width="12.85546875" style="105" customWidth="1"/>
    <col min="1803" max="1803" width="15.42578125" style="105" customWidth="1"/>
    <col min="1804" max="2048" width="9.140625" style="105"/>
    <col min="2049" max="2049" width="7.28515625" style="105" customWidth="1"/>
    <col min="2050" max="2050" width="24.42578125" style="105" customWidth="1"/>
    <col min="2051" max="2051" width="15.42578125" style="105" customWidth="1"/>
    <col min="2052" max="2052" width="13.5703125" style="105" customWidth="1"/>
    <col min="2053" max="2053" width="18.85546875" style="105" customWidth="1"/>
    <col min="2054" max="2054" width="15.85546875" style="105" customWidth="1"/>
    <col min="2055" max="2055" width="16.5703125" style="105" customWidth="1"/>
    <col min="2056" max="2056" width="13.42578125" style="105" customWidth="1"/>
    <col min="2057" max="2057" width="22.85546875" style="105" customWidth="1"/>
    <col min="2058" max="2058" width="12.85546875" style="105" customWidth="1"/>
    <col min="2059" max="2059" width="15.42578125" style="105" customWidth="1"/>
    <col min="2060" max="2304" width="9.140625" style="105"/>
    <col min="2305" max="2305" width="7.28515625" style="105" customWidth="1"/>
    <col min="2306" max="2306" width="24.42578125" style="105" customWidth="1"/>
    <col min="2307" max="2307" width="15.42578125" style="105" customWidth="1"/>
    <col min="2308" max="2308" width="13.5703125" style="105" customWidth="1"/>
    <col min="2309" max="2309" width="18.85546875" style="105" customWidth="1"/>
    <col min="2310" max="2310" width="15.85546875" style="105" customWidth="1"/>
    <col min="2311" max="2311" width="16.5703125" style="105" customWidth="1"/>
    <col min="2312" max="2312" width="13.42578125" style="105" customWidth="1"/>
    <col min="2313" max="2313" width="22.85546875" style="105" customWidth="1"/>
    <col min="2314" max="2314" width="12.85546875" style="105" customWidth="1"/>
    <col min="2315" max="2315" width="15.42578125" style="105" customWidth="1"/>
    <col min="2316" max="2560" width="9.140625" style="105"/>
    <col min="2561" max="2561" width="7.28515625" style="105" customWidth="1"/>
    <col min="2562" max="2562" width="24.42578125" style="105" customWidth="1"/>
    <col min="2563" max="2563" width="15.42578125" style="105" customWidth="1"/>
    <col min="2564" max="2564" width="13.5703125" style="105" customWidth="1"/>
    <col min="2565" max="2565" width="18.85546875" style="105" customWidth="1"/>
    <col min="2566" max="2566" width="15.85546875" style="105" customWidth="1"/>
    <col min="2567" max="2567" width="16.5703125" style="105" customWidth="1"/>
    <col min="2568" max="2568" width="13.42578125" style="105" customWidth="1"/>
    <col min="2569" max="2569" width="22.85546875" style="105" customWidth="1"/>
    <col min="2570" max="2570" width="12.85546875" style="105" customWidth="1"/>
    <col min="2571" max="2571" width="15.42578125" style="105" customWidth="1"/>
    <col min="2572" max="2816" width="9.140625" style="105"/>
    <col min="2817" max="2817" width="7.28515625" style="105" customWidth="1"/>
    <col min="2818" max="2818" width="24.42578125" style="105" customWidth="1"/>
    <col min="2819" max="2819" width="15.42578125" style="105" customWidth="1"/>
    <col min="2820" max="2820" width="13.5703125" style="105" customWidth="1"/>
    <col min="2821" max="2821" width="18.85546875" style="105" customWidth="1"/>
    <col min="2822" max="2822" width="15.85546875" style="105" customWidth="1"/>
    <col min="2823" max="2823" width="16.5703125" style="105" customWidth="1"/>
    <col min="2824" max="2824" width="13.42578125" style="105" customWidth="1"/>
    <col min="2825" max="2825" width="22.85546875" style="105" customWidth="1"/>
    <col min="2826" max="2826" width="12.85546875" style="105" customWidth="1"/>
    <col min="2827" max="2827" width="15.42578125" style="105" customWidth="1"/>
    <col min="2828" max="3072" width="9.140625" style="105"/>
    <col min="3073" max="3073" width="7.28515625" style="105" customWidth="1"/>
    <col min="3074" max="3074" width="24.42578125" style="105" customWidth="1"/>
    <col min="3075" max="3075" width="15.42578125" style="105" customWidth="1"/>
    <col min="3076" max="3076" width="13.5703125" style="105" customWidth="1"/>
    <col min="3077" max="3077" width="18.85546875" style="105" customWidth="1"/>
    <col min="3078" max="3078" width="15.85546875" style="105" customWidth="1"/>
    <col min="3079" max="3079" width="16.5703125" style="105" customWidth="1"/>
    <col min="3080" max="3080" width="13.42578125" style="105" customWidth="1"/>
    <col min="3081" max="3081" width="22.85546875" style="105" customWidth="1"/>
    <col min="3082" max="3082" width="12.85546875" style="105" customWidth="1"/>
    <col min="3083" max="3083" width="15.42578125" style="105" customWidth="1"/>
    <col min="3084" max="3328" width="9.140625" style="105"/>
    <col min="3329" max="3329" width="7.28515625" style="105" customWidth="1"/>
    <col min="3330" max="3330" width="24.42578125" style="105" customWidth="1"/>
    <col min="3331" max="3331" width="15.42578125" style="105" customWidth="1"/>
    <col min="3332" max="3332" width="13.5703125" style="105" customWidth="1"/>
    <col min="3333" max="3333" width="18.85546875" style="105" customWidth="1"/>
    <col min="3334" max="3334" width="15.85546875" style="105" customWidth="1"/>
    <col min="3335" max="3335" width="16.5703125" style="105" customWidth="1"/>
    <col min="3336" max="3336" width="13.42578125" style="105" customWidth="1"/>
    <col min="3337" max="3337" width="22.85546875" style="105" customWidth="1"/>
    <col min="3338" max="3338" width="12.85546875" style="105" customWidth="1"/>
    <col min="3339" max="3339" width="15.42578125" style="105" customWidth="1"/>
    <col min="3340" max="3584" width="9.140625" style="105"/>
    <col min="3585" max="3585" width="7.28515625" style="105" customWidth="1"/>
    <col min="3586" max="3586" width="24.42578125" style="105" customWidth="1"/>
    <col min="3587" max="3587" width="15.42578125" style="105" customWidth="1"/>
    <col min="3588" max="3588" width="13.5703125" style="105" customWidth="1"/>
    <col min="3589" max="3589" width="18.85546875" style="105" customWidth="1"/>
    <col min="3590" max="3590" width="15.85546875" style="105" customWidth="1"/>
    <col min="3591" max="3591" width="16.5703125" style="105" customWidth="1"/>
    <col min="3592" max="3592" width="13.42578125" style="105" customWidth="1"/>
    <col min="3593" max="3593" width="22.85546875" style="105" customWidth="1"/>
    <col min="3594" max="3594" width="12.85546875" style="105" customWidth="1"/>
    <col min="3595" max="3595" width="15.42578125" style="105" customWidth="1"/>
    <col min="3596" max="3840" width="9.140625" style="105"/>
    <col min="3841" max="3841" width="7.28515625" style="105" customWidth="1"/>
    <col min="3842" max="3842" width="24.42578125" style="105" customWidth="1"/>
    <col min="3843" max="3843" width="15.42578125" style="105" customWidth="1"/>
    <col min="3844" max="3844" width="13.5703125" style="105" customWidth="1"/>
    <col min="3845" max="3845" width="18.85546875" style="105" customWidth="1"/>
    <col min="3846" max="3846" width="15.85546875" style="105" customWidth="1"/>
    <col min="3847" max="3847" width="16.5703125" style="105" customWidth="1"/>
    <col min="3848" max="3848" width="13.42578125" style="105" customWidth="1"/>
    <col min="3849" max="3849" width="22.85546875" style="105" customWidth="1"/>
    <col min="3850" max="3850" width="12.85546875" style="105" customWidth="1"/>
    <col min="3851" max="3851" width="15.42578125" style="105" customWidth="1"/>
    <col min="3852" max="4096" width="9.140625" style="105"/>
    <col min="4097" max="4097" width="7.28515625" style="105" customWidth="1"/>
    <col min="4098" max="4098" width="24.42578125" style="105" customWidth="1"/>
    <col min="4099" max="4099" width="15.42578125" style="105" customWidth="1"/>
    <col min="4100" max="4100" width="13.5703125" style="105" customWidth="1"/>
    <col min="4101" max="4101" width="18.85546875" style="105" customWidth="1"/>
    <col min="4102" max="4102" width="15.85546875" style="105" customWidth="1"/>
    <col min="4103" max="4103" width="16.5703125" style="105" customWidth="1"/>
    <col min="4104" max="4104" width="13.42578125" style="105" customWidth="1"/>
    <col min="4105" max="4105" width="22.85546875" style="105" customWidth="1"/>
    <col min="4106" max="4106" width="12.85546875" style="105" customWidth="1"/>
    <col min="4107" max="4107" width="15.42578125" style="105" customWidth="1"/>
    <col min="4108" max="4352" width="9.140625" style="105"/>
    <col min="4353" max="4353" width="7.28515625" style="105" customWidth="1"/>
    <col min="4354" max="4354" width="24.42578125" style="105" customWidth="1"/>
    <col min="4355" max="4355" width="15.42578125" style="105" customWidth="1"/>
    <col min="4356" max="4356" width="13.5703125" style="105" customWidth="1"/>
    <col min="4357" max="4357" width="18.85546875" style="105" customWidth="1"/>
    <col min="4358" max="4358" width="15.85546875" style="105" customWidth="1"/>
    <col min="4359" max="4359" width="16.5703125" style="105" customWidth="1"/>
    <col min="4360" max="4360" width="13.42578125" style="105" customWidth="1"/>
    <col min="4361" max="4361" width="22.85546875" style="105" customWidth="1"/>
    <col min="4362" max="4362" width="12.85546875" style="105" customWidth="1"/>
    <col min="4363" max="4363" width="15.42578125" style="105" customWidth="1"/>
    <col min="4364" max="4608" width="9.140625" style="105"/>
    <col min="4609" max="4609" width="7.28515625" style="105" customWidth="1"/>
    <col min="4610" max="4610" width="24.42578125" style="105" customWidth="1"/>
    <col min="4611" max="4611" width="15.42578125" style="105" customWidth="1"/>
    <col min="4612" max="4612" width="13.5703125" style="105" customWidth="1"/>
    <col min="4613" max="4613" width="18.85546875" style="105" customWidth="1"/>
    <col min="4614" max="4614" width="15.85546875" style="105" customWidth="1"/>
    <col min="4615" max="4615" width="16.5703125" style="105" customWidth="1"/>
    <col min="4616" max="4616" width="13.42578125" style="105" customWidth="1"/>
    <col min="4617" max="4617" width="22.85546875" style="105" customWidth="1"/>
    <col min="4618" max="4618" width="12.85546875" style="105" customWidth="1"/>
    <col min="4619" max="4619" width="15.42578125" style="105" customWidth="1"/>
    <col min="4620" max="4864" width="9.140625" style="105"/>
    <col min="4865" max="4865" width="7.28515625" style="105" customWidth="1"/>
    <col min="4866" max="4866" width="24.42578125" style="105" customWidth="1"/>
    <col min="4867" max="4867" width="15.42578125" style="105" customWidth="1"/>
    <col min="4868" max="4868" width="13.5703125" style="105" customWidth="1"/>
    <col min="4869" max="4869" width="18.85546875" style="105" customWidth="1"/>
    <col min="4870" max="4870" width="15.85546875" style="105" customWidth="1"/>
    <col min="4871" max="4871" width="16.5703125" style="105" customWidth="1"/>
    <col min="4872" max="4872" width="13.42578125" style="105" customWidth="1"/>
    <col min="4873" max="4873" width="22.85546875" style="105" customWidth="1"/>
    <col min="4874" max="4874" width="12.85546875" style="105" customWidth="1"/>
    <col min="4875" max="4875" width="15.42578125" style="105" customWidth="1"/>
    <col min="4876" max="5120" width="9.140625" style="105"/>
    <col min="5121" max="5121" width="7.28515625" style="105" customWidth="1"/>
    <col min="5122" max="5122" width="24.42578125" style="105" customWidth="1"/>
    <col min="5123" max="5123" width="15.42578125" style="105" customWidth="1"/>
    <col min="5124" max="5124" width="13.5703125" style="105" customWidth="1"/>
    <col min="5125" max="5125" width="18.85546875" style="105" customWidth="1"/>
    <col min="5126" max="5126" width="15.85546875" style="105" customWidth="1"/>
    <col min="5127" max="5127" width="16.5703125" style="105" customWidth="1"/>
    <col min="5128" max="5128" width="13.42578125" style="105" customWidth="1"/>
    <col min="5129" max="5129" width="22.85546875" style="105" customWidth="1"/>
    <col min="5130" max="5130" width="12.85546875" style="105" customWidth="1"/>
    <col min="5131" max="5131" width="15.42578125" style="105" customWidth="1"/>
    <col min="5132" max="5376" width="9.140625" style="105"/>
    <col min="5377" max="5377" width="7.28515625" style="105" customWidth="1"/>
    <col min="5378" max="5378" width="24.42578125" style="105" customWidth="1"/>
    <col min="5379" max="5379" width="15.42578125" style="105" customWidth="1"/>
    <col min="5380" max="5380" width="13.5703125" style="105" customWidth="1"/>
    <col min="5381" max="5381" width="18.85546875" style="105" customWidth="1"/>
    <col min="5382" max="5382" width="15.85546875" style="105" customWidth="1"/>
    <col min="5383" max="5383" width="16.5703125" style="105" customWidth="1"/>
    <col min="5384" max="5384" width="13.42578125" style="105" customWidth="1"/>
    <col min="5385" max="5385" width="22.85546875" style="105" customWidth="1"/>
    <col min="5386" max="5386" width="12.85546875" style="105" customWidth="1"/>
    <col min="5387" max="5387" width="15.42578125" style="105" customWidth="1"/>
    <col min="5388" max="5632" width="9.140625" style="105"/>
    <col min="5633" max="5633" width="7.28515625" style="105" customWidth="1"/>
    <col min="5634" max="5634" width="24.42578125" style="105" customWidth="1"/>
    <col min="5635" max="5635" width="15.42578125" style="105" customWidth="1"/>
    <col min="5636" max="5636" width="13.5703125" style="105" customWidth="1"/>
    <col min="5637" max="5637" width="18.85546875" style="105" customWidth="1"/>
    <col min="5638" max="5638" width="15.85546875" style="105" customWidth="1"/>
    <col min="5639" max="5639" width="16.5703125" style="105" customWidth="1"/>
    <col min="5640" max="5640" width="13.42578125" style="105" customWidth="1"/>
    <col min="5641" max="5641" width="22.85546875" style="105" customWidth="1"/>
    <col min="5642" max="5642" width="12.85546875" style="105" customWidth="1"/>
    <col min="5643" max="5643" width="15.42578125" style="105" customWidth="1"/>
    <col min="5644" max="5888" width="9.140625" style="105"/>
    <col min="5889" max="5889" width="7.28515625" style="105" customWidth="1"/>
    <col min="5890" max="5890" width="24.42578125" style="105" customWidth="1"/>
    <col min="5891" max="5891" width="15.42578125" style="105" customWidth="1"/>
    <col min="5892" max="5892" width="13.5703125" style="105" customWidth="1"/>
    <col min="5893" max="5893" width="18.85546875" style="105" customWidth="1"/>
    <col min="5894" max="5894" width="15.85546875" style="105" customWidth="1"/>
    <col min="5895" max="5895" width="16.5703125" style="105" customWidth="1"/>
    <col min="5896" max="5896" width="13.42578125" style="105" customWidth="1"/>
    <col min="5897" max="5897" width="22.85546875" style="105" customWidth="1"/>
    <col min="5898" max="5898" width="12.85546875" style="105" customWidth="1"/>
    <col min="5899" max="5899" width="15.42578125" style="105" customWidth="1"/>
    <col min="5900" max="6144" width="9.140625" style="105"/>
    <col min="6145" max="6145" width="7.28515625" style="105" customWidth="1"/>
    <col min="6146" max="6146" width="24.42578125" style="105" customWidth="1"/>
    <col min="6147" max="6147" width="15.42578125" style="105" customWidth="1"/>
    <col min="6148" max="6148" width="13.5703125" style="105" customWidth="1"/>
    <col min="6149" max="6149" width="18.85546875" style="105" customWidth="1"/>
    <col min="6150" max="6150" width="15.85546875" style="105" customWidth="1"/>
    <col min="6151" max="6151" width="16.5703125" style="105" customWidth="1"/>
    <col min="6152" max="6152" width="13.42578125" style="105" customWidth="1"/>
    <col min="6153" max="6153" width="22.85546875" style="105" customWidth="1"/>
    <col min="6154" max="6154" width="12.85546875" style="105" customWidth="1"/>
    <col min="6155" max="6155" width="15.42578125" style="105" customWidth="1"/>
    <col min="6156" max="6400" width="9.140625" style="105"/>
    <col min="6401" max="6401" width="7.28515625" style="105" customWidth="1"/>
    <col min="6402" max="6402" width="24.42578125" style="105" customWidth="1"/>
    <col min="6403" max="6403" width="15.42578125" style="105" customWidth="1"/>
    <col min="6404" max="6404" width="13.5703125" style="105" customWidth="1"/>
    <col min="6405" max="6405" width="18.85546875" style="105" customWidth="1"/>
    <col min="6406" max="6406" width="15.85546875" style="105" customWidth="1"/>
    <col min="6407" max="6407" width="16.5703125" style="105" customWidth="1"/>
    <col min="6408" max="6408" width="13.42578125" style="105" customWidth="1"/>
    <col min="6409" max="6409" width="22.85546875" style="105" customWidth="1"/>
    <col min="6410" max="6410" width="12.85546875" style="105" customWidth="1"/>
    <col min="6411" max="6411" width="15.42578125" style="105" customWidth="1"/>
    <col min="6412" max="6656" width="9.140625" style="105"/>
    <col min="6657" max="6657" width="7.28515625" style="105" customWidth="1"/>
    <col min="6658" max="6658" width="24.42578125" style="105" customWidth="1"/>
    <col min="6659" max="6659" width="15.42578125" style="105" customWidth="1"/>
    <col min="6660" max="6660" width="13.5703125" style="105" customWidth="1"/>
    <col min="6661" max="6661" width="18.85546875" style="105" customWidth="1"/>
    <col min="6662" max="6662" width="15.85546875" style="105" customWidth="1"/>
    <col min="6663" max="6663" width="16.5703125" style="105" customWidth="1"/>
    <col min="6664" max="6664" width="13.42578125" style="105" customWidth="1"/>
    <col min="6665" max="6665" width="22.85546875" style="105" customWidth="1"/>
    <col min="6666" max="6666" width="12.85546875" style="105" customWidth="1"/>
    <col min="6667" max="6667" width="15.42578125" style="105" customWidth="1"/>
    <col min="6668" max="6912" width="9.140625" style="105"/>
    <col min="6913" max="6913" width="7.28515625" style="105" customWidth="1"/>
    <col min="6914" max="6914" width="24.42578125" style="105" customWidth="1"/>
    <col min="6915" max="6915" width="15.42578125" style="105" customWidth="1"/>
    <col min="6916" max="6916" width="13.5703125" style="105" customWidth="1"/>
    <col min="6917" max="6917" width="18.85546875" style="105" customWidth="1"/>
    <col min="6918" max="6918" width="15.85546875" style="105" customWidth="1"/>
    <col min="6919" max="6919" width="16.5703125" style="105" customWidth="1"/>
    <col min="6920" max="6920" width="13.42578125" style="105" customWidth="1"/>
    <col min="6921" max="6921" width="22.85546875" style="105" customWidth="1"/>
    <col min="6922" max="6922" width="12.85546875" style="105" customWidth="1"/>
    <col min="6923" max="6923" width="15.42578125" style="105" customWidth="1"/>
    <col min="6924" max="7168" width="9.140625" style="105"/>
    <col min="7169" max="7169" width="7.28515625" style="105" customWidth="1"/>
    <col min="7170" max="7170" width="24.42578125" style="105" customWidth="1"/>
    <col min="7171" max="7171" width="15.42578125" style="105" customWidth="1"/>
    <col min="7172" max="7172" width="13.5703125" style="105" customWidth="1"/>
    <col min="7173" max="7173" width="18.85546875" style="105" customWidth="1"/>
    <col min="7174" max="7174" width="15.85546875" style="105" customWidth="1"/>
    <col min="7175" max="7175" width="16.5703125" style="105" customWidth="1"/>
    <col min="7176" max="7176" width="13.42578125" style="105" customWidth="1"/>
    <col min="7177" max="7177" width="22.85546875" style="105" customWidth="1"/>
    <col min="7178" max="7178" width="12.85546875" style="105" customWidth="1"/>
    <col min="7179" max="7179" width="15.42578125" style="105" customWidth="1"/>
    <col min="7180" max="7424" width="9.140625" style="105"/>
    <col min="7425" max="7425" width="7.28515625" style="105" customWidth="1"/>
    <col min="7426" max="7426" width="24.42578125" style="105" customWidth="1"/>
    <col min="7427" max="7427" width="15.42578125" style="105" customWidth="1"/>
    <col min="7428" max="7428" width="13.5703125" style="105" customWidth="1"/>
    <col min="7429" max="7429" width="18.85546875" style="105" customWidth="1"/>
    <col min="7430" max="7430" width="15.85546875" style="105" customWidth="1"/>
    <col min="7431" max="7431" width="16.5703125" style="105" customWidth="1"/>
    <col min="7432" max="7432" width="13.42578125" style="105" customWidth="1"/>
    <col min="7433" max="7433" width="22.85546875" style="105" customWidth="1"/>
    <col min="7434" max="7434" width="12.85546875" style="105" customWidth="1"/>
    <col min="7435" max="7435" width="15.42578125" style="105" customWidth="1"/>
    <col min="7436" max="7680" width="9.140625" style="105"/>
    <col min="7681" max="7681" width="7.28515625" style="105" customWidth="1"/>
    <col min="7682" max="7682" width="24.42578125" style="105" customWidth="1"/>
    <col min="7683" max="7683" width="15.42578125" style="105" customWidth="1"/>
    <col min="7684" max="7684" width="13.5703125" style="105" customWidth="1"/>
    <col min="7685" max="7685" width="18.85546875" style="105" customWidth="1"/>
    <col min="7686" max="7686" width="15.85546875" style="105" customWidth="1"/>
    <col min="7687" max="7687" width="16.5703125" style="105" customWidth="1"/>
    <col min="7688" max="7688" width="13.42578125" style="105" customWidth="1"/>
    <col min="7689" max="7689" width="22.85546875" style="105" customWidth="1"/>
    <col min="7690" max="7690" width="12.85546875" style="105" customWidth="1"/>
    <col min="7691" max="7691" width="15.42578125" style="105" customWidth="1"/>
    <col min="7692" max="7936" width="9.140625" style="105"/>
    <col min="7937" max="7937" width="7.28515625" style="105" customWidth="1"/>
    <col min="7938" max="7938" width="24.42578125" style="105" customWidth="1"/>
    <col min="7939" max="7939" width="15.42578125" style="105" customWidth="1"/>
    <col min="7940" max="7940" width="13.5703125" style="105" customWidth="1"/>
    <col min="7941" max="7941" width="18.85546875" style="105" customWidth="1"/>
    <col min="7942" max="7942" width="15.85546875" style="105" customWidth="1"/>
    <col min="7943" max="7943" width="16.5703125" style="105" customWidth="1"/>
    <col min="7944" max="7944" width="13.42578125" style="105" customWidth="1"/>
    <col min="7945" max="7945" width="22.85546875" style="105" customWidth="1"/>
    <col min="7946" max="7946" width="12.85546875" style="105" customWidth="1"/>
    <col min="7947" max="7947" width="15.42578125" style="105" customWidth="1"/>
    <col min="7948" max="8192" width="9.140625" style="105"/>
    <col min="8193" max="8193" width="7.28515625" style="105" customWidth="1"/>
    <col min="8194" max="8194" width="24.42578125" style="105" customWidth="1"/>
    <col min="8195" max="8195" width="15.42578125" style="105" customWidth="1"/>
    <col min="8196" max="8196" width="13.5703125" style="105" customWidth="1"/>
    <col min="8197" max="8197" width="18.85546875" style="105" customWidth="1"/>
    <col min="8198" max="8198" width="15.85546875" style="105" customWidth="1"/>
    <col min="8199" max="8199" width="16.5703125" style="105" customWidth="1"/>
    <col min="8200" max="8200" width="13.42578125" style="105" customWidth="1"/>
    <col min="8201" max="8201" width="22.85546875" style="105" customWidth="1"/>
    <col min="8202" max="8202" width="12.85546875" style="105" customWidth="1"/>
    <col min="8203" max="8203" width="15.42578125" style="105" customWidth="1"/>
    <col min="8204" max="8448" width="9.140625" style="105"/>
    <col min="8449" max="8449" width="7.28515625" style="105" customWidth="1"/>
    <col min="8450" max="8450" width="24.42578125" style="105" customWidth="1"/>
    <col min="8451" max="8451" width="15.42578125" style="105" customWidth="1"/>
    <col min="8452" max="8452" width="13.5703125" style="105" customWidth="1"/>
    <col min="8453" max="8453" width="18.85546875" style="105" customWidth="1"/>
    <col min="8454" max="8454" width="15.85546875" style="105" customWidth="1"/>
    <col min="8455" max="8455" width="16.5703125" style="105" customWidth="1"/>
    <col min="8456" max="8456" width="13.42578125" style="105" customWidth="1"/>
    <col min="8457" max="8457" width="22.85546875" style="105" customWidth="1"/>
    <col min="8458" max="8458" width="12.85546875" style="105" customWidth="1"/>
    <col min="8459" max="8459" width="15.42578125" style="105" customWidth="1"/>
    <col min="8460" max="8704" width="9.140625" style="105"/>
    <col min="8705" max="8705" width="7.28515625" style="105" customWidth="1"/>
    <col min="8706" max="8706" width="24.42578125" style="105" customWidth="1"/>
    <col min="8707" max="8707" width="15.42578125" style="105" customWidth="1"/>
    <col min="8708" max="8708" width="13.5703125" style="105" customWidth="1"/>
    <col min="8709" max="8709" width="18.85546875" style="105" customWidth="1"/>
    <col min="8710" max="8710" width="15.85546875" style="105" customWidth="1"/>
    <col min="8711" max="8711" width="16.5703125" style="105" customWidth="1"/>
    <col min="8712" max="8712" width="13.42578125" style="105" customWidth="1"/>
    <col min="8713" max="8713" width="22.85546875" style="105" customWidth="1"/>
    <col min="8714" max="8714" width="12.85546875" style="105" customWidth="1"/>
    <col min="8715" max="8715" width="15.42578125" style="105" customWidth="1"/>
    <col min="8716" max="8960" width="9.140625" style="105"/>
    <col min="8961" max="8961" width="7.28515625" style="105" customWidth="1"/>
    <col min="8962" max="8962" width="24.42578125" style="105" customWidth="1"/>
    <col min="8963" max="8963" width="15.42578125" style="105" customWidth="1"/>
    <col min="8964" max="8964" width="13.5703125" style="105" customWidth="1"/>
    <col min="8965" max="8965" width="18.85546875" style="105" customWidth="1"/>
    <col min="8966" max="8966" width="15.85546875" style="105" customWidth="1"/>
    <col min="8967" max="8967" width="16.5703125" style="105" customWidth="1"/>
    <col min="8968" max="8968" width="13.42578125" style="105" customWidth="1"/>
    <col min="8969" max="8969" width="22.85546875" style="105" customWidth="1"/>
    <col min="8970" max="8970" width="12.85546875" style="105" customWidth="1"/>
    <col min="8971" max="8971" width="15.42578125" style="105" customWidth="1"/>
    <col min="8972" max="9216" width="9.140625" style="105"/>
    <col min="9217" max="9217" width="7.28515625" style="105" customWidth="1"/>
    <col min="9218" max="9218" width="24.42578125" style="105" customWidth="1"/>
    <col min="9219" max="9219" width="15.42578125" style="105" customWidth="1"/>
    <col min="9220" max="9220" width="13.5703125" style="105" customWidth="1"/>
    <col min="9221" max="9221" width="18.85546875" style="105" customWidth="1"/>
    <col min="9222" max="9222" width="15.85546875" style="105" customWidth="1"/>
    <col min="9223" max="9223" width="16.5703125" style="105" customWidth="1"/>
    <col min="9224" max="9224" width="13.42578125" style="105" customWidth="1"/>
    <col min="9225" max="9225" width="22.85546875" style="105" customWidth="1"/>
    <col min="9226" max="9226" width="12.85546875" style="105" customWidth="1"/>
    <col min="9227" max="9227" width="15.42578125" style="105" customWidth="1"/>
    <col min="9228" max="9472" width="9.140625" style="105"/>
    <col min="9473" max="9473" width="7.28515625" style="105" customWidth="1"/>
    <col min="9474" max="9474" width="24.42578125" style="105" customWidth="1"/>
    <col min="9475" max="9475" width="15.42578125" style="105" customWidth="1"/>
    <col min="9476" max="9476" width="13.5703125" style="105" customWidth="1"/>
    <col min="9477" max="9477" width="18.85546875" style="105" customWidth="1"/>
    <col min="9478" max="9478" width="15.85546875" style="105" customWidth="1"/>
    <col min="9479" max="9479" width="16.5703125" style="105" customWidth="1"/>
    <col min="9480" max="9480" width="13.42578125" style="105" customWidth="1"/>
    <col min="9481" max="9481" width="22.85546875" style="105" customWidth="1"/>
    <col min="9482" max="9482" width="12.85546875" style="105" customWidth="1"/>
    <col min="9483" max="9483" width="15.42578125" style="105" customWidth="1"/>
    <col min="9484" max="9728" width="9.140625" style="105"/>
    <col min="9729" max="9729" width="7.28515625" style="105" customWidth="1"/>
    <col min="9730" max="9730" width="24.42578125" style="105" customWidth="1"/>
    <col min="9731" max="9731" width="15.42578125" style="105" customWidth="1"/>
    <col min="9732" max="9732" width="13.5703125" style="105" customWidth="1"/>
    <col min="9733" max="9733" width="18.85546875" style="105" customWidth="1"/>
    <col min="9734" max="9734" width="15.85546875" style="105" customWidth="1"/>
    <col min="9735" max="9735" width="16.5703125" style="105" customWidth="1"/>
    <col min="9736" max="9736" width="13.42578125" style="105" customWidth="1"/>
    <col min="9737" max="9737" width="22.85546875" style="105" customWidth="1"/>
    <col min="9738" max="9738" width="12.85546875" style="105" customWidth="1"/>
    <col min="9739" max="9739" width="15.42578125" style="105" customWidth="1"/>
    <col min="9740" max="9984" width="9.140625" style="105"/>
    <col min="9985" max="9985" width="7.28515625" style="105" customWidth="1"/>
    <col min="9986" max="9986" width="24.42578125" style="105" customWidth="1"/>
    <col min="9987" max="9987" width="15.42578125" style="105" customWidth="1"/>
    <col min="9988" max="9988" width="13.5703125" style="105" customWidth="1"/>
    <col min="9989" max="9989" width="18.85546875" style="105" customWidth="1"/>
    <col min="9990" max="9990" width="15.85546875" style="105" customWidth="1"/>
    <col min="9991" max="9991" width="16.5703125" style="105" customWidth="1"/>
    <col min="9992" max="9992" width="13.42578125" style="105" customWidth="1"/>
    <col min="9993" max="9993" width="22.85546875" style="105" customWidth="1"/>
    <col min="9994" max="9994" width="12.85546875" style="105" customWidth="1"/>
    <col min="9995" max="9995" width="15.42578125" style="105" customWidth="1"/>
    <col min="9996" max="10240" width="9.140625" style="105"/>
    <col min="10241" max="10241" width="7.28515625" style="105" customWidth="1"/>
    <col min="10242" max="10242" width="24.42578125" style="105" customWidth="1"/>
    <col min="10243" max="10243" width="15.42578125" style="105" customWidth="1"/>
    <col min="10244" max="10244" width="13.5703125" style="105" customWidth="1"/>
    <col min="10245" max="10245" width="18.85546875" style="105" customWidth="1"/>
    <col min="10246" max="10246" width="15.85546875" style="105" customWidth="1"/>
    <col min="10247" max="10247" width="16.5703125" style="105" customWidth="1"/>
    <col min="10248" max="10248" width="13.42578125" style="105" customWidth="1"/>
    <col min="10249" max="10249" width="22.85546875" style="105" customWidth="1"/>
    <col min="10250" max="10250" width="12.85546875" style="105" customWidth="1"/>
    <col min="10251" max="10251" width="15.42578125" style="105" customWidth="1"/>
    <col min="10252" max="10496" width="9.140625" style="105"/>
    <col min="10497" max="10497" width="7.28515625" style="105" customWidth="1"/>
    <col min="10498" max="10498" width="24.42578125" style="105" customWidth="1"/>
    <col min="10499" max="10499" width="15.42578125" style="105" customWidth="1"/>
    <col min="10500" max="10500" width="13.5703125" style="105" customWidth="1"/>
    <col min="10501" max="10501" width="18.85546875" style="105" customWidth="1"/>
    <col min="10502" max="10502" width="15.85546875" style="105" customWidth="1"/>
    <col min="10503" max="10503" width="16.5703125" style="105" customWidth="1"/>
    <col min="10504" max="10504" width="13.42578125" style="105" customWidth="1"/>
    <col min="10505" max="10505" width="22.85546875" style="105" customWidth="1"/>
    <col min="10506" max="10506" width="12.85546875" style="105" customWidth="1"/>
    <col min="10507" max="10507" width="15.42578125" style="105" customWidth="1"/>
    <col min="10508" max="10752" width="9.140625" style="105"/>
    <col min="10753" max="10753" width="7.28515625" style="105" customWidth="1"/>
    <col min="10754" max="10754" width="24.42578125" style="105" customWidth="1"/>
    <col min="10755" max="10755" width="15.42578125" style="105" customWidth="1"/>
    <col min="10756" max="10756" width="13.5703125" style="105" customWidth="1"/>
    <col min="10757" max="10757" width="18.85546875" style="105" customWidth="1"/>
    <col min="10758" max="10758" width="15.85546875" style="105" customWidth="1"/>
    <col min="10759" max="10759" width="16.5703125" style="105" customWidth="1"/>
    <col min="10760" max="10760" width="13.42578125" style="105" customWidth="1"/>
    <col min="10761" max="10761" width="22.85546875" style="105" customWidth="1"/>
    <col min="10762" max="10762" width="12.85546875" style="105" customWidth="1"/>
    <col min="10763" max="10763" width="15.42578125" style="105" customWidth="1"/>
    <col min="10764" max="11008" width="9.140625" style="105"/>
    <col min="11009" max="11009" width="7.28515625" style="105" customWidth="1"/>
    <col min="11010" max="11010" width="24.42578125" style="105" customWidth="1"/>
    <col min="11011" max="11011" width="15.42578125" style="105" customWidth="1"/>
    <col min="11012" max="11012" width="13.5703125" style="105" customWidth="1"/>
    <col min="11013" max="11013" width="18.85546875" style="105" customWidth="1"/>
    <col min="11014" max="11014" width="15.85546875" style="105" customWidth="1"/>
    <col min="11015" max="11015" width="16.5703125" style="105" customWidth="1"/>
    <col min="11016" max="11016" width="13.42578125" style="105" customWidth="1"/>
    <col min="11017" max="11017" width="22.85546875" style="105" customWidth="1"/>
    <col min="11018" max="11018" width="12.85546875" style="105" customWidth="1"/>
    <col min="11019" max="11019" width="15.42578125" style="105" customWidth="1"/>
    <col min="11020" max="11264" width="9.140625" style="105"/>
    <col min="11265" max="11265" width="7.28515625" style="105" customWidth="1"/>
    <col min="11266" max="11266" width="24.42578125" style="105" customWidth="1"/>
    <col min="11267" max="11267" width="15.42578125" style="105" customWidth="1"/>
    <col min="11268" max="11268" width="13.5703125" style="105" customWidth="1"/>
    <col min="11269" max="11269" width="18.85546875" style="105" customWidth="1"/>
    <col min="11270" max="11270" width="15.85546875" style="105" customWidth="1"/>
    <col min="11271" max="11271" width="16.5703125" style="105" customWidth="1"/>
    <col min="11272" max="11272" width="13.42578125" style="105" customWidth="1"/>
    <col min="11273" max="11273" width="22.85546875" style="105" customWidth="1"/>
    <col min="11274" max="11274" width="12.85546875" style="105" customWidth="1"/>
    <col min="11275" max="11275" width="15.42578125" style="105" customWidth="1"/>
    <col min="11276" max="11520" width="9.140625" style="105"/>
    <col min="11521" max="11521" width="7.28515625" style="105" customWidth="1"/>
    <col min="11522" max="11522" width="24.42578125" style="105" customWidth="1"/>
    <col min="11523" max="11523" width="15.42578125" style="105" customWidth="1"/>
    <col min="11524" max="11524" width="13.5703125" style="105" customWidth="1"/>
    <col min="11525" max="11525" width="18.85546875" style="105" customWidth="1"/>
    <col min="11526" max="11526" width="15.85546875" style="105" customWidth="1"/>
    <col min="11527" max="11527" width="16.5703125" style="105" customWidth="1"/>
    <col min="11528" max="11528" width="13.42578125" style="105" customWidth="1"/>
    <col min="11529" max="11529" width="22.85546875" style="105" customWidth="1"/>
    <col min="11530" max="11530" width="12.85546875" style="105" customWidth="1"/>
    <col min="11531" max="11531" width="15.42578125" style="105" customWidth="1"/>
    <col min="11532" max="11776" width="9.140625" style="105"/>
    <col min="11777" max="11777" width="7.28515625" style="105" customWidth="1"/>
    <col min="11778" max="11778" width="24.42578125" style="105" customWidth="1"/>
    <col min="11779" max="11779" width="15.42578125" style="105" customWidth="1"/>
    <col min="11780" max="11780" width="13.5703125" style="105" customWidth="1"/>
    <col min="11781" max="11781" width="18.85546875" style="105" customWidth="1"/>
    <col min="11782" max="11782" width="15.85546875" style="105" customWidth="1"/>
    <col min="11783" max="11783" width="16.5703125" style="105" customWidth="1"/>
    <col min="11784" max="11784" width="13.42578125" style="105" customWidth="1"/>
    <col min="11785" max="11785" width="22.85546875" style="105" customWidth="1"/>
    <col min="11786" max="11786" width="12.85546875" style="105" customWidth="1"/>
    <col min="11787" max="11787" width="15.42578125" style="105" customWidth="1"/>
    <col min="11788" max="12032" width="9.140625" style="105"/>
    <col min="12033" max="12033" width="7.28515625" style="105" customWidth="1"/>
    <col min="12034" max="12034" width="24.42578125" style="105" customWidth="1"/>
    <col min="12035" max="12035" width="15.42578125" style="105" customWidth="1"/>
    <col min="12036" max="12036" width="13.5703125" style="105" customWidth="1"/>
    <col min="12037" max="12037" width="18.85546875" style="105" customWidth="1"/>
    <col min="12038" max="12038" width="15.85546875" style="105" customWidth="1"/>
    <col min="12039" max="12039" width="16.5703125" style="105" customWidth="1"/>
    <col min="12040" max="12040" width="13.42578125" style="105" customWidth="1"/>
    <col min="12041" max="12041" width="22.85546875" style="105" customWidth="1"/>
    <col min="12042" max="12042" width="12.85546875" style="105" customWidth="1"/>
    <col min="12043" max="12043" width="15.42578125" style="105" customWidth="1"/>
    <col min="12044" max="12288" width="9.140625" style="105"/>
    <col min="12289" max="12289" width="7.28515625" style="105" customWidth="1"/>
    <col min="12290" max="12290" width="24.42578125" style="105" customWidth="1"/>
    <col min="12291" max="12291" width="15.42578125" style="105" customWidth="1"/>
    <col min="12292" max="12292" width="13.5703125" style="105" customWidth="1"/>
    <col min="12293" max="12293" width="18.85546875" style="105" customWidth="1"/>
    <col min="12294" max="12294" width="15.85546875" style="105" customWidth="1"/>
    <col min="12295" max="12295" width="16.5703125" style="105" customWidth="1"/>
    <col min="12296" max="12296" width="13.42578125" style="105" customWidth="1"/>
    <col min="12297" max="12297" width="22.85546875" style="105" customWidth="1"/>
    <col min="12298" max="12298" width="12.85546875" style="105" customWidth="1"/>
    <col min="12299" max="12299" width="15.42578125" style="105" customWidth="1"/>
    <col min="12300" max="12544" width="9.140625" style="105"/>
    <col min="12545" max="12545" width="7.28515625" style="105" customWidth="1"/>
    <col min="12546" max="12546" width="24.42578125" style="105" customWidth="1"/>
    <col min="12547" max="12547" width="15.42578125" style="105" customWidth="1"/>
    <col min="12548" max="12548" width="13.5703125" style="105" customWidth="1"/>
    <col min="12549" max="12549" width="18.85546875" style="105" customWidth="1"/>
    <col min="12550" max="12550" width="15.85546875" style="105" customWidth="1"/>
    <col min="12551" max="12551" width="16.5703125" style="105" customWidth="1"/>
    <col min="12552" max="12552" width="13.42578125" style="105" customWidth="1"/>
    <col min="12553" max="12553" width="22.85546875" style="105" customWidth="1"/>
    <col min="12554" max="12554" width="12.85546875" style="105" customWidth="1"/>
    <col min="12555" max="12555" width="15.42578125" style="105" customWidth="1"/>
    <col min="12556" max="12800" width="9.140625" style="105"/>
    <col min="12801" max="12801" width="7.28515625" style="105" customWidth="1"/>
    <col min="12802" max="12802" width="24.42578125" style="105" customWidth="1"/>
    <col min="12803" max="12803" width="15.42578125" style="105" customWidth="1"/>
    <col min="12804" max="12804" width="13.5703125" style="105" customWidth="1"/>
    <col min="12805" max="12805" width="18.85546875" style="105" customWidth="1"/>
    <col min="12806" max="12806" width="15.85546875" style="105" customWidth="1"/>
    <col min="12807" max="12807" width="16.5703125" style="105" customWidth="1"/>
    <col min="12808" max="12808" width="13.42578125" style="105" customWidth="1"/>
    <col min="12809" max="12809" width="22.85546875" style="105" customWidth="1"/>
    <col min="12810" max="12810" width="12.85546875" style="105" customWidth="1"/>
    <col min="12811" max="12811" width="15.42578125" style="105" customWidth="1"/>
    <col min="12812" max="13056" width="9.140625" style="105"/>
    <col min="13057" max="13057" width="7.28515625" style="105" customWidth="1"/>
    <col min="13058" max="13058" width="24.42578125" style="105" customWidth="1"/>
    <col min="13059" max="13059" width="15.42578125" style="105" customWidth="1"/>
    <col min="13060" max="13060" width="13.5703125" style="105" customWidth="1"/>
    <col min="13061" max="13061" width="18.85546875" style="105" customWidth="1"/>
    <col min="13062" max="13062" width="15.85546875" style="105" customWidth="1"/>
    <col min="13063" max="13063" width="16.5703125" style="105" customWidth="1"/>
    <col min="13064" max="13064" width="13.42578125" style="105" customWidth="1"/>
    <col min="13065" max="13065" width="22.85546875" style="105" customWidth="1"/>
    <col min="13066" max="13066" width="12.85546875" style="105" customWidth="1"/>
    <col min="13067" max="13067" width="15.42578125" style="105" customWidth="1"/>
    <col min="13068" max="13312" width="9.140625" style="105"/>
    <col min="13313" max="13313" width="7.28515625" style="105" customWidth="1"/>
    <col min="13314" max="13314" width="24.42578125" style="105" customWidth="1"/>
    <col min="13315" max="13315" width="15.42578125" style="105" customWidth="1"/>
    <col min="13316" max="13316" width="13.5703125" style="105" customWidth="1"/>
    <col min="13317" max="13317" width="18.85546875" style="105" customWidth="1"/>
    <col min="13318" max="13318" width="15.85546875" style="105" customWidth="1"/>
    <col min="13319" max="13319" width="16.5703125" style="105" customWidth="1"/>
    <col min="13320" max="13320" width="13.42578125" style="105" customWidth="1"/>
    <col min="13321" max="13321" width="22.85546875" style="105" customWidth="1"/>
    <col min="13322" max="13322" width="12.85546875" style="105" customWidth="1"/>
    <col min="13323" max="13323" width="15.42578125" style="105" customWidth="1"/>
    <col min="13324" max="13568" width="9.140625" style="105"/>
    <col min="13569" max="13569" width="7.28515625" style="105" customWidth="1"/>
    <col min="13570" max="13570" width="24.42578125" style="105" customWidth="1"/>
    <col min="13571" max="13571" width="15.42578125" style="105" customWidth="1"/>
    <col min="13572" max="13572" width="13.5703125" style="105" customWidth="1"/>
    <col min="13573" max="13573" width="18.85546875" style="105" customWidth="1"/>
    <col min="13574" max="13574" width="15.85546875" style="105" customWidth="1"/>
    <col min="13575" max="13575" width="16.5703125" style="105" customWidth="1"/>
    <col min="13576" max="13576" width="13.42578125" style="105" customWidth="1"/>
    <col min="13577" max="13577" width="22.85546875" style="105" customWidth="1"/>
    <col min="13578" max="13578" width="12.85546875" style="105" customWidth="1"/>
    <col min="13579" max="13579" width="15.42578125" style="105" customWidth="1"/>
    <col min="13580" max="13824" width="9.140625" style="105"/>
    <col min="13825" max="13825" width="7.28515625" style="105" customWidth="1"/>
    <col min="13826" max="13826" width="24.42578125" style="105" customWidth="1"/>
    <col min="13827" max="13827" width="15.42578125" style="105" customWidth="1"/>
    <col min="13828" max="13828" width="13.5703125" style="105" customWidth="1"/>
    <col min="13829" max="13829" width="18.85546875" style="105" customWidth="1"/>
    <col min="13830" max="13830" width="15.85546875" style="105" customWidth="1"/>
    <col min="13831" max="13831" width="16.5703125" style="105" customWidth="1"/>
    <col min="13832" max="13832" width="13.42578125" style="105" customWidth="1"/>
    <col min="13833" max="13833" width="22.85546875" style="105" customWidth="1"/>
    <col min="13834" max="13834" width="12.85546875" style="105" customWidth="1"/>
    <col min="13835" max="13835" width="15.42578125" style="105" customWidth="1"/>
    <col min="13836" max="14080" width="9.140625" style="105"/>
    <col min="14081" max="14081" width="7.28515625" style="105" customWidth="1"/>
    <col min="14082" max="14082" width="24.42578125" style="105" customWidth="1"/>
    <col min="14083" max="14083" width="15.42578125" style="105" customWidth="1"/>
    <col min="14084" max="14084" width="13.5703125" style="105" customWidth="1"/>
    <col min="14085" max="14085" width="18.85546875" style="105" customWidth="1"/>
    <col min="14086" max="14086" width="15.85546875" style="105" customWidth="1"/>
    <col min="14087" max="14087" width="16.5703125" style="105" customWidth="1"/>
    <col min="14088" max="14088" width="13.42578125" style="105" customWidth="1"/>
    <col min="14089" max="14089" width="22.85546875" style="105" customWidth="1"/>
    <col min="14090" max="14090" width="12.85546875" style="105" customWidth="1"/>
    <col min="14091" max="14091" width="15.42578125" style="105" customWidth="1"/>
    <col min="14092" max="14336" width="9.140625" style="105"/>
    <col min="14337" max="14337" width="7.28515625" style="105" customWidth="1"/>
    <col min="14338" max="14338" width="24.42578125" style="105" customWidth="1"/>
    <col min="14339" max="14339" width="15.42578125" style="105" customWidth="1"/>
    <col min="14340" max="14340" width="13.5703125" style="105" customWidth="1"/>
    <col min="14341" max="14341" width="18.85546875" style="105" customWidth="1"/>
    <col min="14342" max="14342" width="15.85546875" style="105" customWidth="1"/>
    <col min="14343" max="14343" width="16.5703125" style="105" customWidth="1"/>
    <col min="14344" max="14344" width="13.42578125" style="105" customWidth="1"/>
    <col min="14345" max="14345" width="22.85546875" style="105" customWidth="1"/>
    <col min="14346" max="14346" width="12.85546875" style="105" customWidth="1"/>
    <col min="14347" max="14347" width="15.42578125" style="105" customWidth="1"/>
    <col min="14348" max="14592" width="9.140625" style="105"/>
    <col min="14593" max="14593" width="7.28515625" style="105" customWidth="1"/>
    <col min="14594" max="14594" width="24.42578125" style="105" customWidth="1"/>
    <col min="14595" max="14595" width="15.42578125" style="105" customWidth="1"/>
    <col min="14596" max="14596" width="13.5703125" style="105" customWidth="1"/>
    <col min="14597" max="14597" width="18.85546875" style="105" customWidth="1"/>
    <col min="14598" max="14598" width="15.85546875" style="105" customWidth="1"/>
    <col min="14599" max="14599" width="16.5703125" style="105" customWidth="1"/>
    <col min="14600" max="14600" width="13.42578125" style="105" customWidth="1"/>
    <col min="14601" max="14601" width="22.85546875" style="105" customWidth="1"/>
    <col min="14602" max="14602" width="12.85546875" style="105" customWidth="1"/>
    <col min="14603" max="14603" width="15.42578125" style="105" customWidth="1"/>
    <col min="14604" max="14848" width="9.140625" style="105"/>
    <col min="14849" max="14849" width="7.28515625" style="105" customWidth="1"/>
    <col min="14850" max="14850" width="24.42578125" style="105" customWidth="1"/>
    <col min="14851" max="14851" width="15.42578125" style="105" customWidth="1"/>
    <col min="14852" max="14852" width="13.5703125" style="105" customWidth="1"/>
    <col min="14853" max="14853" width="18.85546875" style="105" customWidth="1"/>
    <col min="14854" max="14854" width="15.85546875" style="105" customWidth="1"/>
    <col min="14855" max="14855" width="16.5703125" style="105" customWidth="1"/>
    <col min="14856" max="14856" width="13.42578125" style="105" customWidth="1"/>
    <col min="14857" max="14857" width="22.85546875" style="105" customWidth="1"/>
    <col min="14858" max="14858" width="12.85546875" style="105" customWidth="1"/>
    <col min="14859" max="14859" width="15.42578125" style="105" customWidth="1"/>
    <col min="14860" max="15104" width="9.140625" style="105"/>
    <col min="15105" max="15105" width="7.28515625" style="105" customWidth="1"/>
    <col min="15106" max="15106" width="24.42578125" style="105" customWidth="1"/>
    <col min="15107" max="15107" width="15.42578125" style="105" customWidth="1"/>
    <col min="15108" max="15108" width="13.5703125" style="105" customWidth="1"/>
    <col min="15109" max="15109" width="18.85546875" style="105" customWidth="1"/>
    <col min="15110" max="15110" width="15.85546875" style="105" customWidth="1"/>
    <col min="15111" max="15111" width="16.5703125" style="105" customWidth="1"/>
    <col min="15112" max="15112" width="13.42578125" style="105" customWidth="1"/>
    <col min="15113" max="15113" width="22.85546875" style="105" customWidth="1"/>
    <col min="15114" max="15114" width="12.85546875" style="105" customWidth="1"/>
    <col min="15115" max="15115" width="15.42578125" style="105" customWidth="1"/>
    <col min="15116" max="15360" width="9.140625" style="105"/>
    <col min="15361" max="15361" width="7.28515625" style="105" customWidth="1"/>
    <col min="15362" max="15362" width="24.42578125" style="105" customWidth="1"/>
    <col min="15363" max="15363" width="15.42578125" style="105" customWidth="1"/>
    <col min="15364" max="15364" width="13.5703125" style="105" customWidth="1"/>
    <col min="15365" max="15365" width="18.85546875" style="105" customWidth="1"/>
    <col min="15366" max="15366" width="15.85546875" style="105" customWidth="1"/>
    <col min="15367" max="15367" width="16.5703125" style="105" customWidth="1"/>
    <col min="15368" max="15368" width="13.42578125" style="105" customWidth="1"/>
    <col min="15369" max="15369" width="22.85546875" style="105" customWidth="1"/>
    <col min="15370" max="15370" width="12.85546875" style="105" customWidth="1"/>
    <col min="15371" max="15371" width="15.42578125" style="105" customWidth="1"/>
    <col min="15372" max="15616" width="9.140625" style="105"/>
    <col min="15617" max="15617" width="7.28515625" style="105" customWidth="1"/>
    <col min="15618" max="15618" width="24.42578125" style="105" customWidth="1"/>
    <col min="15619" max="15619" width="15.42578125" style="105" customWidth="1"/>
    <col min="15620" max="15620" width="13.5703125" style="105" customWidth="1"/>
    <col min="15621" max="15621" width="18.85546875" style="105" customWidth="1"/>
    <col min="15622" max="15622" width="15.85546875" style="105" customWidth="1"/>
    <col min="15623" max="15623" width="16.5703125" style="105" customWidth="1"/>
    <col min="15624" max="15624" width="13.42578125" style="105" customWidth="1"/>
    <col min="15625" max="15625" width="22.85546875" style="105" customWidth="1"/>
    <col min="15626" max="15626" width="12.85546875" style="105" customWidth="1"/>
    <col min="15627" max="15627" width="15.42578125" style="105" customWidth="1"/>
    <col min="15628" max="15872" width="9.140625" style="105"/>
    <col min="15873" max="15873" width="7.28515625" style="105" customWidth="1"/>
    <col min="15874" max="15874" width="24.42578125" style="105" customWidth="1"/>
    <col min="15875" max="15875" width="15.42578125" style="105" customWidth="1"/>
    <col min="15876" max="15876" width="13.5703125" style="105" customWidth="1"/>
    <col min="15877" max="15877" width="18.85546875" style="105" customWidth="1"/>
    <col min="15878" max="15878" width="15.85546875" style="105" customWidth="1"/>
    <col min="15879" max="15879" width="16.5703125" style="105" customWidth="1"/>
    <col min="15880" max="15880" width="13.42578125" style="105" customWidth="1"/>
    <col min="15881" max="15881" width="22.85546875" style="105" customWidth="1"/>
    <col min="15882" max="15882" width="12.85546875" style="105" customWidth="1"/>
    <col min="15883" max="15883" width="15.42578125" style="105" customWidth="1"/>
    <col min="15884" max="16128" width="9.140625" style="105"/>
    <col min="16129" max="16129" width="7.28515625" style="105" customWidth="1"/>
    <col min="16130" max="16130" width="24.42578125" style="105" customWidth="1"/>
    <col min="16131" max="16131" width="15.42578125" style="105" customWidth="1"/>
    <col min="16132" max="16132" width="13.5703125" style="105" customWidth="1"/>
    <col min="16133" max="16133" width="18.85546875" style="105" customWidth="1"/>
    <col min="16134" max="16134" width="15.85546875" style="105" customWidth="1"/>
    <col min="16135" max="16135" width="16.5703125" style="105" customWidth="1"/>
    <col min="16136" max="16136" width="13.42578125" style="105" customWidth="1"/>
    <col min="16137" max="16137" width="22.85546875" style="105" customWidth="1"/>
    <col min="16138" max="16138" width="12.85546875" style="105" customWidth="1"/>
    <col min="16139" max="16139" width="15.42578125" style="105" customWidth="1"/>
    <col min="16140" max="16384" width="9.140625" style="105"/>
  </cols>
  <sheetData>
    <row r="1" spans="1:13" ht="18.75" customHeight="1" x14ac:dyDescent="0.25">
      <c r="J1" s="105" t="s">
        <v>118</v>
      </c>
      <c r="K1" s="107"/>
      <c r="L1" s="107"/>
      <c r="M1" s="107"/>
    </row>
    <row r="2" spans="1:13" ht="20.25" customHeight="1" x14ac:dyDescent="0.25">
      <c r="A2" s="108"/>
      <c r="B2" s="108"/>
      <c r="C2" s="108"/>
      <c r="D2" s="108"/>
      <c r="E2" s="108"/>
      <c r="F2" s="108"/>
      <c r="G2" s="109"/>
      <c r="H2" s="110"/>
      <c r="I2" s="110"/>
      <c r="J2" s="105" t="s">
        <v>119</v>
      </c>
      <c r="K2" s="111"/>
      <c r="L2" s="111"/>
      <c r="M2" s="111"/>
    </row>
    <row r="3" spans="1:13" ht="81.75" customHeight="1" x14ac:dyDescent="0.25">
      <c r="A3" s="245" t="s">
        <v>120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3" ht="31.5" customHeight="1" x14ac:dyDescent="0.25">
      <c r="A4" s="246" t="s">
        <v>121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</row>
    <row r="5" spans="1:13" s="106" customFormat="1" ht="42" customHeight="1" x14ac:dyDescent="0.25">
      <c r="A5" s="247" t="s">
        <v>4</v>
      </c>
      <c r="B5" s="247" t="s">
        <v>5</v>
      </c>
      <c r="C5" s="248" t="s">
        <v>6</v>
      </c>
      <c r="D5" s="248"/>
      <c r="E5" s="248"/>
      <c r="F5" s="248" t="s">
        <v>7</v>
      </c>
      <c r="G5" s="248" t="s">
        <v>8</v>
      </c>
      <c r="H5" s="248"/>
      <c r="I5" s="248"/>
      <c r="J5" s="248"/>
      <c r="K5" s="247" t="s">
        <v>122</v>
      </c>
    </row>
    <row r="6" spans="1:13" s="106" customFormat="1" ht="158.25" customHeight="1" x14ac:dyDescent="0.25">
      <c r="A6" s="247"/>
      <c r="B6" s="247"/>
      <c r="C6" s="112" t="s">
        <v>10</v>
      </c>
      <c r="D6" s="112" t="s">
        <v>123</v>
      </c>
      <c r="E6" s="112" t="s">
        <v>12</v>
      </c>
      <c r="F6" s="248"/>
      <c r="G6" s="112" t="s">
        <v>13</v>
      </c>
      <c r="H6" s="112" t="s">
        <v>124</v>
      </c>
      <c r="I6" s="112" t="s">
        <v>15</v>
      </c>
      <c r="J6" s="112" t="s">
        <v>125</v>
      </c>
      <c r="K6" s="247"/>
    </row>
    <row r="7" spans="1:13" ht="15.75" x14ac:dyDescent="0.25">
      <c r="A7" s="113">
        <v>1</v>
      </c>
      <c r="B7" s="114" t="s">
        <v>31</v>
      </c>
      <c r="C7" s="115">
        <v>0.54</v>
      </c>
      <c r="D7" s="115"/>
      <c r="E7" s="116"/>
      <c r="F7" s="117">
        <f>SUM(C7,D7)</f>
        <v>0.54</v>
      </c>
      <c r="G7" s="118"/>
      <c r="H7" s="115"/>
      <c r="I7" s="119"/>
      <c r="J7" s="115"/>
      <c r="K7" s="120"/>
    </row>
    <row r="8" spans="1:13" ht="47.25" x14ac:dyDescent="0.25">
      <c r="A8" s="113">
        <v>2</v>
      </c>
      <c r="B8" s="113" t="s">
        <v>126</v>
      </c>
      <c r="C8" s="115"/>
      <c r="D8" s="121">
        <v>0.46400000000000002</v>
      </c>
      <c r="E8" s="113" t="s">
        <v>28</v>
      </c>
      <c r="F8" s="117">
        <f>SUM(C8,D8)</f>
        <v>0.46400000000000002</v>
      </c>
      <c r="G8" s="118"/>
      <c r="H8" s="115"/>
      <c r="I8" s="122" t="s">
        <v>28</v>
      </c>
      <c r="J8" s="121">
        <v>0.46400000000000002</v>
      </c>
      <c r="K8" s="120"/>
    </row>
    <row r="9" spans="1:13" ht="51" customHeight="1" x14ac:dyDescent="0.25">
      <c r="A9" s="113">
        <v>3</v>
      </c>
      <c r="B9" s="113" t="s">
        <v>127</v>
      </c>
      <c r="C9" s="115"/>
      <c r="D9" s="121">
        <v>8.1199999999999992</v>
      </c>
      <c r="E9" s="113" t="s">
        <v>54</v>
      </c>
      <c r="F9" s="117">
        <f t="shared" ref="F9:F18" si="0">SUM(C9,D9)</f>
        <v>8.1199999999999992</v>
      </c>
      <c r="G9" s="118"/>
      <c r="H9" s="121"/>
      <c r="I9" s="123" t="s">
        <v>54</v>
      </c>
      <c r="J9" s="121">
        <v>0.97</v>
      </c>
      <c r="K9" s="120"/>
    </row>
    <row r="10" spans="1:13" ht="45.75" customHeight="1" x14ac:dyDescent="0.25">
      <c r="A10" s="113">
        <v>4</v>
      </c>
      <c r="B10" s="113" t="s">
        <v>128</v>
      </c>
      <c r="C10" s="115"/>
      <c r="D10" s="121">
        <v>24.58</v>
      </c>
      <c r="E10" s="113" t="s">
        <v>54</v>
      </c>
      <c r="F10" s="117">
        <f t="shared" si="0"/>
        <v>24.58</v>
      </c>
      <c r="G10" s="118"/>
      <c r="H10" s="121"/>
      <c r="I10" s="123" t="s">
        <v>54</v>
      </c>
      <c r="J10" s="121">
        <v>6.1449999999999996</v>
      </c>
      <c r="K10" s="120"/>
    </row>
    <row r="11" spans="1:13" ht="15.75" x14ac:dyDescent="0.25">
      <c r="A11" s="113"/>
      <c r="B11" s="124"/>
      <c r="C11" s="115"/>
      <c r="D11" s="115"/>
      <c r="E11" s="116"/>
      <c r="F11" s="125">
        <f t="shared" si="0"/>
        <v>0</v>
      </c>
      <c r="G11" s="118"/>
      <c r="H11" s="115"/>
      <c r="I11" s="126"/>
      <c r="J11" s="115"/>
      <c r="K11" s="120"/>
    </row>
    <row r="12" spans="1:13" ht="15.75" x14ac:dyDescent="0.25">
      <c r="A12" s="113"/>
      <c r="B12" s="124"/>
      <c r="C12" s="115"/>
      <c r="D12" s="115"/>
      <c r="E12" s="116"/>
      <c r="F12" s="125">
        <f t="shared" si="0"/>
        <v>0</v>
      </c>
      <c r="G12" s="118"/>
      <c r="H12" s="115"/>
      <c r="I12" s="127"/>
      <c r="J12" s="115"/>
      <c r="K12" s="120"/>
    </row>
    <row r="13" spans="1:13" ht="15.75" x14ac:dyDescent="0.25">
      <c r="A13" s="118"/>
      <c r="B13" s="124"/>
      <c r="C13" s="115"/>
      <c r="D13" s="115"/>
      <c r="E13" s="116"/>
      <c r="F13" s="125">
        <f t="shared" si="0"/>
        <v>0</v>
      </c>
      <c r="G13" s="118"/>
      <c r="H13" s="115"/>
      <c r="I13" s="127"/>
      <c r="J13" s="115"/>
      <c r="K13" s="120"/>
    </row>
    <row r="14" spans="1:13" ht="15.75" x14ac:dyDescent="0.25">
      <c r="A14" s="118"/>
      <c r="B14" s="124"/>
      <c r="C14" s="115"/>
      <c r="D14" s="115"/>
      <c r="E14" s="116"/>
      <c r="F14" s="125">
        <f t="shared" si="0"/>
        <v>0</v>
      </c>
      <c r="G14" s="118"/>
      <c r="H14" s="115"/>
      <c r="I14" s="127"/>
      <c r="J14" s="115"/>
      <c r="K14" s="120"/>
    </row>
    <row r="15" spans="1:13" ht="15.75" x14ac:dyDescent="0.25">
      <c r="A15" s="128"/>
      <c r="B15" s="129"/>
      <c r="C15" s="130"/>
      <c r="D15" s="130"/>
      <c r="E15" s="131"/>
      <c r="F15" s="125">
        <f t="shared" si="0"/>
        <v>0</v>
      </c>
      <c r="G15" s="128"/>
      <c r="H15" s="130"/>
      <c r="I15" s="132"/>
      <c r="J15" s="130"/>
      <c r="K15" s="120"/>
    </row>
    <row r="16" spans="1:13" ht="15.75" x14ac:dyDescent="0.25">
      <c r="A16" s="128"/>
      <c r="B16" s="129"/>
      <c r="C16" s="130"/>
      <c r="D16" s="130"/>
      <c r="E16" s="131"/>
      <c r="F16" s="125">
        <f t="shared" si="0"/>
        <v>0</v>
      </c>
      <c r="G16" s="128"/>
      <c r="H16" s="130"/>
      <c r="I16" s="132"/>
      <c r="J16" s="130"/>
      <c r="K16" s="120"/>
    </row>
    <row r="17" spans="1:11" ht="15.75" x14ac:dyDescent="0.25">
      <c r="A17" s="128"/>
      <c r="B17" s="129"/>
      <c r="C17" s="130"/>
      <c r="D17" s="130"/>
      <c r="E17" s="131"/>
      <c r="F17" s="125">
        <f t="shared" si="0"/>
        <v>0</v>
      </c>
      <c r="G17" s="128"/>
      <c r="H17" s="130"/>
      <c r="I17" s="132"/>
      <c r="J17" s="130"/>
      <c r="K17" s="120"/>
    </row>
    <row r="18" spans="1:11" ht="15.75" x14ac:dyDescent="0.25">
      <c r="A18" s="129"/>
      <c r="B18" s="133" t="s">
        <v>20</v>
      </c>
      <c r="C18" s="134">
        <f>SUM(C7:C17)</f>
        <v>0.54</v>
      </c>
      <c r="D18" s="134">
        <f>SUM(D7:D17)</f>
        <v>33.164000000000001</v>
      </c>
      <c r="E18" s="135"/>
      <c r="F18" s="136">
        <f t="shared" si="0"/>
        <v>33.704000000000001</v>
      </c>
      <c r="G18" s="137"/>
      <c r="H18" s="134">
        <f>SUM(H7:H17)</f>
        <v>0</v>
      </c>
      <c r="I18" s="135"/>
      <c r="J18" s="134">
        <f>SUM(J7:J17)</f>
        <v>7.5789999999999997</v>
      </c>
      <c r="K18" s="138">
        <f>C18-H18</f>
        <v>0.54</v>
      </c>
    </row>
    <row r="21" spans="1:11" ht="15.75" customHeight="1" x14ac:dyDescent="0.25">
      <c r="B21" s="139" t="s">
        <v>39</v>
      </c>
      <c r="F21" s="244" t="s">
        <v>129</v>
      </c>
      <c r="G21" s="244"/>
      <c r="H21" s="244"/>
    </row>
    <row r="22" spans="1:11" x14ac:dyDescent="0.25">
      <c r="B22" s="139"/>
      <c r="F22" s="30" t="s">
        <v>130</v>
      </c>
      <c r="G22" s="140"/>
      <c r="H22" s="31"/>
    </row>
    <row r="23" spans="1:11" ht="15.75" customHeight="1" x14ac:dyDescent="0.25">
      <c r="B23" s="139" t="s">
        <v>24</v>
      </c>
      <c r="F23" s="244" t="s">
        <v>131</v>
      </c>
      <c r="G23" s="244"/>
      <c r="H23" s="244"/>
    </row>
    <row r="24" spans="1:11" x14ac:dyDescent="0.25">
      <c r="F24" s="30" t="s">
        <v>132</v>
      </c>
      <c r="G24" s="140"/>
      <c r="H24" s="31"/>
    </row>
  </sheetData>
  <mergeCells count="10">
    <mergeCell ref="F21:H21"/>
    <mergeCell ref="F23:H23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Normal="10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8" t="s">
        <v>133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15.75" x14ac:dyDescent="0.25">
      <c r="A7" s="141"/>
      <c r="B7" s="141"/>
      <c r="C7" s="141"/>
      <c r="D7" s="141"/>
      <c r="E7" s="141"/>
      <c r="F7" s="16">
        <f t="shared" ref="F7:F13" si="0">SUM(C7,D7)</f>
        <v>0</v>
      </c>
      <c r="G7" s="14">
        <v>2220</v>
      </c>
      <c r="H7" s="15">
        <v>56.16</v>
      </c>
      <c r="I7" s="8"/>
      <c r="J7" s="141"/>
      <c r="K7" s="17">
        <v>14.587999999999999</v>
      </c>
    </row>
    <row r="8" spans="1:16" ht="15.75" x14ac:dyDescent="0.25">
      <c r="A8" s="141"/>
      <c r="B8" s="141"/>
      <c r="C8" s="141"/>
      <c r="D8" s="141"/>
      <c r="E8" s="141"/>
      <c r="F8" s="16">
        <f t="shared" si="0"/>
        <v>0</v>
      </c>
      <c r="G8" s="14">
        <v>2240</v>
      </c>
      <c r="H8" s="15">
        <v>0.05</v>
      </c>
      <c r="I8" s="8"/>
      <c r="J8" s="141"/>
      <c r="K8" s="17"/>
    </row>
    <row r="9" spans="1:16" ht="47.25" x14ac:dyDescent="0.25">
      <c r="A9" s="7">
        <v>1</v>
      </c>
      <c r="B9" s="8" t="s">
        <v>134</v>
      </c>
      <c r="C9" s="15"/>
      <c r="D9" s="15">
        <v>24.579000000000001</v>
      </c>
      <c r="E9" s="8" t="s">
        <v>135</v>
      </c>
      <c r="F9" s="16">
        <f t="shared" si="0"/>
        <v>24.579000000000001</v>
      </c>
      <c r="G9" s="14"/>
      <c r="H9" s="15"/>
      <c r="I9" s="141"/>
      <c r="J9" s="141"/>
      <c r="K9" s="17">
        <f>D9-J9</f>
        <v>24.579000000000001</v>
      </c>
    </row>
    <row r="10" spans="1:16" ht="47.25" x14ac:dyDescent="0.25">
      <c r="A10" s="7">
        <v>2</v>
      </c>
      <c r="B10" s="8" t="s">
        <v>136</v>
      </c>
      <c r="C10" s="15"/>
      <c r="D10" s="15">
        <v>6.79</v>
      </c>
      <c r="E10" s="8" t="s">
        <v>135</v>
      </c>
      <c r="F10" s="16">
        <f t="shared" si="0"/>
        <v>6.79</v>
      </c>
      <c r="G10" s="14"/>
      <c r="H10" s="15"/>
      <c r="I10" s="8" t="s">
        <v>135</v>
      </c>
      <c r="J10" s="15">
        <v>6.79</v>
      </c>
      <c r="K10" s="17">
        <f>D10-J10</f>
        <v>0</v>
      </c>
    </row>
    <row r="11" spans="1:16" ht="47.25" x14ac:dyDescent="0.25">
      <c r="A11" s="8">
        <v>3</v>
      </c>
      <c r="B11" s="14" t="s">
        <v>137</v>
      </c>
      <c r="C11" s="15"/>
      <c r="D11" s="15">
        <v>17</v>
      </c>
      <c r="E11" s="8" t="s">
        <v>135</v>
      </c>
      <c r="F11" s="16">
        <f t="shared" si="0"/>
        <v>17</v>
      </c>
      <c r="G11" s="14"/>
      <c r="H11" s="15"/>
      <c r="I11" s="8" t="s">
        <v>135</v>
      </c>
      <c r="J11" s="15">
        <v>0.34599999999999997</v>
      </c>
      <c r="K11" s="17">
        <f>D11-J11</f>
        <v>16.654</v>
      </c>
    </row>
    <row r="12" spans="1:16" ht="47.25" x14ac:dyDescent="0.25">
      <c r="A12" s="7">
        <v>4</v>
      </c>
      <c r="B12" s="8" t="s">
        <v>136</v>
      </c>
      <c r="C12" s="15"/>
      <c r="D12" s="15">
        <v>0.97</v>
      </c>
      <c r="E12" s="8" t="s">
        <v>135</v>
      </c>
      <c r="F12" s="16">
        <f t="shared" si="0"/>
        <v>0.97</v>
      </c>
      <c r="G12" s="13"/>
      <c r="H12" s="15"/>
      <c r="I12" s="8"/>
      <c r="J12" s="15"/>
      <c r="K12" s="17">
        <f>D12-J12</f>
        <v>0.97</v>
      </c>
    </row>
    <row r="13" spans="1:16" ht="15.75" x14ac:dyDescent="0.25">
      <c r="A13" s="19"/>
      <c r="B13" s="22" t="s">
        <v>20</v>
      </c>
      <c r="C13" s="23">
        <f>SUM(C9:C12)</f>
        <v>0</v>
      </c>
      <c r="D13" s="23">
        <f>SUM(D9:D12)</f>
        <v>49.338999999999999</v>
      </c>
      <c r="E13" s="24"/>
      <c r="F13" s="25">
        <f t="shared" si="0"/>
        <v>49.338999999999999</v>
      </c>
      <c r="G13" s="26"/>
      <c r="H13" s="23">
        <f>SUM(H7:H12)</f>
        <v>56.209999999999994</v>
      </c>
      <c r="I13" s="24"/>
      <c r="J13" s="23">
        <f>SUM(J10:J12)</f>
        <v>7.1360000000000001</v>
      </c>
      <c r="K13" s="27">
        <f>SUM(K7:K12)</f>
        <v>56.790999999999997</v>
      </c>
    </row>
    <row r="16" spans="1:16" ht="15.75" x14ac:dyDescent="0.25">
      <c r="B16" s="28" t="s">
        <v>39</v>
      </c>
      <c r="F16" s="29"/>
      <c r="G16" s="218" t="s">
        <v>138</v>
      </c>
      <c r="H16" s="219"/>
    </row>
    <row r="17" spans="2:8" x14ac:dyDescent="0.25">
      <c r="B17" s="28"/>
      <c r="F17" s="30" t="s">
        <v>23</v>
      </c>
      <c r="G17" s="31"/>
      <c r="H17" s="31"/>
    </row>
    <row r="18" spans="2:8" ht="15.75" x14ac:dyDescent="0.25">
      <c r="B18" s="28" t="s">
        <v>24</v>
      </c>
      <c r="F18" s="29"/>
      <c r="G18" s="218" t="s">
        <v>139</v>
      </c>
      <c r="H18" s="219"/>
    </row>
    <row r="19" spans="2:8" x14ac:dyDescent="0.25">
      <c r="F19" s="30" t="s">
        <v>23</v>
      </c>
      <c r="G19" s="31"/>
      <c r="H19" s="31"/>
    </row>
  </sheetData>
  <mergeCells count="12">
    <mergeCell ref="G16:H16"/>
    <mergeCell ref="G18:H1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8" t="s">
        <v>140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63" x14ac:dyDescent="0.25">
      <c r="A7" s="7"/>
      <c r="B7" s="14" t="s">
        <v>141</v>
      </c>
      <c r="C7" s="15">
        <v>100</v>
      </c>
      <c r="D7" s="12"/>
      <c r="E7" s="15"/>
      <c r="F7" s="16">
        <f>SUM(C7,D7)</f>
        <v>100</v>
      </c>
      <c r="G7" s="12" t="s">
        <v>142</v>
      </c>
      <c r="H7" s="15">
        <v>57.6</v>
      </c>
      <c r="I7" s="12"/>
      <c r="J7" s="15"/>
      <c r="K7" s="17">
        <f>F7-H7-J7</f>
        <v>42.4</v>
      </c>
    </row>
    <row r="8" spans="1:16" ht="15.75" x14ac:dyDescent="0.25">
      <c r="A8" s="7"/>
      <c r="B8" s="14" t="s">
        <v>78</v>
      </c>
      <c r="C8" s="15">
        <v>10</v>
      </c>
      <c r="D8" s="15"/>
      <c r="E8" s="15"/>
      <c r="F8" s="16">
        <f t="shared" ref="F8:F43" si="0">SUM(C8,D8)</f>
        <v>10</v>
      </c>
      <c r="G8" s="12"/>
      <c r="H8" s="15"/>
      <c r="I8" s="12"/>
      <c r="J8" s="15"/>
      <c r="K8" s="17">
        <f t="shared" ref="K8:K20" si="1">F8-H8-J8</f>
        <v>10</v>
      </c>
    </row>
    <row r="9" spans="1:16" ht="31.5" x14ac:dyDescent="0.25">
      <c r="A9" s="7"/>
      <c r="B9" s="104" t="s">
        <v>143</v>
      </c>
      <c r="C9" s="15"/>
      <c r="D9" s="15">
        <v>3.9</v>
      </c>
      <c r="E9" s="12" t="s">
        <v>27</v>
      </c>
      <c r="F9" s="16">
        <f>SUM(C9,D9)</f>
        <v>3.9</v>
      </c>
      <c r="G9" s="12"/>
      <c r="H9" s="15"/>
      <c r="I9" s="12" t="s">
        <v>27</v>
      </c>
      <c r="J9" s="15">
        <v>3.9</v>
      </c>
      <c r="K9" s="17">
        <f t="shared" si="1"/>
        <v>0</v>
      </c>
    </row>
    <row r="10" spans="1:16" ht="47.25" x14ac:dyDescent="0.25">
      <c r="A10" s="7"/>
      <c r="B10" s="104" t="s">
        <v>144</v>
      </c>
      <c r="C10" s="15"/>
      <c r="D10" s="15">
        <v>54</v>
      </c>
      <c r="E10" s="12" t="s">
        <v>142</v>
      </c>
      <c r="F10" s="16">
        <f t="shared" ref="F10:F20" si="2">SUM(C10,D10)</f>
        <v>54</v>
      </c>
      <c r="G10" s="12"/>
      <c r="H10" s="15"/>
      <c r="I10" s="12" t="s">
        <v>142</v>
      </c>
      <c r="J10" s="15">
        <v>54</v>
      </c>
      <c r="K10" s="17">
        <f t="shared" si="1"/>
        <v>0</v>
      </c>
    </row>
    <row r="11" spans="1:16" ht="31.5" x14ac:dyDescent="0.25">
      <c r="A11" s="7"/>
      <c r="B11" s="104" t="s">
        <v>145</v>
      </c>
      <c r="C11" s="15"/>
      <c r="D11" s="15">
        <v>9.1</v>
      </c>
      <c r="E11" s="12" t="s">
        <v>30</v>
      </c>
      <c r="F11" s="16">
        <f t="shared" si="2"/>
        <v>9.1</v>
      </c>
      <c r="G11" s="12"/>
      <c r="H11" s="15"/>
      <c r="I11" s="12" t="s">
        <v>30</v>
      </c>
      <c r="J11" s="15">
        <v>9.1</v>
      </c>
      <c r="K11" s="17">
        <f t="shared" si="1"/>
        <v>0</v>
      </c>
    </row>
    <row r="12" spans="1:16" ht="15.75" x14ac:dyDescent="0.25">
      <c r="A12" s="7"/>
      <c r="B12" s="104" t="s">
        <v>146</v>
      </c>
      <c r="C12" s="15"/>
      <c r="D12" s="15">
        <v>96</v>
      </c>
      <c r="E12" s="12" t="s">
        <v>147</v>
      </c>
      <c r="F12" s="16">
        <f t="shared" si="2"/>
        <v>96</v>
      </c>
      <c r="G12" s="13"/>
      <c r="H12" s="15"/>
      <c r="I12" s="12" t="s">
        <v>147</v>
      </c>
      <c r="J12" s="15"/>
      <c r="K12" s="17">
        <f t="shared" si="1"/>
        <v>96</v>
      </c>
    </row>
    <row r="13" spans="1:16" ht="47.25" x14ac:dyDescent="0.25">
      <c r="A13" s="7"/>
      <c r="B13" s="104" t="s">
        <v>148</v>
      </c>
      <c r="C13" s="15"/>
      <c r="D13" s="15">
        <v>24</v>
      </c>
      <c r="E13" s="12" t="s">
        <v>142</v>
      </c>
      <c r="F13" s="16">
        <f t="shared" si="2"/>
        <v>24</v>
      </c>
      <c r="G13" s="14"/>
      <c r="H13" s="15"/>
      <c r="I13" s="12"/>
      <c r="J13" s="15"/>
      <c r="K13" s="17">
        <f t="shared" si="1"/>
        <v>24</v>
      </c>
    </row>
    <row r="14" spans="1:16" ht="47.25" x14ac:dyDescent="0.25">
      <c r="A14" s="13"/>
      <c r="B14" s="104" t="s">
        <v>149</v>
      </c>
      <c r="C14" s="15"/>
      <c r="D14" s="15">
        <v>69.3</v>
      </c>
      <c r="E14" s="12" t="s">
        <v>142</v>
      </c>
      <c r="F14" s="16">
        <f t="shared" si="2"/>
        <v>69.3</v>
      </c>
      <c r="G14" s="14"/>
      <c r="H14" s="15"/>
      <c r="I14" s="12"/>
      <c r="J14" s="15">
        <v>15.4</v>
      </c>
      <c r="K14" s="17">
        <f t="shared" si="1"/>
        <v>53.9</v>
      </c>
    </row>
    <row r="15" spans="1:16" ht="43.5" customHeight="1" x14ac:dyDescent="0.25">
      <c r="A15" s="13"/>
      <c r="B15" s="104" t="s">
        <v>150</v>
      </c>
      <c r="C15" s="15"/>
      <c r="D15" s="15">
        <v>8.9</v>
      </c>
      <c r="E15" s="12" t="s">
        <v>142</v>
      </c>
      <c r="F15" s="16">
        <f t="shared" si="2"/>
        <v>8.9</v>
      </c>
      <c r="G15" s="14"/>
      <c r="H15" s="15"/>
      <c r="I15" s="12" t="s">
        <v>142</v>
      </c>
      <c r="J15" s="15">
        <v>0.28000000000000003</v>
      </c>
      <c r="K15" s="17">
        <f t="shared" si="1"/>
        <v>8.620000000000001</v>
      </c>
    </row>
    <row r="16" spans="1:16" ht="47.25" x14ac:dyDescent="0.25">
      <c r="A16" s="7"/>
      <c r="B16" s="104" t="s">
        <v>151</v>
      </c>
      <c r="C16" s="15"/>
      <c r="D16" s="15">
        <v>42.1</v>
      </c>
      <c r="E16" s="12" t="s">
        <v>142</v>
      </c>
      <c r="F16" s="16">
        <f t="shared" si="2"/>
        <v>42.1</v>
      </c>
      <c r="G16" s="14"/>
      <c r="H16" s="15"/>
      <c r="I16" s="12" t="s">
        <v>142</v>
      </c>
      <c r="J16" s="15">
        <v>2.2000000000000002</v>
      </c>
      <c r="K16" s="17">
        <f t="shared" si="1"/>
        <v>39.9</v>
      </c>
    </row>
    <row r="17" spans="1:11" ht="47.25" x14ac:dyDescent="0.25">
      <c r="A17" s="7"/>
      <c r="B17" s="104" t="s">
        <v>145</v>
      </c>
      <c r="C17" s="15"/>
      <c r="D17" s="15">
        <v>54.4</v>
      </c>
      <c r="E17" s="12" t="s">
        <v>142</v>
      </c>
      <c r="F17" s="16">
        <f t="shared" si="2"/>
        <v>54.4</v>
      </c>
      <c r="G17" s="14"/>
      <c r="H17" s="15"/>
      <c r="I17" s="12" t="s">
        <v>142</v>
      </c>
      <c r="J17" s="15">
        <v>7.8</v>
      </c>
      <c r="K17" s="17">
        <f t="shared" si="1"/>
        <v>46.6</v>
      </c>
    </row>
    <row r="18" spans="1:11" ht="47.25" x14ac:dyDescent="0.25">
      <c r="A18" s="7"/>
      <c r="B18" s="104" t="s">
        <v>152</v>
      </c>
      <c r="C18" s="15"/>
      <c r="D18" s="15">
        <v>24.6</v>
      </c>
      <c r="E18" s="12" t="s">
        <v>142</v>
      </c>
      <c r="F18" s="16">
        <f t="shared" si="2"/>
        <v>24.6</v>
      </c>
      <c r="G18" s="14"/>
      <c r="H18" s="15"/>
      <c r="I18" s="12" t="s">
        <v>142</v>
      </c>
      <c r="J18" s="15"/>
      <c r="K18" s="17">
        <f t="shared" si="1"/>
        <v>24.6</v>
      </c>
    </row>
    <row r="19" spans="1:11" ht="47.25" x14ac:dyDescent="0.25">
      <c r="A19" s="13"/>
      <c r="B19" s="104" t="s">
        <v>153</v>
      </c>
      <c r="C19" s="15"/>
      <c r="D19" s="15">
        <v>1</v>
      </c>
      <c r="E19" s="12" t="s">
        <v>142</v>
      </c>
      <c r="F19" s="16">
        <f t="shared" si="2"/>
        <v>1</v>
      </c>
      <c r="G19" s="14"/>
      <c r="H19" s="15"/>
      <c r="I19" s="12" t="s">
        <v>142</v>
      </c>
      <c r="J19" s="15"/>
      <c r="K19" s="17">
        <f t="shared" si="1"/>
        <v>1</v>
      </c>
    </row>
    <row r="20" spans="1:11" ht="47.25" x14ac:dyDescent="0.25">
      <c r="A20" s="13"/>
      <c r="B20" s="104" t="s">
        <v>153</v>
      </c>
      <c r="C20" s="15"/>
      <c r="D20" s="15">
        <v>7.9</v>
      </c>
      <c r="E20" s="12" t="s">
        <v>142</v>
      </c>
      <c r="F20" s="16">
        <f t="shared" si="2"/>
        <v>7.9</v>
      </c>
      <c r="G20" s="14"/>
      <c r="H20" s="15"/>
      <c r="I20" s="12" t="s">
        <v>142</v>
      </c>
      <c r="J20" s="15">
        <v>1.8</v>
      </c>
      <c r="K20" s="17">
        <f t="shared" si="1"/>
        <v>6.1000000000000005</v>
      </c>
    </row>
    <row r="21" spans="1:11" ht="15.75" x14ac:dyDescent="0.25">
      <c r="A21" s="7"/>
      <c r="B21" s="104"/>
      <c r="C21" s="15"/>
      <c r="D21" s="15"/>
      <c r="E21" s="12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04"/>
      <c r="C22" s="15"/>
      <c r="D22" s="15"/>
      <c r="E22" s="12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04"/>
      <c r="C23" s="15"/>
      <c r="D23" s="15"/>
      <c r="E23" s="15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04"/>
      <c r="C24" s="15"/>
      <c r="D24" s="15"/>
      <c r="E24" s="15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7"/>
      <c r="B25" s="104"/>
      <c r="C25" s="15"/>
      <c r="D25" s="15"/>
      <c r="E25" s="15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7"/>
      <c r="B26" s="104"/>
      <c r="C26" s="15"/>
      <c r="D26" s="15"/>
      <c r="E26" s="15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04"/>
      <c r="C27" s="15"/>
      <c r="D27" s="15"/>
      <c r="E27" s="15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13"/>
      <c r="B28" s="104"/>
      <c r="C28" s="15"/>
      <c r="D28" s="15"/>
      <c r="E28" s="15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13"/>
      <c r="B29" s="104"/>
      <c r="C29" s="15"/>
      <c r="D29" s="15"/>
      <c r="E29" s="15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04"/>
      <c r="C30" s="15"/>
      <c r="D30" s="15"/>
      <c r="E30" s="15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04"/>
      <c r="C31" s="15"/>
      <c r="D31" s="15"/>
      <c r="E31" s="15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04"/>
      <c r="C32" s="15"/>
      <c r="D32" s="15"/>
      <c r="E32" s="15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04"/>
      <c r="C33" s="15"/>
      <c r="D33" s="15"/>
      <c r="E33" s="15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15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7"/>
      <c r="B35" s="14"/>
      <c r="C35" s="15"/>
      <c r="D35" s="15"/>
      <c r="E35" s="15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7"/>
      <c r="B36" s="14"/>
      <c r="C36" s="15"/>
      <c r="D36" s="15"/>
      <c r="E36" s="15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15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13"/>
      <c r="B38" s="14"/>
      <c r="C38" s="15"/>
      <c r="D38" s="15"/>
      <c r="E38" s="15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13"/>
      <c r="B39" s="14"/>
      <c r="C39" s="15"/>
      <c r="D39" s="15"/>
      <c r="E39" s="15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18"/>
      <c r="B40" s="19"/>
      <c r="C40" s="20"/>
      <c r="D40" s="20"/>
      <c r="E40" s="15"/>
      <c r="F40" s="16">
        <f t="shared" si="0"/>
        <v>0</v>
      </c>
      <c r="G40" s="19"/>
      <c r="H40" s="20"/>
      <c r="I40" s="21"/>
      <c r="J40" s="20"/>
      <c r="K40" s="17"/>
    </row>
    <row r="41" spans="1:11" ht="15.75" x14ac:dyDescent="0.25">
      <c r="A41" s="18"/>
      <c r="B41" s="19"/>
      <c r="C41" s="20"/>
      <c r="D41" s="20"/>
      <c r="E41" s="15"/>
      <c r="F41" s="16">
        <f t="shared" si="0"/>
        <v>0</v>
      </c>
      <c r="G41" s="19"/>
      <c r="H41" s="20"/>
      <c r="I41" s="21"/>
      <c r="J41" s="20"/>
      <c r="K41" s="17"/>
    </row>
    <row r="42" spans="1:11" ht="15.75" x14ac:dyDescent="0.25">
      <c r="A42" s="18"/>
      <c r="B42" s="19"/>
      <c r="C42" s="20"/>
      <c r="D42" s="20"/>
      <c r="E42" s="15"/>
      <c r="F42" s="16">
        <f t="shared" si="0"/>
        <v>0</v>
      </c>
      <c r="G42" s="19"/>
      <c r="H42" s="20"/>
      <c r="I42" s="21"/>
      <c r="J42" s="20"/>
      <c r="K42" s="17"/>
    </row>
    <row r="43" spans="1:11" ht="15.75" x14ac:dyDescent="0.25">
      <c r="A43" s="19"/>
      <c r="B43" s="22" t="s">
        <v>20</v>
      </c>
      <c r="C43" s="23">
        <f>SUM(C7:C42)</f>
        <v>110</v>
      </c>
      <c r="D43" s="23">
        <f>SUM(D7:D42)</f>
        <v>395.2</v>
      </c>
      <c r="E43" s="24"/>
      <c r="F43" s="25">
        <f t="shared" si="0"/>
        <v>505.2</v>
      </c>
      <c r="G43" s="26"/>
      <c r="H43" s="23">
        <f>SUM(H7:H42)</f>
        <v>57.6</v>
      </c>
      <c r="I43" s="24"/>
      <c r="J43" s="23">
        <f>SUM(J7:J42)</f>
        <v>94.48</v>
      </c>
      <c r="K43" s="27">
        <f>C43-H43</f>
        <v>52.4</v>
      </c>
    </row>
    <row r="46" spans="1:11" ht="15.75" x14ac:dyDescent="0.25">
      <c r="B46" s="28" t="s">
        <v>21</v>
      </c>
      <c r="F46" s="29"/>
      <c r="G46" s="218" t="s">
        <v>154</v>
      </c>
      <c r="H46" s="219"/>
    </row>
    <row r="47" spans="1:11" x14ac:dyDescent="0.25">
      <c r="B47" s="28"/>
      <c r="F47" s="30" t="s">
        <v>23</v>
      </c>
      <c r="G47" s="31"/>
      <c r="H47" s="31"/>
    </row>
    <row r="48" spans="1:11" ht="15.75" x14ac:dyDescent="0.25">
      <c r="B48" s="28" t="s">
        <v>24</v>
      </c>
      <c r="F48" s="29"/>
      <c r="G48" s="218" t="s">
        <v>155</v>
      </c>
      <c r="H48" s="219"/>
    </row>
    <row r="49" spans="6:8" x14ac:dyDescent="0.25">
      <c r="F49" s="30" t="s">
        <v>23</v>
      </c>
      <c r="G49" s="31"/>
      <c r="H49" s="31"/>
    </row>
  </sheetData>
  <mergeCells count="12">
    <mergeCell ref="G46:H46"/>
    <mergeCell ref="G48:H4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5" zoomScaleNormal="75" workbookViewId="0">
      <selection activeCell="B3" sqref="B3:J3"/>
    </sheetView>
  </sheetViews>
  <sheetFormatPr defaultRowHeight="15" x14ac:dyDescent="0.25"/>
  <cols>
    <col min="1" max="1" width="7.28515625" style="105" customWidth="1"/>
    <col min="2" max="2" width="39.5703125" style="105" customWidth="1"/>
    <col min="3" max="3" width="16.28515625" style="105" customWidth="1"/>
    <col min="4" max="4" width="15.7109375" style="105" customWidth="1"/>
    <col min="5" max="5" width="19.5703125" style="105" customWidth="1"/>
    <col min="6" max="6" width="15.85546875" style="105" customWidth="1"/>
    <col min="7" max="7" width="16.5703125" style="105" customWidth="1"/>
    <col min="8" max="8" width="14.28515625" style="105" customWidth="1"/>
    <col min="9" max="9" width="25.7109375" style="105" customWidth="1"/>
    <col min="10" max="10" width="14" style="105" customWidth="1"/>
    <col min="11" max="11" width="15.5703125" style="105" customWidth="1"/>
    <col min="12" max="256" width="9.140625" style="105"/>
    <col min="257" max="257" width="7.28515625" style="105" customWidth="1"/>
    <col min="258" max="258" width="39.5703125" style="105" customWidth="1"/>
    <col min="259" max="259" width="16.28515625" style="105" customWidth="1"/>
    <col min="260" max="260" width="15.7109375" style="105" customWidth="1"/>
    <col min="261" max="261" width="19.5703125" style="105" customWidth="1"/>
    <col min="262" max="262" width="15.85546875" style="105" customWidth="1"/>
    <col min="263" max="263" width="16.5703125" style="105" customWidth="1"/>
    <col min="264" max="264" width="14.28515625" style="105" customWidth="1"/>
    <col min="265" max="265" width="25.7109375" style="105" customWidth="1"/>
    <col min="266" max="266" width="14" style="105" customWidth="1"/>
    <col min="267" max="267" width="15.5703125" style="105" customWidth="1"/>
    <col min="268" max="512" width="9.140625" style="105"/>
    <col min="513" max="513" width="7.28515625" style="105" customWidth="1"/>
    <col min="514" max="514" width="39.5703125" style="105" customWidth="1"/>
    <col min="515" max="515" width="16.28515625" style="105" customWidth="1"/>
    <col min="516" max="516" width="15.7109375" style="105" customWidth="1"/>
    <col min="517" max="517" width="19.5703125" style="105" customWidth="1"/>
    <col min="518" max="518" width="15.85546875" style="105" customWidth="1"/>
    <col min="519" max="519" width="16.5703125" style="105" customWidth="1"/>
    <col min="520" max="520" width="14.28515625" style="105" customWidth="1"/>
    <col min="521" max="521" width="25.7109375" style="105" customWidth="1"/>
    <col min="522" max="522" width="14" style="105" customWidth="1"/>
    <col min="523" max="523" width="15.5703125" style="105" customWidth="1"/>
    <col min="524" max="768" width="9.140625" style="105"/>
    <col min="769" max="769" width="7.28515625" style="105" customWidth="1"/>
    <col min="770" max="770" width="39.5703125" style="105" customWidth="1"/>
    <col min="771" max="771" width="16.28515625" style="105" customWidth="1"/>
    <col min="772" max="772" width="15.7109375" style="105" customWidth="1"/>
    <col min="773" max="773" width="19.5703125" style="105" customWidth="1"/>
    <col min="774" max="774" width="15.85546875" style="105" customWidth="1"/>
    <col min="775" max="775" width="16.5703125" style="105" customWidth="1"/>
    <col min="776" max="776" width="14.28515625" style="105" customWidth="1"/>
    <col min="777" max="777" width="25.7109375" style="105" customWidth="1"/>
    <col min="778" max="778" width="14" style="105" customWidth="1"/>
    <col min="779" max="779" width="15.5703125" style="105" customWidth="1"/>
    <col min="780" max="1024" width="9.140625" style="105"/>
    <col min="1025" max="1025" width="7.28515625" style="105" customWidth="1"/>
    <col min="1026" max="1026" width="39.5703125" style="105" customWidth="1"/>
    <col min="1027" max="1027" width="16.28515625" style="105" customWidth="1"/>
    <col min="1028" max="1028" width="15.7109375" style="105" customWidth="1"/>
    <col min="1029" max="1029" width="19.5703125" style="105" customWidth="1"/>
    <col min="1030" max="1030" width="15.85546875" style="105" customWidth="1"/>
    <col min="1031" max="1031" width="16.5703125" style="105" customWidth="1"/>
    <col min="1032" max="1032" width="14.28515625" style="105" customWidth="1"/>
    <col min="1033" max="1033" width="25.7109375" style="105" customWidth="1"/>
    <col min="1034" max="1034" width="14" style="105" customWidth="1"/>
    <col min="1035" max="1035" width="15.5703125" style="105" customWidth="1"/>
    <col min="1036" max="1280" width="9.140625" style="105"/>
    <col min="1281" max="1281" width="7.28515625" style="105" customWidth="1"/>
    <col min="1282" max="1282" width="39.5703125" style="105" customWidth="1"/>
    <col min="1283" max="1283" width="16.28515625" style="105" customWidth="1"/>
    <col min="1284" max="1284" width="15.7109375" style="105" customWidth="1"/>
    <col min="1285" max="1285" width="19.5703125" style="105" customWidth="1"/>
    <col min="1286" max="1286" width="15.85546875" style="105" customWidth="1"/>
    <col min="1287" max="1287" width="16.5703125" style="105" customWidth="1"/>
    <col min="1288" max="1288" width="14.28515625" style="105" customWidth="1"/>
    <col min="1289" max="1289" width="25.7109375" style="105" customWidth="1"/>
    <col min="1290" max="1290" width="14" style="105" customWidth="1"/>
    <col min="1291" max="1291" width="15.5703125" style="105" customWidth="1"/>
    <col min="1292" max="1536" width="9.140625" style="105"/>
    <col min="1537" max="1537" width="7.28515625" style="105" customWidth="1"/>
    <col min="1538" max="1538" width="39.5703125" style="105" customWidth="1"/>
    <col min="1539" max="1539" width="16.28515625" style="105" customWidth="1"/>
    <col min="1540" max="1540" width="15.7109375" style="105" customWidth="1"/>
    <col min="1541" max="1541" width="19.5703125" style="105" customWidth="1"/>
    <col min="1542" max="1542" width="15.85546875" style="105" customWidth="1"/>
    <col min="1543" max="1543" width="16.5703125" style="105" customWidth="1"/>
    <col min="1544" max="1544" width="14.28515625" style="105" customWidth="1"/>
    <col min="1545" max="1545" width="25.7109375" style="105" customWidth="1"/>
    <col min="1546" max="1546" width="14" style="105" customWidth="1"/>
    <col min="1547" max="1547" width="15.5703125" style="105" customWidth="1"/>
    <col min="1548" max="1792" width="9.140625" style="105"/>
    <col min="1793" max="1793" width="7.28515625" style="105" customWidth="1"/>
    <col min="1794" max="1794" width="39.5703125" style="105" customWidth="1"/>
    <col min="1795" max="1795" width="16.28515625" style="105" customWidth="1"/>
    <col min="1796" max="1796" width="15.7109375" style="105" customWidth="1"/>
    <col min="1797" max="1797" width="19.5703125" style="105" customWidth="1"/>
    <col min="1798" max="1798" width="15.85546875" style="105" customWidth="1"/>
    <col min="1799" max="1799" width="16.5703125" style="105" customWidth="1"/>
    <col min="1800" max="1800" width="14.28515625" style="105" customWidth="1"/>
    <col min="1801" max="1801" width="25.7109375" style="105" customWidth="1"/>
    <col min="1802" max="1802" width="14" style="105" customWidth="1"/>
    <col min="1803" max="1803" width="15.5703125" style="105" customWidth="1"/>
    <col min="1804" max="2048" width="9.140625" style="105"/>
    <col min="2049" max="2049" width="7.28515625" style="105" customWidth="1"/>
    <col min="2050" max="2050" width="39.5703125" style="105" customWidth="1"/>
    <col min="2051" max="2051" width="16.28515625" style="105" customWidth="1"/>
    <col min="2052" max="2052" width="15.7109375" style="105" customWidth="1"/>
    <col min="2053" max="2053" width="19.5703125" style="105" customWidth="1"/>
    <col min="2054" max="2054" width="15.85546875" style="105" customWidth="1"/>
    <col min="2055" max="2055" width="16.5703125" style="105" customWidth="1"/>
    <col min="2056" max="2056" width="14.28515625" style="105" customWidth="1"/>
    <col min="2057" max="2057" width="25.7109375" style="105" customWidth="1"/>
    <col min="2058" max="2058" width="14" style="105" customWidth="1"/>
    <col min="2059" max="2059" width="15.5703125" style="105" customWidth="1"/>
    <col min="2060" max="2304" width="9.140625" style="105"/>
    <col min="2305" max="2305" width="7.28515625" style="105" customWidth="1"/>
    <col min="2306" max="2306" width="39.5703125" style="105" customWidth="1"/>
    <col min="2307" max="2307" width="16.28515625" style="105" customWidth="1"/>
    <col min="2308" max="2308" width="15.7109375" style="105" customWidth="1"/>
    <col min="2309" max="2309" width="19.5703125" style="105" customWidth="1"/>
    <col min="2310" max="2310" width="15.85546875" style="105" customWidth="1"/>
    <col min="2311" max="2311" width="16.5703125" style="105" customWidth="1"/>
    <col min="2312" max="2312" width="14.28515625" style="105" customWidth="1"/>
    <col min="2313" max="2313" width="25.7109375" style="105" customWidth="1"/>
    <col min="2314" max="2314" width="14" style="105" customWidth="1"/>
    <col min="2315" max="2315" width="15.5703125" style="105" customWidth="1"/>
    <col min="2316" max="2560" width="9.140625" style="105"/>
    <col min="2561" max="2561" width="7.28515625" style="105" customWidth="1"/>
    <col min="2562" max="2562" width="39.5703125" style="105" customWidth="1"/>
    <col min="2563" max="2563" width="16.28515625" style="105" customWidth="1"/>
    <col min="2564" max="2564" width="15.7109375" style="105" customWidth="1"/>
    <col min="2565" max="2565" width="19.5703125" style="105" customWidth="1"/>
    <col min="2566" max="2566" width="15.85546875" style="105" customWidth="1"/>
    <col min="2567" max="2567" width="16.5703125" style="105" customWidth="1"/>
    <col min="2568" max="2568" width="14.28515625" style="105" customWidth="1"/>
    <col min="2569" max="2569" width="25.7109375" style="105" customWidth="1"/>
    <col min="2570" max="2570" width="14" style="105" customWidth="1"/>
    <col min="2571" max="2571" width="15.5703125" style="105" customWidth="1"/>
    <col min="2572" max="2816" width="9.140625" style="105"/>
    <col min="2817" max="2817" width="7.28515625" style="105" customWidth="1"/>
    <col min="2818" max="2818" width="39.5703125" style="105" customWidth="1"/>
    <col min="2819" max="2819" width="16.28515625" style="105" customWidth="1"/>
    <col min="2820" max="2820" width="15.7109375" style="105" customWidth="1"/>
    <col min="2821" max="2821" width="19.5703125" style="105" customWidth="1"/>
    <col min="2822" max="2822" width="15.85546875" style="105" customWidth="1"/>
    <col min="2823" max="2823" width="16.5703125" style="105" customWidth="1"/>
    <col min="2824" max="2824" width="14.28515625" style="105" customWidth="1"/>
    <col min="2825" max="2825" width="25.7109375" style="105" customWidth="1"/>
    <col min="2826" max="2826" width="14" style="105" customWidth="1"/>
    <col min="2827" max="2827" width="15.5703125" style="105" customWidth="1"/>
    <col min="2828" max="3072" width="9.140625" style="105"/>
    <col min="3073" max="3073" width="7.28515625" style="105" customWidth="1"/>
    <col min="3074" max="3074" width="39.5703125" style="105" customWidth="1"/>
    <col min="3075" max="3075" width="16.28515625" style="105" customWidth="1"/>
    <col min="3076" max="3076" width="15.7109375" style="105" customWidth="1"/>
    <col min="3077" max="3077" width="19.5703125" style="105" customWidth="1"/>
    <col min="3078" max="3078" width="15.85546875" style="105" customWidth="1"/>
    <col min="3079" max="3079" width="16.5703125" style="105" customWidth="1"/>
    <col min="3080" max="3080" width="14.28515625" style="105" customWidth="1"/>
    <col min="3081" max="3081" width="25.7109375" style="105" customWidth="1"/>
    <col min="3082" max="3082" width="14" style="105" customWidth="1"/>
    <col min="3083" max="3083" width="15.5703125" style="105" customWidth="1"/>
    <col min="3084" max="3328" width="9.140625" style="105"/>
    <col min="3329" max="3329" width="7.28515625" style="105" customWidth="1"/>
    <col min="3330" max="3330" width="39.5703125" style="105" customWidth="1"/>
    <col min="3331" max="3331" width="16.28515625" style="105" customWidth="1"/>
    <col min="3332" max="3332" width="15.7109375" style="105" customWidth="1"/>
    <col min="3333" max="3333" width="19.5703125" style="105" customWidth="1"/>
    <col min="3334" max="3334" width="15.85546875" style="105" customWidth="1"/>
    <col min="3335" max="3335" width="16.5703125" style="105" customWidth="1"/>
    <col min="3336" max="3336" width="14.28515625" style="105" customWidth="1"/>
    <col min="3337" max="3337" width="25.7109375" style="105" customWidth="1"/>
    <col min="3338" max="3338" width="14" style="105" customWidth="1"/>
    <col min="3339" max="3339" width="15.5703125" style="105" customWidth="1"/>
    <col min="3340" max="3584" width="9.140625" style="105"/>
    <col min="3585" max="3585" width="7.28515625" style="105" customWidth="1"/>
    <col min="3586" max="3586" width="39.5703125" style="105" customWidth="1"/>
    <col min="3587" max="3587" width="16.28515625" style="105" customWidth="1"/>
    <col min="3588" max="3588" width="15.7109375" style="105" customWidth="1"/>
    <col min="3589" max="3589" width="19.5703125" style="105" customWidth="1"/>
    <col min="3590" max="3590" width="15.85546875" style="105" customWidth="1"/>
    <col min="3591" max="3591" width="16.5703125" style="105" customWidth="1"/>
    <col min="3592" max="3592" width="14.28515625" style="105" customWidth="1"/>
    <col min="3593" max="3593" width="25.7109375" style="105" customWidth="1"/>
    <col min="3594" max="3594" width="14" style="105" customWidth="1"/>
    <col min="3595" max="3595" width="15.5703125" style="105" customWidth="1"/>
    <col min="3596" max="3840" width="9.140625" style="105"/>
    <col min="3841" max="3841" width="7.28515625" style="105" customWidth="1"/>
    <col min="3842" max="3842" width="39.5703125" style="105" customWidth="1"/>
    <col min="3843" max="3843" width="16.28515625" style="105" customWidth="1"/>
    <col min="3844" max="3844" width="15.7109375" style="105" customWidth="1"/>
    <col min="3845" max="3845" width="19.5703125" style="105" customWidth="1"/>
    <col min="3846" max="3846" width="15.85546875" style="105" customWidth="1"/>
    <col min="3847" max="3847" width="16.5703125" style="105" customWidth="1"/>
    <col min="3848" max="3848" width="14.28515625" style="105" customWidth="1"/>
    <col min="3849" max="3849" width="25.7109375" style="105" customWidth="1"/>
    <col min="3850" max="3850" width="14" style="105" customWidth="1"/>
    <col min="3851" max="3851" width="15.5703125" style="105" customWidth="1"/>
    <col min="3852" max="4096" width="9.140625" style="105"/>
    <col min="4097" max="4097" width="7.28515625" style="105" customWidth="1"/>
    <col min="4098" max="4098" width="39.5703125" style="105" customWidth="1"/>
    <col min="4099" max="4099" width="16.28515625" style="105" customWidth="1"/>
    <col min="4100" max="4100" width="15.7109375" style="105" customWidth="1"/>
    <col min="4101" max="4101" width="19.5703125" style="105" customWidth="1"/>
    <col min="4102" max="4102" width="15.85546875" style="105" customWidth="1"/>
    <col min="4103" max="4103" width="16.5703125" style="105" customWidth="1"/>
    <col min="4104" max="4104" width="14.28515625" style="105" customWidth="1"/>
    <col min="4105" max="4105" width="25.7109375" style="105" customWidth="1"/>
    <col min="4106" max="4106" width="14" style="105" customWidth="1"/>
    <col min="4107" max="4107" width="15.5703125" style="105" customWidth="1"/>
    <col min="4108" max="4352" width="9.140625" style="105"/>
    <col min="4353" max="4353" width="7.28515625" style="105" customWidth="1"/>
    <col min="4354" max="4354" width="39.5703125" style="105" customWidth="1"/>
    <col min="4355" max="4355" width="16.28515625" style="105" customWidth="1"/>
    <col min="4356" max="4356" width="15.7109375" style="105" customWidth="1"/>
    <col min="4357" max="4357" width="19.5703125" style="105" customWidth="1"/>
    <col min="4358" max="4358" width="15.85546875" style="105" customWidth="1"/>
    <col min="4359" max="4359" width="16.5703125" style="105" customWidth="1"/>
    <col min="4360" max="4360" width="14.28515625" style="105" customWidth="1"/>
    <col min="4361" max="4361" width="25.7109375" style="105" customWidth="1"/>
    <col min="4362" max="4362" width="14" style="105" customWidth="1"/>
    <col min="4363" max="4363" width="15.5703125" style="105" customWidth="1"/>
    <col min="4364" max="4608" width="9.140625" style="105"/>
    <col min="4609" max="4609" width="7.28515625" style="105" customWidth="1"/>
    <col min="4610" max="4610" width="39.5703125" style="105" customWidth="1"/>
    <col min="4611" max="4611" width="16.28515625" style="105" customWidth="1"/>
    <col min="4612" max="4612" width="15.7109375" style="105" customWidth="1"/>
    <col min="4613" max="4613" width="19.5703125" style="105" customWidth="1"/>
    <col min="4614" max="4614" width="15.85546875" style="105" customWidth="1"/>
    <col min="4615" max="4615" width="16.5703125" style="105" customWidth="1"/>
    <col min="4616" max="4616" width="14.28515625" style="105" customWidth="1"/>
    <col min="4617" max="4617" width="25.7109375" style="105" customWidth="1"/>
    <col min="4618" max="4618" width="14" style="105" customWidth="1"/>
    <col min="4619" max="4619" width="15.5703125" style="105" customWidth="1"/>
    <col min="4620" max="4864" width="9.140625" style="105"/>
    <col min="4865" max="4865" width="7.28515625" style="105" customWidth="1"/>
    <col min="4866" max="4866" width="39.5703125" style="105" customWidth="1"/>
    <col min="4867" max="4867" width="16.28515625" style="105" customWidth="1"/>
    <col min="4868" max="4868" width="15.7109375" style="105" customWidth="1"/>
    <col min="4869" max="4869" width="19.5703125" style="105" customWidth="1"/>
    <col min="4870" max="4870" width="15.85546875" style="105" customWidth="1"/>
    <col min="4871" max="4871" width="16.5703125" style="105" customWidth="1"/>
    <col min="4872" max="4872" width="14.28515625" style="105" customWidth="1"/>
    <col min="4873" max="4873" width="25.7109375" style="105" customWidth="1"/>
    <col min="4874" max="4874" width="14" style="105" customWidth="1"/>
    <col min="4875" max="4875" width="15.5703125" style="105" customWidth="1"/>
    <col min="4876" max="5120" width="9.140625" style="105"/>
    <col min="5121" max="5121" width="7.28515625" style="105" customWidth="1"/>
    <col min="5122" max="5122" width="39.5703125" style="105" customWidth="1"/>
    <col min="5123" max="5123" width="16.28515625" style="105" customWidth="1"/>
    <col min="5124" max="5124" width="15.7109375" style="105" customWidth="1"/>
    <col min="5125" max="5125" width="19.5703125" style="105" customWidth="1"/>
    <col min="5126" max="5126" width="15.85546875" style="105" customWidth="1"/>
    <col min="5127" max="5127" width="16.5703125" style="105" customWidth="1"/>
    <col min="5128" max="5128" width="14.28515625" style="105" customWidth="1"/>
    <col min="5129" max="5129" width="25.7109375" style="105" customWidth="1"/>
    <col min="5130" max="5130" width="14" style="105" customWidth="1"/>
    <col min="5131" max="5131" width="15.5703125" style="105" customWidth="1"/>
    <col min="5132" max="5376" width="9.140625" style="105"/>
    <col min="5377" max="5377" width="7.28515625" style="105" customWidth="1"/>
    <col min="5378" max="5378" width="39.5703125" style="105" customWidth="1"/>
    <col min="5379" max="5379" width="16.28515625" style="105" customWidth="1"/>
    <col min="5380" max="5380" width="15.7109375" style="105" customWidth="1"/>
    <col min="5381" max="5381" width="19.5703125" style="105" customWidth="1"/>
    <col min="5382" max="5382" width="15.85546875" style="105" customWidth="1"/>
    <col min="5383" max="5383" width="16.5703125" style="105" customWidth="1"/>
    <col min="5384" max="5384" width="14.28515625" style="105" customWidth="1"/>
    <col min="5385" max="5385" width="25.7109375" style="105" customWidth="1"/>
    <col min="5386" max="5386" width="14" style="105" customWidth="1"/>
    <col min="5387" max="5387" width="15.5703125" style="105" customWidth="1"/>
    <col min="5388" max="5632" width="9.140625" style="105"/>
    <col min="5633" max="5633" width="7.28515625" style="105" customWidth="1"/>
    <col min="5634" max="5634" width="39.5703125" style="105" customWidth="1"/>
    <col min="5635" max="5635" width="16.28515625" style="105" customWidth="1"/>
    <col min="5636" max="5636" width="15.7109375" style="105" customWidth="1"/>
    <col min="5637" max="5637" width="19.5703125" style="105" customWidth="1"/>
    <col min="5638" max="5638" width="15.85546875" style="105" customWidth="1"/>
    <col min="5639" max="5639" width="16.5703125" style="105" customWidth="1"/>
    <col min="5640" max="5640" width="14.28515625" style="105" customWidth="1"/>
    <col min="5641" max="5641" width="25.7109375" style="105" customWidth="1"/>
    <col min="5642" max="5642" width="14" style="105" customWidth="1"/>
    <col min="5643" max="5643" width="15.5703125" style="105" customWidth="1"/>
    <col min="5644" max="5888" width="9.140625" style="105"/>
    <col min="5889" max="5889" width="7.28515625" style="105" customWidth="1"/>
    <col min="5890" max="5890" width="39.5703125" style="105" customWidth="1"/>
    <col min="5891" max="5891" width="16.28515625" style="105" customWidth="1"/>
    <col min="5892" max="5892" width="15.7109375" style="105" customWidth="1"/>
    <col min="5893" max="5893" width="19.5703125" style="105" customWidth="1"/>
    <col min="5894" max="5894" width="15.85546875" style="105" customWidth="1"/>
    <col min="5895" max="5895" width="16.5703125" style="105" customWidth="1"/>
    <col min="5896" max="5896" width="14.28515625" style="105" customWidth="1"/>
    <col min="5897" max="5897" width="25.7109375" style="105" customWidth="1"/>
    <col min="5898" max="5898" width="14" style="105" customWidth="1"/>
    <col min="5899" max="5899" width="15.5703125" style="105" customWidth="1"/>
    <col min="5900" max="6144" width="9.140625" style="105"/>
    <col min="6145" max="6145" width="7.28515625" style="105" customWidth="1"/>
    <col min="6146" max="6146" width="39.5703125" style="105" customWidth="1"/>
    <col min="6147" max="6147" width="16.28515625" style="105" customWidth="1"/>
    <col min="6148" max="6148" width="15.7109375" style="105" customWidth="1"/>
    <col min="6149" max="6149" width="19.5703125" style="105" customWidth="1"/>
    <col min="6150" max="6150" width="15.85546875" style="105" customWidth="1"/>
    <col min="6151" max="6151" width="16.5703125" style="105" customWidth="1"/>
    <col min="6152" max="6152" width="14.28515625" style="105" customWidth="1"/>
    <col min="6153" max="6153" width="25.7109375" style="105" customWidth="1"/>
    <col min="6154" max="6154" width="14" style="105" customWidth="1"/>
    <col min="6155" max="6155" width="15.5703125" style="105" customWidth="1"/>
    <col min="6156" max="6400" width="9.140625" style="105"/>
    <col min="6401" max="6401" width="7.28515625" style="105" customWidth="1"/>
    <col min="6402" max="6402" width="39.5703125" style="105" customWidth="1"/>
    <col min="6403" max="6403" width="16.28515625" style="105" customWidth="1"/>
    <col min="6404" max="6404" width="15.7109375" style="105" customWidth="1"/>
    <col min="6405" max="6405" width="19.5703125" style="105" customWidth="1"/>
    <col min="6406" max="6406" width="15.85546875" style="105" customWidth="1"/>
    <col min="6407" max="6407" width="16.5703125" style="105" customWidth="1"/>
    <col min="6408" max="6408" width="14.28515625" style="105" customWidth="1"/>
    <col min="6409" max="6409" width="25.7109375" style="105" customWidth="1"/>
    <col min="6410" max="6410" width="14" style="105" customWidth="1"/>
    <col min="6411" max="6411" width="15.5703125" style="105" customWidth="1"/>
    <col min="6412" max="6656" width="9.140625" style="105"/>
    <col min="6657" max="6657" width="7.28515625" style="105" customWidth="1"/>
    <col min="6658" max="6658" width="39.5703125" style="105" customWidth="1"/>
    <col min="6659" max="6659" width="16.28515625" style="105" customWidth="1"/>
    <col min="6660" max="6660" width="15.7109375" style="105" customWidth="1"/>
    <col min="6661" max="6661" width="19.5703125" style="105" customWidth="1"/>
    <col min="6662" max="6662" width="15.85546875" style="105" customWidth="1"/>
    <col min="6663" max="6663" width="16.5703125" style="105" customWidth="1"/>
    <col min="6664" max="6664" width="14.28515625" style="105" customWidth="1"/>
    <col min="6665" max="6665" width="25.7109375" style="105" customWidth="1"/>
    <col min="6666" max="6666" width="14" style="105" customWidth="1"/>
    <col min="6667" max="6667" width="15.5703125" style="105" customWidth="1"/>
    <col min="6668" max="6912" width="9.140625" style="105"/>
    <col min="6913" max="6913" width="7.28515625" style="105" customWidth="1"/>
    <col min="6914" max="6914" width="39.5703125" style="105" customWidth="1"/>
    <col min="6915" max="6915" width="16.28515625" style="105" customWidth="1"/>
    <col min="6916" max="6916" width="15.7109375" style="105" customWidth="1"/>
    <col min="6917" max="6917" width="19.5703125" style="105" customWidth="1"/>
    <col min="6918" max="6918" width="15.85546875" style="105" customWidth="1"/>
    <col min="6919" max="6919" width="16.5703125" style="105" customWidth="1"/>
    <col min="6920" max="6920" width="14.28515625" style="105" customWidth="1"/>
    <col min="6921" max="6921" width="25.7109375" style="105" customWidth="1"/>
    <col min="6922" max="6922" width="14" style="105" customWidth="1"/>
    <col min="6923" max="6923" width="15.5703125" style="105" customWidth="1"/>
    <col min="6924" max="7168" width="9.140625" style="105"/>
    <col min="7169" max="7169" width="7.28515625" style="105" customWidth="1"/>
    <col min="7170" max="7170" width="39.5703125" style="105" customWidth="1"/>
    <col min="7171" max="7171" width="16.28515625" style="105" customWidth="1"/>
    <col min="7172" max="7172" width="15.7109375" style="105" customWidth="1"/>
    <col min="7173" max="7173" width="19.5703125" style="105" customWidth="1"/>
    <col min="7174" max="7174" width="15.85546875" style="105" customWidth="1"/>
    <col min="7175" max="7175" width="16.5703125" style="105" customWidth="1"/>
    <col min="7176" max="7176" width="14.28515625" style="105" customWidth="1"/>
    <col min="7177" max="7177" width="25.7109375" style="105" customWidth="1"/>
    <col min="7178" max="7178" width="14" style="105" customWidth="1"/>
    <col min="7179" max="7179" width="15.5703125" style="105" customWidth="1"/>
    <col min="7180" max="7424" width="9.140625" style="105"/>
    <col min="7425" max="7425" width="7.28515625" style="105" customWidth="1"/>
    <col min="7426" max="7426" width="39.5703125" style="105" customWidth="1"/>
    <col min="7427" max="7427" width="16.28515625" style="105" customWidth="1"/>
    <col min="7428" max="7428" width="15.7109375" style="105" customWidth="1"/>
    <col min="7429" max="7429" width="19.5703125" style="105" customWidth="1"/>
    <col min="7430" max="7430" width="15.85546875" style="105" customWidth="1"/>
    <col min="7431" max="7431" width="16.5703125" style="105" customWidth="1"/>
    <col min="7432" max="7432" width="14.28515625" style="105" customWidth="1"/>
    <col min="7433" max="7433" width="25.7109375" style="105" customWidth="1"/>
    <col min="7434" max="7434" width="14" style="105" customWidth="1"/>
    <col min="7435" max="7435" width="15.5703125" style="105" customWidth="1"/>
    <col min="7436" max="7680" width="9.140625" style="105"/>
    <col min="7681" max="7681" width="7.28515625" style="105" customWidth="1"/>
    <col min="7682" max="7682" width="39.5703125" style="105" customWidth="1"/>
    <col min="7683" max="7683" width="16.28515625" style="105" customWidth="1"/>
    <col min="7684" max="7684" width="15.7109375" style="105" customWidth="1"/>
    <col min="7685" max="7685" width="19.5703125" style="105" customWidth="1"/>
    <col min="7686" max="7686" width="15.85546875" style="105" customWidth="1"/>
    <col min="7687" max="7687" width="16.5703125" style="105" customWidth="1"/>
    <col min="7688" max="7688" width="14.28515625" style="105" customWidth="1"/>
    <col min="7689" max="7689" width="25.7109375" style="105" customWidth="1"/>
    <col min="7690" max="7690" width="14" style="105" customWidth="1"/>
    <col min="7691" max="7691" width="15.5703125" style="105" customWidth="1"/>
    <col min="7692" max="7936" width="9.140625" style="105"/>
    <col min="7937" max="7937" width="7.28515625" style="105" customWidth="1"/>
    <col min="7938" max="7938" width="39.5703125" style="105" customWidth="1"/>
    <col min="7939" max="7939" width="16.28515625" style="105" customWidth="1"/>
    <col min="7940" max="7940" width="15.7109375" style="105" customWidth="1"/>
    <col min="7941" max="7941" width="19.5703125" style="105" customWidth="1"/>
    <col min="7942" max="7942" width="15.85546875" style="105" customWidth="1"/>
    <col min="7943" max="7943" width="16.5703125" style="105" customWidth="1"/>
    <col min="7944" max="7944" width="14.28515625" style="105" customWidth="1"/>
    <col min="7945" max="7945" width="25.7109375" style="105" customWidth="1"/>
    <col min="7946" max="7946" width="14" style="105" customWidth="1"/>
    <col min="7947" max="7947" width="15.5703125" style="105" customWidth="1"/>
    <col min="7948" max="8192" width="9.140625" style="105"/>
    <col min="8193" max="8193" width="7.28515625" style="105" customWidth="1"/>
    <col min="8194" max="8194" width="39.5703125" style="105" customWidth="1"/>
    <col min="8195" max="8195" width="16.28515625" style="105" customWidth="1"/>
    <col min="8196" max="8196" width="15.7109375" style="105" customWidth="1"/>
    <col min="8197" max="8197" width="19.5703125" style="105" customWidth="1"/>
    <col min="8198" max="8198" width="15.85546875" style="105" customWidth="1"/>
    <col min="8199" max="8199" width="16.5703125" style="105" customWidth="1"/>
    <col min="8200" max="8200" width="14.28515625" style="105" customWidth="1"/>
    <col min="8201" max="8201" width="25.7109375" style="105" customWidth="1"/>
    <col min="8202" max="8202" width="14" style="105" customWidth="1"/>
    <col min="8203" max="8203" width="15.5703125" style="105" customWidth="1"/>
    <col min="8204" max="8448" width="9.140625" style="105"/>
    <col min="8449" max="8449" width="7.28515625" style="105" customWidth="1"/>
    <col min="8450" max="8450" width="39.5703125" style="105" customWidth="1"/>
    <col min="8451" max="8451" width="16.28515625" style="105" customWidth="1"/>
    <col min="8452" max="8452" width="15.7109375" style="105" customWidth="1"/>
    <col min="8453" max="8453" width="19.5703125" style="105" customWidth="1"/>
    <col min="8454" max="8454" width="15.85546875" style="105" customWidth="1"/>
    <col min="8455" max="8455" width="16.5703125" style="105" customWidth="1"/>
    <col min="8456" max="8456" width="14.28515625" style="105" customWidth="1"/>
    <col min="8457" max="8457" width="25.7109375" style="105" customWidth="1"/>
    <col min="8458" max="8458" width="14" style="105" customWidth="1"/>
    <col min="8459" max="8459" width="15.5703125" style="105" customWidth="1"/>
    <col min="8460" max="8704" width="9.140625" style="105"/>
    <col min="8705" max="8705" width="7.28515625" style="105" customWidth="1"/>
    <col min="8706" max="8706" width="39.5703125" style="105" customWidth="1"/>
    <col min="8707" max="8707" width="16.28515625" style="105" customWidth="1"/>
    <col min="8708" max="8708" width="15.7109375" style="105" customWidth="1"/>
    <col min="8709" max="8709" width="19.5703125" style="105" customWidth="1"/>
    <col min="8710" max="8710" width="15.85546875" style="105" customWidth="1"/>
    <col min="8711" max="8711" width="16.5703125" style="105" customWidth="1"/>
    <col min="8712" max="8712" width="14.28515625" style="105" customWidth="1"/>
    <col min="8713" max="8713" width="25.7109375" style="105" customWidth="1"/>
    <col min="8714" max="8714" width="14" style="105" customWidth="1"/>
    <col min="8715" max="8715" width="15.5703125" style="105" customWidth="1"/>
    <col min="8716" max="8960" width="9.140625" style="105"/>
    <col min="8961" max="8961" width="7.28515625" style="105" customWidth="1"/>
    <col min="8962" max="8962" width="39.5703125" style="105" customWidth="1"/>
    <col min="8963" max="8963" width="16.28515625" style="105" customWidth="1"/>
    <col min="8964" max="8964" width="15.7109375" style="105" customWidth="1"/>
    <col min="8965" max="8965" width="19.5703125" style="105" customWidth="1"/>
    <col min="8966" max="8966" width="15.85546875" style="105" customWidth="1"/>
    <col min="8967" max="8967" width="16.5703125" style="105" customWidth="1"/>
    <col min="8968" max="8968" width="14.28515625" style="105" customWidth="1"/>
    <col min="8969" max="8969" width="25.7109375" style="105" customWidth="1"/>
    <col min="8970" max="8970" width="14" style="105" customWidth="1"/>
    <col min="8971" max="8971" width="15.5703125" style="105" customWidth="1"/>
    <col min="8972" max="9216" width="9.140625" style="105"/>
    <col min="9217" max="9217" width="7.28515625" style="105" customWidth="1"/>
    <col min="9218" max="9218" width="39.5703125" style="105" customWidth="1"/>
    <col min="9219" max="9219" width="16.28515625" style="105" customWidth="1"/>
    <col min="9220" max="9220" width="15.7109375" style="105" customWidth="1"/>
    <col min="9221" max="9221" width="19.5703125" style="105" customWidth="1"/>
    <col min="9222" max="9222" width="15.85546875" style="105" customWidth="1"/>
    <col min="9223" max="9223" width="16.5703125" style="105" customWidth="1"/>
    <col min="9224" max="9224" width="14.28515625" style="105" customWidth="1"/>
    <col min="9225" max="9225" width="25.7109375" style="105" customWidth="1"/>
    <col min="9226" max="9226" width="14" style="105" customWidth="1"/>
    <col min="9227" max="9227" width="15.5703125" style="105" customWidth="1"/>
    <col min="9228" max="9472" width="9.140625" style="105"/>
    <col min="9473" max="9473" width="7.28515625" style="105" customWidth="1"/>
    <col min="9474" max="9474" width="39.5703125" style="105" customWidth="1"/>
    <col min="9475" max="9475" width="16.28515625" style="105" customWidth="1"/>
    <col min="9476" max="9476" width="15.7109375" style="105" customWidth="1"/>
    <col min="9477" max="9477" width="19.5703125" style="105" customWidth="1"/>
    <col min="9478" max="9478" width="15.85546875" style="105" customWidth="1"/>
    <col min="9479" max="9479" width="16.5703125" style="105" customWidth="1"/>
    <col min="9480" max="9480" width="14.28515625" style="105" customWidth="1"/>
    <col min="9481" max="9481" width="25.7109375" style="105" customWidth="1"/>
    <col min="9482" max="9482" width="14" style="105" customWidth="1"/>
    <col min="9483" max="9483" width="15.5703125" style="105" customWidth="1"/>
    <col min="9484" max="9728" width="9.140625" style="105"/>
    <col min="9729" max="9729" width="7.28515625" style="105" customWidth="1"/>
    <col min="9730" max="9730" width="39.5703125" style="105" customWidth="1"/>
    <col min="9731" max="9731" width="16.28515625" style="105" customWidth="1"/>
    <col min="9732" max="9732" width="15.7109375" style="105" customWidth="1"/>
    <col min="9733" max="9733" width="19.5703125" style="105" customWidth="1"/>
    <col min="9734" max="9734" width="15.85546875" style="105" customWidth="1"/>
    <col min="9735" max="9735" width="16.5703125" style="105" customWidth="1"/>
    <col min="9736" max="9736" width="14.28515625" style="105" customWidth="1"/>
    <col min="9737" max="9737" width="25.7109375" style="105" customWidth="1"/>
    <col min="9738" max="9738" width="14" style="105" customWidth="1"/>
    <col min="9739" max="9739" width="15.5703125" style="105" customWidth="1"/>
    <col min="9740" max="9984" width="9.140625" style="105"/>
    <col min="9985" max="9985" width="7.28515625" style="105" customWidth="1"/>
    <col min="9986" max="9986" width="39.5703125" style="105" customWidth="1"/>
    <col min="9987" max="9987" width="16.28515625" style="105" customWidth="1"/>
    <col min="9988" max="9988" width="15.7109375" style="105" customWidth="1"/>
    <col min="9989" max="9989" width="19.5703125" style="105" customWidth="1"/>
    <col min="9990" max="9990" width="15.85546875" style="105" customWidth="1"/>
    <col min="9991" max="9991" width="16.5703125" style="105" customWidth="1"/>
    <col min="9992" max="9992" width="14.28515625" style="105" customWidth="1"/>
    <col min="9993" max="9993" width="25.7109375" style="105" customWidth="1"/>
    <col min="9994" max="9994" width="14" style="105" customWidth="1"/>
    <col min="9995" max="9995" width="15.5703125" style="105" customWidth="1"/>
    <col min="9996" max="10240" width="9.140625" style="105"/>
    <col min="10241" max="10241" width="7.28515625" style="105" customWidth="1"/>
    <col min="10242" max="10242" width="39.5703125" style="105" customWidth="1"/>
    <col min="10243" max="10243" width="16.28515625" style="105" customWidth="1"/>
    <col min="10244" max="10244" width="15.7109375" style="105" customWidth="1"/>
    <col min="10245" max="10245" width="19.5703125" style="105" customWidth="1"/>
    <col min="10246" max="10246" width="15.85546875" style="105" customWidth="1"/>
    <col min="10247" max="10247" width="16.5703125" style="105" customWidth="1"/>
    <col min="10248" max="10248" width="14.28515625" style="105" customWidth="1"/>
    <col min="10249" max="10249" width="25.7109375" style="105" customWidth="1"/>
    <col min="10250" max="10250" width="14" style="105" customWidth="1"/>
    <col min="10251" max="10251" width="15.5703125" style="105" customWidth="1"/>
    <col min="10252" max="10496" width="9.140625" style="105"/>
    <col min="10497" max="10497" width="7.28515625" style="105" customWidth="1"/>
    <col min="10498" max="10498" width="39.5703125" style="105" customWidth="1"/>
    <col min="10499" max="10499" width="16.28515625" style="105" customWidth="1"/>
    <col min="10500" max="10500" width="15.7109375" style="105" customWidth="1"/>
    <col min="10501" max="10501" width="19.5703125" style="105" customWidth="1"/>
    <col min="10502" max="10502" width="15.85546875" style="105" customWidth="1"/>
    <col min="10503" max="10503" width="16.5703125" style="105" customWidth="1"/>
    <col min="10504" max="10504" width="14.28515625" style="105" customWidth="1"/>
    <col min="10505" max="10505" width="25.7109375" style="105" customWidth="1"/>
    <col min="10506" max="10506" width="14" style="105" customWidth="1"/>
    <col min="10507" max="10507" width="15.5703125" style="105" customWidth="1"/>
    <col min="10508" max="10752" width="9.140625" style="105"/>
    <col min="10753" max="10753" width="7.28515625" style="105" customWidth="1"/>
    <col min="10754" max="10754" width="39.5703125" style="105" customWidth="1"/>
    <col min="10755" max="10755" width="16.28515625" style="105" customWidth="1"/>
    <col min="10756" max="10756" width="15.7109375" style="105" customWidth="1"/>
    <col min="10757" max="10757" width="19.5703125" style="105" customWidth="1"/>
    <col min="10758" max="10758" width="15.85546875" style="105" customWidth="1"/>
    <col min="10759" max="10759" width="16.5703125" style="105" customWidth="1"/>
    <col min="10760" max="10760" width="14.28515625" style="105" customWidth="1"/>
    <col min="10761" max="10761" width="25.7109375" style="105" customWidth="1"/>
    <col min="10762" max="10762" width="14" style="105" customWidth="1"/>
    <col min="10763" max="10763" width="15.5703125" style="105" customWidth="1"/>
    <col min="10764" max="11008" width="9.140625" style="105"/>
    <col min="11009" max="11009" width="7.28515625" style="105" customWidth="1"/>
    <col min="11010" max="11010" width="39.5703125" style="105" customWidth="1"/>
    <col min="11011" max="11011" width="16.28515625" style="105" customWidth="1"/>
    <col min="11012" max="11012" width="15.7109375" style="105" customWidth="1"/>
    <col min="11013" max="11013" width="19.5703125" style="105" customWidth="1"/>
    <col min="11014" max="11014" width="15.85546875" style="105" customWidth="1"/>
    <col min="11015" max="11015" width="16.5703125" style="105" customWidth="1"/>
    <col min="11016" max="11016" width="14.28515625" style="105" customWidth="1"/>
    <col min="11017" max="11017" width="25.7109375" style="105" customWidth="1"/>
    <col min="11018" max="11018" width="14" style="105" customWidth="1"/>
    <col min="11019" max="11019" width="15.5703125" style="105" customWidth="1"/>
    <col min="11020" max="11264" width="9.140625" style="105"/>
    <col min="11265" max="11265" width="7.28515625" style="105" customWidth="1"/>
    <col min="11266" max="11266" width="39.5703125" style="105" customWidth="1"/>
    <col min="11267" max="11267" width="16.28515625" style="105" customWidth="1"/>
    <col min="11268" max="11268" width="15.7109375" style="105" customWidth="1"/>
    <col min="11269" max="11269" width="19.5703125" style="105" customWidth="1"/>
    <col min="11270" max="11270" width="15.85546875" style="105" customWidth="1"/>
    <col min="11271" max="11271" width="16.5703125" style="105" customWidth="1"/>
    <col min="11272" max="11272" width="14.28515625" style="105" customWidth="1"/>
    <col min="11273" max="11273" width="25.7109375" style="105" customWidth="1"/>
    <col min="11274" max="11274" width="14" style="105" customWidth="1"/>
    <col min="11275" max="11275" width="15.5703125" style="105" customWidth="1"/>
    <col min="11276" max="11520" width="9.140625" style="105"/>
    <col min="11521" max="11521" width="7.28515625" style="105" customWidth="1"/>
    <col min="11522" max="11522" width="39.5703125" style="105" customWidth="1"/>
    <col min="11523" max="11523" width="16.28515625" style="105" customWidth="1"/>
    <col min="11524" max="11524" width="15.7109375" style="105" customWidth="1"/>
    <col min="11525" max="11525" width="19.5703125" style="105" customWidth="1"/>
    <col min="11526" max="11526" width="15.85546875" style="105" customWidth="1"/>
    <col min="11527" max="11527" width="16.5703125" style="105" customWidth="1"/>
    <col min="11528" max="11528" width="14.28515625" style="105" customWidth="1"/>
    <col min="11529" max="11529" width="25.7109375" style="105" customWidth="1"/>
    <col min="11530" max="11530" width="14" style="105" customWidth="1"/>
    <col min="11531" max="11531" width="15.5703125" style="105" customWidth="1"/>
    <col min="11532" max="11776" width="9.140625" style="105"/>
    <col min="11777" max="11777" width="7.28515625" style="105" customWidth="1"/>
    <col min="11778" max="11778" width="39.5703125" style="105" customWidth="1"/>
    <col min="11779" max="11779" width="16.28515625" style="105" customWidth="1"/>
    <col min="11780" max="11780" width="15.7109375" style="105" customWidth="1"/>
    <col min="11781" max="11781" width="19.5703125" style="105" customWidth="1"/>
    <col min="11782" max="11782" width="15.85546875" style="105" customWidth="1"/>
    <col min="11783" max="11783" width="16.5703125" style="105" customWidth="1"/>
    <col min="11784" max="11784" width="14.28515625" style="105" customWidth="1"/>
    <col min="11785" max="11785" width="25.7109375" style="105" customWidth="1"/>
    <col min="11786" max="11786" width="14" style="105" customWidth="1"/>
    <col min="11787" max="11787" width="15.5703125" style="105" customWidth="1"/>
    <col min="11788" max="12032" width="9.140625" style="105"/>
    <col min="12033" max="12033" width="7.28515625" style="105" customWidth="1"/>
    <col min="12034" max="12034" width="39.5703125" style="105" customWidth="1"/>
    <col min="12035" max="12035" width="16.28515625" style="105" customWidth="1"/>
    <col min="12036" max="12036" width="15.7109375" style="105" customWidth="1"/>
    <col min="12037" max="12037" width="19.5703125" style="105" customWidth="1"/>
    <col min="12038" max="12038" width="15.85546875" style="105" customWidth="1"/>
    <col min="12039" max="12039" width="16.5703125" style="105" customWidth="1"/>
    <col min="12040" max="12040" width="14.28515625" style="105" customWidth="1"/>
    <col min="12041" max="12041" width="25.7109375" style="105" customWidth="1"/>
    <col min="12042" max="12042" width="14" style="105" customWidth="1"/>
    <col min="12043" max="12043" width="15.5703125" style="105" customWidth="1"/>
    <col min="12044" max="12288" width="9.140625" style="105"/>
    <col min="12289" max="12289" width="7.28515625" style="105" customWidth="1"/>
    <col min="12290" max="12290" width="39.5703125" style="105" customWidth="1"/>
    <col min="12291" max="12291" width="16.28515625" style="105" customWidth="1"/>
    <col min="12292" max="12292" width="15.7109375" style="105" customWidth="1"/>
    <col min="12293" max="12293" width="19.5703125" style="105" customWidth="1"/>
    <col min="12294" max="12294" width="15.85546875" style="105" customWidth="1"/>
    <col min="12295" max="12295" width="16.5703125" style="105" customWidth="1"/>
    <col min="12296" max="12296" width="14.28515625" style="105" customWidth="1"/>
    <col min="12297" max="12297" width="25.7109375" style="105" customWidth="1"/>
    <col min="12298" max="12298" width="14" style="105" customWidth="1"/>
    <col min="12299" max="12299" width="15.5703125" style="105" customWidth="1"/>
    <col min="12300" max="12544" width="9.140625" style="105"/>
    <col min="12545" max="12545" width="7.28515625" style="105" customWidth="1"/>
    <col min="12546" max="12546" width="39.5703125" style="105" customWidth="1"/>
    <col min="12547" max="12547" width="16.28515625" style="105" customWidth="1"/>
    <col min="12548" max="12548" width="15.7109375" style="105" customWidth="1"/>
    <col min="12549" max="12549" width="19.5703125" style="105" customWidth="1"/>
    <col min="12550" max="12550" width="15.85546875" style="105" customWidth="1"/>
    <col min="12551" max="12551" width="16.5703125" style="105" customWidth="1"/>
    <col min="12552" max="12552" width="14.28515625" style="105" customWidth="1"/>
    <col min="12553" max="12553" width="25.7109375" style="105" customWidth="1"/>
    <col min="12554" max="12554" width="14" style="105" customWidth="1"/>
    <col min="12555" max="12555" width="15.5703125" style="105" customWidth="1"/>
    <col min="12556" max="12800" width="9.140625" style="105"/>
    <col min="12801" max="12801" width="7.28515625" style="105" customWidth="1"/>
    <col min="12802" max="12802" width="39.5703125" style="105" customWidth="1"/>
    <col min="12803" max="12803" width="16.28515625" style="105" customWidth="1"/>
    <col min="12804" max="12804" width="15.7109375" style="105" customWidth="1"/>
    <col min="12805" max="12805" width="19.5703125" style="105" customWidth="1"/>
    <col min="12806" max="12806" width="15.85546875" style="105" customWidth="1"/>
    <col min="12807" max="12807" width="16.5703125" style="105" customWidth="1"/>
    <col min="12808" max="12808" width="14.28515625" style="105" customWidth="1"/>
    <col min="12809" max="12809" width="25.7109375" style="105" customWidth="1"/>
    <col min="12810" max="12810" width="14" style="105" customWidth="1"/>
    <col min="12811" max="12811" width="15.5703125" style="105" customWidth="1"/>
    <col min="12812" max="13056" width="9.140625" style="105"/>
    <col min="13057" max="13057" width="7.28515625" style="105" customWidth="1"/>
    <col min="13058" max="13058" width="39.5703125" style="105" customWidth="1"/>
    <col min="13059" max="13059" width="16.28515625" style="105" customWidth="1"/>
    <col min="13060" max="13060" width="15.7109375" style="105" customWidth="1"/>
    <col min="13061" max="13061" width="19.5703125" style="105" customWidth="1"/>
    <col min="13062" max="13062" width="15.85546875" style="105" customWidth="1"/>
    <col min="13063" max="13063" width="16.5703125" style="105" customWidth="1"/>
    <col min="13064" max="13064" width="14.28515625" style="105" customWidth="1"/>
    <col min="13065" max="13065" width="25.7109375" style="105" customWidth="1"/>
    <col min="13066" max="13066" width="14" style="105" customWidth="1"/>
    <col min="13067" max="13067" width="15.5703125" style="105" customWidth="1"/>
    <col min="13068" max="13312" width="9.140625" style="105"/>
    <col min="13313" max="13313" width="7.28515625" style="105" customWidth="1"/>
    <col min="13314" max="13314" width="39.5703125" style="105" customWidth="1"/>
    <col min="13315" max="13315" width="16.28515625" style="105" customWidth="1"/>
    <col min="13316" max="13316" width="15.7109375" style="105" customWidth="1"/>
    <col min="13317" max="13317" width="19.5703125" style="105" customWidth="1"/>
    <col min="13318" max="13318" width="15.85546875" style="105" customWidth="1"/>
    <col min="13319" max="13319" width="16.5703125" style="105" customWidth="1"/>
    <col min="13320" max="13320" width="14.28515625" style="105" customWidth="1"/>
    <col min="13321" max="13321" width="25.7109375" style="105" customWidth="1"/>
    <col min="13322" max="13322" width="14" style="105" customWidth="1"/>
    <col min="13323" max="13323" width="15.5703125" style="105" customWidth="1"/>
    <col min="13324" max="13568" width="9.140625" style="105"/>
    <col min="13569" max="13569" width="7.28515625" style="105" customWidth="1"/>
    <col min="13570" max="13570" width="39.5703125" style="105" customWidth="1"/>
    <col min="13571" max="13571" width="16.28515625" style="105" customWidth="1"/>
    <col min="13572" max="13572" width="15.7109375" style="105" customWidth="1"/>
    <col min="13573" max="13573" width="19.5703125" style="105" customWidth="1"/>
    <col min="13574" max="13574" width="15.85546875" style="105" customWidth="1"/>
    <col min="13575" max="13575" width="16.5703125" style="105" customWidth="1"/>
    <col min="13576" max="13576" width="14.28515625" style="105" customWidth="1"/>
    <col min="13577" max="13577" width="25.7109375" style="105" customWidth="1"/>
    <col min="13578" max="13578" width="14" style="105" customWidth="1"/>
    <col min="13579" max="13579" width="15.5703125" style="105" customWidth="1"/>
    <col min="13580" max="13824" width="9.140625" style="105"/>
    <col min="13825" max="13825" width="7.28515625" style="105" customWidth="1"/>
    <col min="13826" max="13826" width="39.5703125" style="105" customWidth="1"/>
    <col min="13827" max="13827" width="16.28515625" style="105" customWidth="1"/>
    <col min="13828" max="13828" width="15.7109375" style="105" customWidth="1"/>
    <col min="13829" max="13829" width="19.5703125" style="105" customWidth="1"/>
    <col min="13830" max="13830" width="15.85546875" style="105" customWidth="1"/>
    <col min="13831" max="13831" width="16.5703125" style="105" customWidth="1"/>
    <col min="13832" max="13832" width="14.28515625" style="105" customWidth="1"/>
    <col min="13833" max="13833" width="25.7109375" style="105" customWidth="1"/>
    <col min="13834" max="13834" width="14" style="105" customWidth="1"/>
    <col min="13835" max="13835" width="15.5703125" style="105" customWidth="1"/>
    <col min="13836" max="14080" width="9.140625" style="105"/>
    <col min="14081" max="14081" width="7.28515625" style="105" customWidth="1"/>
    <col min="14082" max="14082" width="39.5703125" style="105" customWidth="1"/>
    <col min="14083" max="14083" width="16.28515625" style="105" customWidth="1"/>
    <col min="14084" max="14084" width="15.7109375" style="105" customWidth="1"/>
    <col min="14085" max="14085" width="19.5703125" style="105" customWidth="1"/>
    <col min="14086" max="14086" width="15.85546875" style="105" customWidth="1"/>
    <col min="14087" max="14087" width="16.5703125" style="105" customWidth="1"/>
    <col min="14088" max="14088" width="14.28515625" style="105" customWidth="1"/>
    <col min="14089" max="14089" width="25.7109375" style="105" customWidth="1"/>
    <col min="14090" max="14090" width="14" style="105" customWidth="1"/>
    <col min="14091" max="14091" width="15.5703125" style="105" customWidth="1"/>
    <col min="14092" max="14336" width="9.140625" style="105"/>
    <col min="14337" max="14337" width="7.28515625" style="105" customWidth="1"/>
    <col min="14338" max="14338" width="39.5703125" style="105" customWidth="1"/>
    <col min="14339" max="14339" width="16.28515625" style="105" customWidth="1"/>
    <col min="14340" max="14340" width="15.7109375" style="105" customWidth="1"/>
    <col min="14341" max="14341" width="19.5703125" style="105" customWidth="1"/>
    <col min="14342" max="14342" width="15.85546875" style="105" customWidth="1"/>
    <col min="14343" max="14343" width="16.5703125" style="105" customWidth="1"/>
    <col min="14344" max="14344" width="14.28515625" style="105" customWidth="1"/>
    <col min="14345" max="14345" width="25.7109375" style="105" customWidth="1"/>
    <col min="14346" max="14346" width="14" style="105" customWidth="1"/>
    <col min="14347" max="14347" width="15.5703125" style="105" customWidth="1"/>
    <col min="14348" max="14592" width="9.140625" style="105"/>
    <col min="14593" max="14593" width="7.28515625" style="105" customWidth="1"/>
    <col min="14594" max="14594" width="39.5703125" style="105" customWidth="1"/>
    <col min="14595" max="14595" width="16.28515625" style="105" customWidth="1"/>
    <col min="14596" max="14596" width="15.7109375" style="105" customWidth="1"/>
    <col min="14597" max="14597" width="19.5703125" style="105" customWidth="1"/>
    <col min="14598" max="14598" width="15.85546875" style="105" customWidth="1"/>
    <col min="14599" max="14599" width="16.5703125" style="105" customWidth="1"/>
    <col min="14600" max="14600" width="14.28515625" style="105" customWidth="1"/>
    <col min="14601" max="14601" width="25.7109375" style="105" customWidth="1"/>
    <col min="14602" max="14602" width="14" style="105" customWidth="1"/>
    <col min="14603" max="14603" width="15.5703125" style="105" customWidth="1"/>
    <col min="14604" max="14848" width="9.140625" style="105"/>
    <col min="14849" max="14849" width="7.28515625" style="105" customWidth="1"/>
    <col min="14850" max="14850" width="39.5703125" style="105" customWidth="1"/>
    <col min="14851" max="14851" width="16.28515625" style="105" customWidth="1"/>
    <col min="14852" max="14852" width="15.7109375" style="105" customWidth="1"/>
    <col min="14853" max="14853" width="19.5703125" style="105" customWidth="1"/>
    <col min="14854" max="14854" width="15.85546875" style="105" customWidth="1"/>
    <col min="14855" max="14855" width="16.5703125" style="105" customWidth="1"/>
    <col min="14856" max="14856" width="14.28515625" style="105" customWidth="1"/>
    <col min="14857" max="14857" width="25.7109375" style="105" customWidth="1"/>
    <col min="14858" max="14858" width="14" style="105" customWidth="1"/>
    <col min="14859" max="14859" width="15.5703125" style="105" customWidth="1"/>
    <col min="14860" max="15104" width="9.140625" style="105"/>
    <col min="15105" max="15105" width="7.28515625" style="105" customWidth="1"/>
    <col min="15106" max="15106" width="39.5703125" style="105" customWidth="1"/>
    <col min="15107" max="15107" width="16.28515625" style="105" customWidth="1"/>
    <col min="15108" max="15108" width="15.7109375" style="105" customWidth="1"/>
    <col min="15109" max="15109" width="19.5703125" style="105" customWidth="1"/>
    <col min="15110" max="15110" width="15.85546875" style="105" customWidth="1"/>
    <col min="15111" max="15111" width="16.5703125" style="105" customWidth="1"/>
    <col min="15112" max="15112" width="14.28515625" style="105" customWidth="1"/>
    <col min="15113" max="15113" width="25.7109375" style="105" customWidth="1"/>
    <col min="15114" max="15114" width="14" style="105" customWidth="1"/>
    <col min="15115" max="15115" width="15.5703125" style="105" customWidth="1"/>
    <col min="15116" max="15360" width="9.140625" style="105"/>
    <col min="15361" max="15361" width="7.28515625" style="105" customWidth="1"/>
    <col min="15362" max="15362" width="39.5703125" style="105" customWidth="1"/>
    <col min="15363" max="15363" width="16.28515625" style="105" customWidth="1"/>
    <col min="15364" max="15364" width="15.7109375" style="105" customWidth="1"/>
    <col min="15365" max="15365" width="19.5703125" style="105" customWidth="1"/>
    <col min="15366" max="15366" width="15.85546875" style="105" customWidth="1"/>
    <col min="15367" max="15367" width="16.5703125" style="105" customWidth="1"/>
    <col min="15368" max="15368" width="14.28515625" style="105" customWidth="1"/>
    <col min="15369" max="15369" width="25.7109375" style="105" customWidth="1"/>
    <col min="15370" max="15370" width="14" style="105" customWidth="1"/>
    <col min="15371" max="15371" width="15.5703125" style="105" customWidth="1"/>
    <col min="15372" max="15616" width="9.140625" style="105"/>
    <col min="15617" max="15617" width="7.28515625" style="105" customWidth="1"/>
    <col min="15618" max="15618" width="39.5703125" style="105" customWidth="1"/>
    <col min="15619" max="15619" width="16.28515625" style="105" customWidth="1"/>
    <col min="15620" max="15620" width="15.7109375" style="105" customWidth="1"/>
    <col min="15621" max="15621" width="19.5703125" style="105" customWidth="1"/>
    <col min="15622" max="15622" width="15.85546875" style="105" customWidth="1"/>
    <col min="15623" max="15623" width="16.5703125" style="105" customWidth="1"/>
    <col min="15624" max="15624" width="14.28515625" style="105" customWidth="1"/>
    <col min="15625" max="15625" width="25.7109375" style="105" customWidth="1"/>
    <col min="15626" max="15626" width="14" style="105" customWidth="1"/>
    <col min="15627" max="15627" width="15.5703125" style="105" customWidth="1"/>
    <col min="15628" max="15872" width="9.140625" style="105"/>
    <col min="15873" max="15873" width="7.28515625" style="105" customWidth="1"/>
    <col min="15874" max="15874" width="39.5703125" style="105" customWidth="1"/>
    <col min="15875" max="15875" width="16.28515625" style="105" customWidth="1"/>
    <col min="15876" max="15876" width="15.7109375" style="105" customWidth="1"/>
    <col min="15877" max="15877" width="19.5703125" style="105" customWidth="1"/>
    <col min="15878" max="15878" width="15.85546875" style="105" customWidth="1"/>
    <col min="15879" max="15879" width="16.5703125" style="105" customWidth="1"/>
    <col min="15880" max="15880" width="14.28515625" style="105" customWidth="1"/>
    <col min="15881" max="15881" width="25.7109375" style="105" customWidth="1"/>
    <col min="15882" max="15882" width="14" style="105" customWidth="1"/>
    <col min="15883" max="15883" width="15.5703125" style="105" customWidth="1"/>
    <col min="15884" max="16128" width="9.140625" style="105"/>
    <col min="16129" max="16129" width="7.28515625" style="105" customWidth="1"/>
    <col min="16130" max="16130" width="39.5703125" style="105" customWidth="1"/>
    <col min="16131" max="16131" width="16.28515625" style="105" customWidth="1"/>
    <col min="16132" max="16132" width="15.7109375" style="105" customWidth="1"/>
    <col min="16133" max="16133" width="19.5703125" style="105" customWidth="1"/>
    <col min="16134" max="16134" width="15.85546875" style="105" customWidth="1"/>
    <col min="16135" max="16135" width="16.5703125" style="105" customWidth="1"/>
    <col min="16136" max="16136" width="14.28515625" style="105" customWidth="1"/>
    <col min="16137" max="16137" width="25.7109375" style="105" customWidth="1"/>
    <col min="16138" max="16138" width="14" style="105" customWidth="1"/>
    <col min="16139" max="16139" width="15.5703125" style="105" customWidth="1"/>
    <col min="16140" max="16384" width="9.140625" style="105"/>
  </cols>
  <sheetData>
    <row r="1" spans="1:13" ht="18.75" customHeight="1" x14ac:dyDescent="0.25">
      <c r="K1" s="107"/>
      <c r="L1" s="107"/>
      <c r="M1" s="107" t="s">
        <v>0</v>
      </c>
    </row>
    <row r="2" spans="1:13" ht="20.25" customHeight="1" x14ac:dyDescent="0.25">
      <c r="A2" s="108"/>
      <c r="B2" s="108"/>
      <c r="C2" s="108"/>
      <c r="D2" s="108"/>
      <c r="E2" s="108"/>
      <c r="F2" s="108"/>
      <c r="G2" s="108"/>
      <c r="H2" s="110"/>
      <c r="I2" s="110"/>
      <c r="K2" s="111"/>
      <c r="L2" s="111"/>
      <c r="M2" s="111" t="s">
        <v>26</v>
      </c>
    </row>
    <row r="3" spans="1:13" ht="61.5" customHeight="1" x14ac:dyDescent="0.25">
      <c r="A3" s="108"/>
      <c r="B3" s="245" t="s">
        <v>156</v>
      </c>
      <c r="C3" s="245"/>
      <c r="D3" s="245"/>
      <c r="E3" s="245"/>
      <c r="F3" s="245"/>
      <c r="G3" s="245"/>
      <c r="H3" s="245"/>
      <c r="I3" s="245"/>
      <c r="J3" s="245"/>
      <c r="K3" s="108"/>
    </row>
    <row r="4" spans="1:13" ht="37.5" customHeight="1" x14ac:dyDescent="0.25">
      <c r="A4" s="251" t="s">
        <v>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</row>
    <row r="5" spans="1:13" ht="33" customHeight="1" x14ac:dyDescent="0.25">
      <c r="A5" s="252" t="s">
        <v>4</v>
      </c>
      <c r="B5" s="252" t="s">
        <v>5</v>
      </c>
      <c r="C5" s="253" t="s">
        <v>6</v>
      </c>
      <c r="D5" s="253"/>
      <c r="E5" s="253"/>
      <c r="F5" s="253" t="s">
        <v>7</v>
      </c>
      <c r="G5" s="253" t="s">
        <v>8</v>
      </c>
      <c r="H5" s="253"/>
      <c r="I5" s="253"/>
      <c r="J5" s="253"/>
      <c r="K5" s="254" t="s">
        <v>9</v>
      </c>
    </row>
    <row r="6" spans="1:13" ht="158.25" customHeight="1" x14ac:dyDescent="0.25">
      <c r="A6" s="252"/>
      <c r="B6" s="252"/>
      <c r="C6" s="142" t="s">
        <v>10</v>
      </c>
      <c r="D6" s="142" t="s">
        <v>11</v>
      </c>
      <c r="E6" s="142" t="s">
        <v>12</v>
      </c>
      <c r="F6" s="253"/>
      <c r="G6" s="143" t="s">
        <v>13</v>
      </c>
      <c r="H6" s="142" t="s">
        <v>14</v>
      </c>
      <c r="I6" s="142" t="s">
        <v>15</v>
      </c>
      <c r="J6" s="142" t="s">
        <v>14</v>
      </c>
      <c r="K6" s="254"/>
    </row>
    <row r="7" spans="1:13" ht="37.5" customHeight="1" x14ac:dyDescent="0.25">
      <c r="A7" s="144">
        <v>1</v>
      </c>
      <c r="B7" s="145"/>
      <c r="C7" s="146"/>
      <c r="D7" s="146"/>
      <c r="E7" s="147"/>
      <c r="F7" s="148">
        <f>SUM(C7,D7)</f>
        <v>0</v>
      </c>
      <c r="G7" s="149"/>
      <c r="H7" s="146"/>
      <c r="I7" s="150"/>
      <c r="J7" s="146"/>
      <c r="K7" s="151"/>
    </row>
    <row r="8" spans="1:13" ht="51" customHeight="1" x14ac:dyDescent="0.25">
      <c r="A8" s="144">
        <v>2</v>
      </c>
      <c r="B8" s="145" t="s">
        <v>157</v>
      </c>
      <c r="C8" s="146"/>
      <c r="D8" s="146">
        <v>80.7</v>
      </c>
      <c r="E8" s="147" t="s">
        <v>158</v>
      </c>
      <c r="F8" s="148">
        <f t="shared" ref="F8:F47" si="0">SUM(C8,D8)</f>
        <v>80.7</v>
      </c>
      <c r="G8" s="149">
        <v>2220</v>
      </c>
      <c r="H8" s="146">
        <v>70.95</v>
      </c>
      <c r="I8" s="147" t="s">
        <v>158</v>
      </c>
      <c r="J8" s="146"/>
      <c r="K8" s="151"/>
    </row>
    <row r="9" spans="1:13" ht="57" customHeight="1" x14ac:dyDescent="0.25">
      <c r="A9" s="144">
        <v>3</v>
      </c>
      <c r="B9" s="145" t="s">
        <v>159</v>
      </c>
      <c r="C9" s="146"/>
      <c r="D9" s="146">
        <v>18.7</v>
      </c>
      <c r="E9" s="147" t="s">
        <v>54</v>
      </c>
      <c r="F9" s="148">
        <f t="shared" si="0"/>
        <v>18.7</v>
      </c>
      <c r="G9" s="149">
        <v>2240</v>
      </c>
      <c r="H9" s="146">
        <v>0.5</v>
      </c>
      <c r="I9" s="147" t="s">
        <v>160</v>
      </c>
      <c r="J9" s="146"/>
      <c r="K9" s="151"/>
    </row>
    <row r="10" spans="1:13" ht="47.25" x14ac:dyDescent="0.25">
      <c r="A10" s="144">
        <v>4</v>
      </c>
      <c r="B10" s="145" t="s">
        <v>161</v>
      </c>
      <c r="C10" s="146"/>
      <c r="D10" s="146">
        <v>14.2</v>
      </c>
      <c r="E10" s="147" t="s">
        <v>54</v>
      </c>
      <c r="F10" s="148">
        <f t="shared" si="0"/>
        <v>14.2</v>
      </c>
      <c r="G10" s="149"/>
      <c r="H10" s="146"/>
      <c r="I10" s="147" t="s">
        <v>54</v>
      </c>
      <c r="J10" s="146">
        <v>80.7</v>
      </c>
      <c r="K10" s="151"/>
    </row>
    <row r="11" spans="1:13" ht="55.5" customHeight="1" x14ac:dyDescent="0.25">
      <c r="A11" s="144">
        <v>5</v>
      </c>
      <c r="B11" s="145" t="s">
        <v>162</v>
      </c>
      <c r="C11" s="146"/>
      <c r="D11" s="146">
        <v>24.6</v>
      </c>
      <c r="E11" s="147" t="s">
        <v>54</v>
      </c>
      <c r="F11" s="148">
        <f t="shared" si="0"/>
        <v>24.6</v>
      </c>
      <c r="G11" s="149"/>
      <c r="H11" s="146"/>
      <c r="I11" s="147" t="s">
        <v>54</v>
      </c>
      <c r="J11" s="146">
        <v>18.7</v>
      </c>
      <c r="K11" s="151"/>
    </row>
    <row r="12" spans="1:13" ht="31.5" x14ac:dyDescent="0.25">
      <c r="A12" s="144"/>
      <c r="B12" s="145"/>
      <c r="C12" s="146"/>
      <c r="D12" s="146"/>
      <c r="E12" s="147"/>
      <c r="F12" s="148">
        <f t="shared" si="0"/>
        <v>0</v>
      </c>
      <c r="G12" s="152"/>
      <c r="H12" s="146"/>
      <c r="I12" s="147" t="s">
        <v>54</v>
      </c>
      <c r="J12" s="146">
        <v>14.2</v>
      </c>
      <c r="K12" s="151"/>
    </row>
    <row r="13" spans="1:13" ht="31.5" x14ac:dyDescent="0.25">
      <c r="A13" s="144"/>
      <c r="B13" s="145"/>
      <c r="C13" s="146"/>
      <c r="D13" s="146"/>
      <c r="E13" s="147"/>
      <c r="F13" s="148">
        <f t="shared" si="0"/>
        <v>0</v>
      </c>
      <c r="G13" s="152"/>
      <c r="H13" s="146"/>
      <c r="I13" s="147" t="s">
        <v>54</v>
      </c>
      <c r="J13" s="146">
        <v>24.6</v>
      </c>
      <c r="K13" s="151"/>
    </row>
    <row r="14" spans="1:13" ht="15.75" x14ac:dyDescent="0.25">
      <c r="A14" s="144"/>
      <c r="B14" s="145"/>
      <c r="C14" s="146"/>
      <c r="D14" s="146"/>
      <c r="E14" s="147"/>
      <c r="F14" s="148">
        <f t="shared" si="0"/>
        <v>0</v>
      </c>
      <c r="G14" s="145"/>
      <c r="H14" s="146"/>
      <c r="I14" s="147"/>
      <c r="J14" s="146"/>
      <c r="K14" s="151"/>
    </row>
    <row r="15" spans="1:13" ht="15.75" x14ac:dyDescent="0.25">
      <c r="A15" s="152"/>
      <c r="B15" s="145"/>
      <c r="C15" s="146"/>
      <c r="D15" s="146"/>
      <c r="E15" s="147"/>
      <c r="F15" s="148">
        <f t="shared" si="0"/>
        <v>0</v>
      </c>
      <c r="G15" s="145"/>
      <c r="H15" s="146"/>
      <c r="I15" s="147"/>
      <c r="J15" s="146"/>
      <c r="K15" s="151"/>
    </row>
    <row r="16" spans="1:13" ht="15" customHeight="1" x14ac:dyDescent="0.25">
      <c r="A16" s="152"/>
      <c r="B16" s="145"/>
      <c r="C16" s="146"/>
      <c r="D16" s="146"/>
      <c r="E16" s="147"/>
      <c r="F16" s="148">
        <f t="shared" si="0"/>
        <v>0</v>
      </c>
      <c r="G16" s="145"/>
      <c r="H16" s="146"/>
      <c r="I16" s="147"/>
      <c r="J16" s="146"/>
      <c r="K16" s="151"/>
    </row>
    <row r="17" spans="1:11" ht="15.75" x14ac:dyDescent="0.25">
      <c r="A17" s="144"/>
      <c r="B17" s="145"/>
      <c r="C17" s="146"/>
      <c r="D17" s="146"/>
      <c r="E17" s="147"/>
      <c r="F17" s="148">
        <f t="shared" si="0"/>
        <v>0</v>
      </c>
      <c r="G17" s="145"/>
      <c r="H17" s="146"/>
      <c r="I17" s="147"/>
      <c r="J17" s="146"/>
      <c r="K17" s="151"/>
    </row>
    <row r="18" spans="1:11" ht="15.75" x14ac:dyDescent="0.25">
      <c r="A18" s="144"/>
      <c r="B18" s="145"/>
      <c r="C18" s="146"/>
      <c r="D18" s="146"/>
      <c r="E18" s="147"/>
      <c r="F18" s="148">
        <f t="shared" si="0"/>
        <v>0</v>
      </c>
      <c r="G18" s="145"/>
      <c r="H18" s="146"/>
      <c r="I18" s="147"/>
      <c r="J18" s="146"/>
      <c r="K18" s="151"/>
    </row>
    <row r="19" spans="1:11" ht="15.75" x14ac:dyDescent="0.25">
      <c r="A19" s="144"/>
      <c r="B19" s="145"/>
      <c r="C19" s="146"/>
      <c r="D19" s="146"/>
      <c r="E19" s="147"/>
      <c r="F19" s="148">
        <f t="shared" si="0"/>
        <v>0</v>
      </c>
      <c r="G19" s="145"/>
      <c r="H19" s="146"/>
      <c r="I19" s="147"/>
      <c r="J19" s="146"/>
      <c r="K19" s="151"/>
    </row>
    <row r="20" spans="1:11" ht="15.75" x14ac:dyDescent="0.25">
      <c r="A20" s="144"/>
      <c r="B20" s="145"/>
      <c r="C20" s="146"/>
      <c r="D20" s="146"/>
      <c r="E20" s="147"/>
      <c r="F20" s="148">
        <f t="shared" si="0"/>
        <v>0</v>
      </c>
      <c r="G20" s="145"/>
      <c r="H20" s="146"/>
      <c r="I20" s="147"/>
      <c r="J20" s="146"/>
      <c r="K20" s="151"/>
    </row>
    <row r="21" spans="1:11" ht="15.75" x14ac:dyDescent="0.25">
      <c r="A21" s="144"/>
      <c r="B21" s="145"/>
      <c r="C21" s="146"/>
      <c r="D21" s="146"/>
      <c r="E21" s="147"/>
      <c r="F21" s="148">
        <f t="shared" si="0"/>
        <v>0</v>
      </c>
      <c r="G21" s="145"/>
      <c r="H21" s="146"/>
      <c r="I21" s="147"/>
      <c r="J21" s="146"/>
      <c r="K21" s="151"/>
    </row>
    <row r="22" spans="1:11" ht="15.75" x14ac:dyDescent="0.25">
      <c r="A22" s="144"/>
      <c r="B22" s="145"/>
      <c r="C22" s="146"/>
      <c r="D22" s="146"/>
      <c r="E22" s="147"/>
      <c r="F22" s="148">
        <f t="shared" si="0"/>
        <v>0</v>
      </c>
      <c r="G22" s="145"/>
      <c r="H22" s="146"/>
      <c r="I22" s="147"/>
      <c r="J22" s="146"/>
      <c r="K22" s="151"/>
    </row>
    <row r="23" spans="1:11" ht="15.75" x14ac:dyDescent="0.25">
      <c r="A23" s="144"/>
      <c r="B23" s="145"/>
      <c r="C23" s="146"/>
      <c r="D23" s="146"/>
      <c r="E23" s="147"/>
      <c r="F23" s="148">
        <f t="shared" si="0"/>
        <v>0</v>
      </c>
      <c r="G23" s="145"/>
      <c r="H23" s="146"/>
      <c r="I23" s="147"/>
      <c r="J23" s="146"/>
      <c r="K23" s="151"/>
    </row>
    <row r="24" spans="1:11" ht="15.75" x14ac:dyDescent="0.25">
      <c r="A24" s="144"/>
      <c r="B24" s="145"/>
      <c r="C24" s="146"/>
      <c r="D24" s="146"/>
      <c r="E24" s="147"/>
      <c r="F24" s="148">
        <f t="shared" si="0"/>
        <v>0</v>
      </c>
      <c r="G24" s="145"/>
      <c r="H24" s="146"/>
      <c r="I24" s="147"/>
      <c r="J24" s="146"/>
      <c r="K24" s="151"/>
    </row>
    <row r="25" spans="1:11" ht="15.75" x14ac:dyDescent="0.25">
      <c r="A25" s="152"/>
      <c r="B25" s="145"/>
      <c r="C25" s="146"/>
      <c r="D25" s="146"/>
      <c r="E25" s="147"/>
      <c r="F25" s="148">
        <f t="shared" si="0"/>
        <v>0</v>
      </c>
      <c r="G25" s="145"/>
      <c r="H25" s="146"/>
      <c r="I25" s="147"/>
      <c r="J25" s="146"/>
      <c r="K25" s="151"/>
    </row>
    <row r="26" spans="1:11" ht="15.75" x14ac:dyDescent="0.25">
      <c r="A26" s="152"/>
      <c r="B26" s="145"/>
      <c r="C26" s="146"/>
      <c r="D26" s="146"/>
      <c r="E26" s="147"/>
      <c r="F26" s="148">
        <f t="shared" si="0"/>
        <v>0</v>
      </c>
      <c r="G26" s="145"/>
      <c r="H26" s="146"/>
      <c r="I26" s="147"/>
      <c r="J26" s="146"/>
      <c r="K26" s="151"/>
    </row>
    <row r="27" spans="1:11" ht="15.75" x14ac:dyDescent="0.25">
      <c r="A27" s="144"/>
      <c r="B27" s="145"/>
      <c r="C27" s="146"/>
      <c r="D27" s="146"/>
      <c r="E27" s="147"/>
      <c r="F27" s="148">
        <f t="shared" si="0"/>
        <v>0</v>
      </c>
      <c r="G27" s="145"/>
      <c r="H27" s="146"/>
      <c r="I27" s="147"/>
      <c r="J27" s="146"/>
      <c r="K27" s="151"/>
    </row>
    <row r="28" spans="1:11" ht="15.75" x14ac:dyDescent="0.25">
      <c r="A28" s="144"/>
      <c r="B28" s="145"/>
      <c r="C28" s="146"/>
      <c r="D28" s="146"/>
      <c r="E28" s="147"/>
      <c r="F28" s="148">
        <f t="shared" si="0"/>
        <v>0</v>
      </c>
      <c r="G28" s="145"/>
      <c r="H28" s="146"/>
      <c r="I28" s="147"/>
      <c r="J28" s="146"/>
      <c r="K28" s="151"/>
    </row>
    <row r="29" spans="1:11" ht="15.75" x14ac:dyDescent="0.25">
      <c r="A29" s="144"/>
      <c r="B29" s="145"/>
      <c r="C29" s="146"/>
      <c r="D29" s="146"/>
      <c r="E29" s="147"/>
      <c r="F29" s="148">
        <f t="shared" si="0"/>
        <v>0</v>
      </c>
      <c r="G29" s="145"/>
      <c r="H29" s="146"/>
      <c r="I29" s="147"/>
      <c r="J29" s="146"/>
      <c r="K29" s="151"/>
    </row>
    <row r="30" spans="1:11" ht="15.75" x14ac:dyDescent="0.25">
      <c r="A30" s="144"/>
      <c r="B30" s="145"/>
      <c r="C30" s="146"/>
      <c r="D30" s="146"/>
      <c r="E30" s="147"/>
      <c r="F30" s="148">
        <f t="shared" si="0"/>
        <v>0</v>
      </c>
      <c r="G30" s="145"/>
      <c r="H30" s="146"/>
      <c r="I30" s="147"/>
      <c r="J30" s="146"/>
      <c r="K30" s="151"/>
    </row>
    <row r="31" spans="1:11" ht="15.75" x14ac:dyDescent="0.25">
      <c r="A31" s="144"/>
      <c r="B31" s="145"/>
      <c r="C31" s="146"/>
      <c r="D31" s="146"/>
      <c r="E31" s="147"/>
      <c r="F31" s="148">
        <f t="shared" si="0"/>
        <v>0</v>
      </c>
      <c r="G31" s="145"/>
      <c r="H31" s="146"/>
      <c r="I31" s="147"/>
      <c r="J31" s="146"/>
      <c r="K31" s="151"/>
    </row>
    <row r="32" spans="1:11" ht="15.75" x14ac:dyDescent="0.25">
      <c r="A32" s="144"/>
      <c r="B32" s="145"/>
      <c r="C32" s="146"/>
      <c r="D32" s="146"/>
      <c r="E32" s="147"/>
      <c r="F32" s="148">
        <f t="shared" si="0"/>
        <v>0</v>
      </c>
      <c r="G32" s="145"/>
      <c r="H32" s="146"/>
      <c r="I32" s="147"/>
      <c r="J32" s="146"/>
      <c r="K32" s="151"/>
    </row>
    <row r="33" spans="1:11" ht="15.75" x14ac:dyDescent="0.25">
      <c r="A33" s="144"/>
      <c r="B33" s="145"/>
      <c r="C33" s="146"/>
      <c r="D33" s="146"/>
      <c r="E33" s="147"/>
      <c r="F33" s="148">
        <f t="shared" si="0"/>
        <v>0</v>
      </c>
      <c r="G33" s="145"/>
      <c r="H33" s="146"/>
      <c r="I33" s="147"/>
      <c r="J33" s="146"/>
      <c r="K33" s="151"/>
    </row>
    <row r="34" spans="1:11" ht="15.75" x14ac:dyDescent="0.25">
      <c r="A34" s="144"/>
      <c r="B34" s="145"/>
      <c r="C34" s="146"/>
      <c r="D34" s="146"/>
      <c r="E34" s="147"/>
      <c r="F34" s="148">
        <f t="shared" si="0"/>
        <v>0</v>
      </c>
      <c r="G34" s="145"/>
      <c r="H34" s="146"/>
      <c r="I34" s="147"/>
      <c r="J34" s="146"/>
      <c r="K34" s="151"/>
    </row>
    <row r="35" spans="1:11" ht="15.75" x14ac:dyDescent="0.25">
      <c r="A35" s="152"/>
      <c r="B35" s="145"/>
      <c r="C35" s="146"/>
      <c r="D35" s="146"/>
      <c r="E35" s="147"/>
      <c r="F35" s="148">
        <f t="shared" si="0"/>
        <v>0</v>
      </c>
      <c r="G35" s="145"/>
      <c r="H35" s="146"/>
      <c r="I35" s="147"/>
      <c r="J35" s="146"/>
      <c r="K35" s="151"/>
    </row>
    <row r="36" spans="1:11" ht="15.75" x14ac:dyDescent="0.25">
      <c r="A36" s="144"/>
      <c r="B36" s="145"/>
      <c r="C36" s="146"/>
      <c r="D36" s="146"/>
      <c r="E36" s="147"/>
      <c r="F36" s="148">
        <f t="shared" si="0"/>
        <v>0</v>
      </c>
      <c r="G36" s="145"/>
      <c r="H36" s="146"/>
      <c r="I36" s="147"/>
      <c r="J36" s="146"/>
      <c r="K36" s="151"/>
    </row>
    <row r="37" spans="1:11" ht="15.75" x14ac:dyDescent="0.25">
      <c r="A37" s="144"/>
      <c r="B37" s="145"/>
      <c r="C37" s="146"/>
      <c r="D37" s="146"/>
      <c r="E37" s="147"/>
      <c r="F37" s="148">
        <f t="shared" si="0"/>
        <v>0</v>
      </c>
      <c r="G37" s="145"/>
      <c r="H37" s="146"/>
      <c r="I37" s="147"/>
      <c r="J37" s="146"/>
      <c r="K37" s="151"/>
    </row>
    <row r="38" spans="1:11" ht="15.75" x14ac:dyDescent="0.25">
      <c r="A38" s="144"/>
      <c r="B38" s="145"/>
      <c r="C38" s="146"/>
      <c r="D38" s="146"/>
      <c r="E38" s="147"/>
      <c r="F38" s="148">
        <f t="shared" si="0"/>
        <v>0</v>
      </c>
      <c r="G38" s="145"/>
      <c r="H38" s="146"/>
      <c r="I38" s="147"/>
      <c r="J38" s="146"/>
      <c r="K38" s="151"/>
    </row>
    <row r="39" spans="1:11" ht="15.75" x14ac:dyDescent="0.25">
      <c r="A39" s="144"/>
      <c r="B39" s="145"/>
      <c r="C39" s="146"/>
      <c r="D39" s="146"/>
      <c r="E39" s="147"/>
      <c r="F39" s="148">
        <f t="shared" si="0"/>
        <v>0</v>
      </c>
      <c r="G39" s="145"/>
      <c r="H39" s="146"/>
      <c r="I39" s="147"/>
      <c r="J39" s="146"/>
      <c r="K39" s="151"/>
    </row>
    <row r="40" spans="1:11" ht="15.75" x14ac:dyDescent="0.25">
      <c r="A40" s="144"/>
      <c r="B40" s="145"/>
      <c r="C40" s="146"/>
      <c r="D40" s="146"/>
      <c r="E40" s="147"/>
      <c r="F40" s="148">
        <f t="shared" si="0"/>
        <v>0</v>
      </c>
      <c r="G40" s="145"/>
      <c r="H40" s="146"/>
      <c r="I40" s="147"/>
      <c r="J40" s="146"/>
      <c r="K40" s="151"/>
    </row>
    <row r="41" spans="1:11" ht="15.75" x14ac:dyDescent="0.25">
      <c r="A41" s="144"/>
      <c r="B41" s="145"/>
      <c r="C41" s="146"/>
      <c r="D41" s="146"/>
      <c r="E41" s="147"/>
      <c r="F41" s="148">
        <f t="shared" si="0"/>
        <v>0</v>
      </c>
      <c r="G41" s="145"/>
      <c r="H41" s="146"/>
      <c r="I41" s="147"/>
      <c r="J41" s="146"/>
      <c r="K41" s="151"/>
    </row>
    <row r="42" spans="1:11" ht="15.75" x14ac:dyDescent="0.25">
      <c r="A42" s="152"/>
      <c r="B42" s="145"/>
      <c r="C42" s="146"/>
      <c r="D42" s="146"/>
      <c r="E42" s="147"/>
      <c r="F42" s="148">
        <f t="shared" si="0"/>
        <v>0</v>
      </c>
      <c r="G42" s="145"/>
      <c r="H42" s="146"/>
      <c r="I42" s="147"/>
      <c r="J42" s="146"/>
      <c r="K42" s="151"/>
    </row>
    <row r="43" spans="1:11" ht="15.75" x14ac:dyDescent="0.25">
      <c r="A43" s="152"/>
      <c r="B43" s="145"/>
      <c r="C43" s="146"/>
      <c r="D43" s="146"/>
      <c r="E43" s="147"/>
      <c r="F43" s="148">
        <f t="shared" si="0"/>
        <v>0</v>
      </c>
      <c r="G43" s="145"/>
      <c r="H43" s="146"/>
      <c r="I43" s="147"/>
      <c r="J43" s="146"/>
      <c r="K43" s="151"/>
    </row>
    <row r="44" spans="1:11" ht="15.75" x14ac:dyDescent="0.25">
      <c r="A44" s="153"/>
      <c r="B44" s="154"/>
      <c r="C44" s="155"/>
      <c r="D44" s="155"/>
      <c r="E44" s="156"/>
      <c r="F44" s="148">
        <f t="shared" si="0"/>
        <v>0</v>
      </c>
      <c r="G44" s="154"/>
      <c r="H44" s="155"/>
      <c r="I44" s="156"/>
      <c r="J44" s="155"/>
      <c r="K44" s="151"/>
    </row>
    <row r="45" spans="1:11" ht="15.75" x14ac:dyDescent="0.25">
      <c r="A45" s="153"/>
      <c r="B45" s="154"/>
      <c r="C45" s="155"/>
      <c r="D45" s="155"/>
      <c r="E45" s="156"/>
      <c r="F45" s="148">
        <f t="shared" si="0"/>
        <v>0</v>
      </c>
      <c r="G45" s="154"/>
      <c r="H45" s="155"/>
      <c r="I45" s="156"/>
      <c r="J45" s="155"/>
      <c r="K45" s="151"/>
    </row>
    <row r="46" spans="1:11" ht="15.75" x14ac:dyDescent="0.25">
      <c r="A46" s="153"/>
      <c r="B46" s="154"/>
      <c r="C46" s="155"/>
      <c r="D46" s="155"/>
      <c r="E46" s="156"/>
      <c r="F46" s="148">
        <f t="shared" si="0"/>
        <v>0</v>
      </c>
      <c r="G46" s="154"/>
      <c r="H46" s="155"/>
      <c r="I46" s="156"/>
      <c r="J46" s="155"/>
      <c r="K46" s="151"/>
    </row>
    <row r="47" spans="1:11" ht="15.75" x14ac:dyDescent="0.25">
      <c r="A47" s="154"/>
      <c r="B47" s="157" t="s">
        <v>20</v>
      </c>
      <c r="C47" s="158">
        <f>SUM(C7:C46)</f>
        <v>0</v>
      </c>
      <c r="D47" s="158">
        <f>SUM(D7:D46)</f>
        <v>138.20000000000002</v>
      </c>
      <c r="E47" s="159"/>
      <c r="F47" s="160">
        <f t="shared" si="0"/>
        <v>138.20000000000002</v>
      </c>
      <c r="G47" s="161"/>
      <c r="H47" s="158">
        <f>SUM(H7:H46)</f>
        <v>71.45</v>
      </c>
      <c r="I47" s="159"/>
      <c r="J47" s="158">
        <f>SUM(J7:J46)</f>
        <v>138.20000000000002</v>
      </c>
      <c r="K47" s="162">
        <f>C47-H47</f>
        <v>-71.45</v>
      </c>
    </row>
    <row r="48" spans="1:11" ht="18.75" customHeight="1" x14ac:dyDescent="0.25">
      <c r="B48" s="163" t="s">
        <v>163</v>
      </c>
      <c r="C48" s="164">
        <v>69.2</v>
      </c>
    </row>
    <row r="50" spans="2:8" ht="18.75" x14ac:dyDescent="0.3">
      <c r="B50" s="165" t="s">
        <v>39</v>
      </c>
      <c r="C50" s="166"/>
      <c r="D50" s="166"/>
      <c r="E50" s="166"/>
      <c r="F50" s="167"/>
      <c r="G50" s="249" t="s">
        <v>164</v>
      </c>
      <c r="H50" s="249"/>
    </row>
    <row r="51" spans="2:8" ht="18.75" x14ac:dyDescent="0.3">
      <c r="B51" s="165"/>
      <c r="C51" s="166"/>
      <c r="D51" s="166"/>
      <c r="E51" s="166"/>
      <c r="F51" s="250" t="s">
        <v>23</v>
      </c>
      <c r="G51" s="250"/>
      <c r="H51" s="250"/>
    </row>
    <row r="52" spans="2:8" ht="18.75" x14ac:dyDescent="0.3">
      <c r="B52" s="165" t="s">
        <v>24</v>
      </c>
      <c r="C52" s="166"/>
      <c r="D52" s="166"/>
      <c r="E52" s="166"/>
      <c r="F52" s="167"/>
      <c r="G52" s="249" t="s">
        <v>165</v>
      </c>
      <c r="H52" s="249"/>
    </row>
    <row r="53" spans="2:8" ht="18.75" x14ac:dyDescent="0.3">
      <c r="B53" s="166"/>
      <c r="C53" s="166"/>
      <c r="D53" s="166"/>
      <c r="E53" s="166"/>
      <c r="F53" s="250" t="s">
        <v>23</v>
      </c>
      <c r="G53" s="250"/>
      <c r="H53" s="250"/>
    </row>
  </sheetData>
  <sheetProtection selectLockedCells="1" selectUnlockedCells="1"/>
  <mergeCells count="12">
    <mergeCell ref="G50:H50"/>
    <mergeCell ref="F51:H51"/>
    <mergeCell ref="G52:H52"/>
    <mergeCell ref="F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51180555555555551" footer="0.51180555555555551"/>
  <pageSetup paperSize="9" scale="44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5.28515625" customWidth="1"/>
    <col min="3" max="3" width="16.28515625" customWidth="1"/>
    <col min="4" max="4" width="13.5703125" customWidth="1"/>
    <col min="5" max="5" width="20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.28515625" customWidth="1"/>
    <col min="259" max="259" width="16.28515625" customWidth="1"/>
    <col min="260" max="260" width="13.5703125" customWidth="1"/>
    <col min="261" max="261" width="20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.28515625" customWidth="1"/>
    <col min="515" max="515" width="16.28515625" customWidth="1"/>
    <col min="516" max="516" width="13.5703125" customWidth="1"/>
    <col min="517" max="517" width="20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.28515625" customWidth="1"/>
    <col min="771" max="771" width="16.28515625" customWidth="1"/>
    <col min="772" max="772" width="13.5703125" customWidth="1"/>
    <col min="773" max="773" width="20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.28515625" customWidth="1"/>
    <col min="1027" max="1027" width="16.28515625" customWidth="1"/>
    <col min="1028" max="1028" width="13.5703125" customWidth="1"/>
    <col min="1029" max="1029" width="20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.28515625" customWidth="1"/>
    <col min="1283" max="1283" width="16.28515625" customWidth="1"/>
    <col min="1284" max="1284" width="13.5703125" customWidth="1"/>
    <col min="1285" max="1285" width="20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.28515625" customWidth="1"/>
    <col min="1539" max="1539" width="16.28515625" customWidth="1"/>
    <col min="1540" max="1540" width="13.5703125" customWidth="1"/>
    <col min="1541" max="1541" width="20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.28515625" customWidth="1"/>
    <col min="1795" max="1795" width="16.28515625" customWidth="1"/>
    <col min="1796" max="1796" width="13.5703125" customWidth="1"/>
    <col min="1797" max="1797" width="20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.28515625" customWidth="1"/>
    <col min="2051" max="2051" width="16.28515625" customWidth="1"/>
    <col min="2052" max="2052" width="13.5703125" customWidth="1"/>
    <col min="2053" max="2053" width="20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.28515625" customWidth="1"/>
    <col min="2307" max="2307" width="16.28515625" customWidth="1"/>
    <col min="2308" max="2308" width="13.5703125" customWidth="1"/>
    <col min="2309" max="2309" width="20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.28515625" customWidth="1"/>
    <col min="2563" max="2563" width="16.28515625" customWidth="1"/>
    <col min="2564" max="2564" width="13.5703125" customWidth="1"/>
    <col min="2565" max="2565" width="20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.28515625" customWidth="1"/>
    <col min="2819" max="2819" width="16.28515625" customWidth="1"/>
    <col min="2820" max="2820" width="13.5703125" customWidth="1"/>
    <col min="2821" max="2821" width="20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.28515625" customWidth="1"/>
    <col min="3075" max="3075" width="16.28515625" customWidth="1"/>
    <col min="3076" max="3076" width="13.5703125" customWidth="1"/>
    <col min="3077" max="3077" width="20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.28515625" customWidth="1"/>
    <col min="3331" max="3331" width="16.28515625" customWidth="1"/>
    <col min="3332" max="3332" width="13.5703125" customWidth="1"/>
    <col min="3333" max="3333" width="20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.28515625" customWidth="1"/>
    <col min="3587" max="3587" width="16.28515625" customWidth="1"/>
    <col min="3588" max="3588" width="13.5703125" customWidth="1"/>
    <col min="3589" max="3589" width="20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.28515625" customWidth="1"/>
    <col min="3843" max="3843" width="16.28515625" customWidth="1"/>
    <col min="3844" max="3844" width="13.5703125" customWidth="1"/>
    <col min="3845" max="3845" width="20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.28515625" customWidth="1"/>
    <col min="4099" max="4099" width="16.28515625" customWidth="1"/>
    <col min="4100" max="4100" width="13.5703125" customWidth="1"/>
    <col min="4101" max="4101" width="20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.28515625" customWidth="1"/>
    <col min="4355" max="4355" width="16.28515625" customWidth="1"/>
    <col min="4356" max="4356" width="13.5703125" customWidth="1"/>
    <col min="4357" max="4357" width="20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.28515625" customWidth="1"/>
    <col min="4611" max="4611" width="16.28515625" customWidth="1"/>
    <col min="4612" max="4612" width="13.5703125" customWidth="1"/>
    <col min="4613" max="4613" width="20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.28515625" customWidth="1"/>
    <col min="4867" max="4867" width="16.28515625" customWidth="1"/>
    <col min="4868" max="4868" width="13.5703125" customWidth="1"/>
    <col min="4869" max="4869" width="20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.28515625" customWidth="1"/>
    <col min="5123" max="5123" width="16.28515625" customWidth="1"/>
    <col min="5124" max="5124" width="13.5703125" customWidth="1"/>
    <col min="5125" max="5125" width="20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.28515625" customWidth="1"/>
    <col min="5379" max="5379" width="16.28515625" customWidth="1"/>
    <col min="5380" max="5380" width="13.5703125" customWidth="1"/>
    <col min="5381" max="5381" width="20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.28515625" customWidth="1"/>
    <col min="5635" max="5635" width="16.28515625" customWidth="1"/>
    <col min="5636" max="5636" width="13.5703125" customWidth="1"/>
    <col min="5637" max="5637" width="20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.28515625" customWidth="1"/>
    <col min="5891" max="5891" width="16.28515625" customWidth="1"/>
    <col min="5892" max="5892" width="13.5703125" customWidth="1"/>
    <col min="5893" max="5893" width="20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.28515625" customWidth="1"/>
    <col min="6147" max="6147" width="16.28515625" customWidth="1"/>
    <col min="6148" max="6148" width="13.5703125" customWidth="1"/>
    <col min="6149" max="6149" width="20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.28515625" customWidth="1"/>
    <col min="6403" max="6403" width="16.28515625" customWidth="1"/>
    <col min="6404" max="6404" width="13.5703125" customWidth="1"/>
    <col min="6405" max="6405" width="20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.28515625" customWidth="1"/>
    <col min="6659" max="6659" width="16.28515625" customWidth="1"/>
    <col min="6660" max="6660" width="13.5703125" customWidth="1"/>
    <col min="6661" max="6661" width="20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.28515625" customWidth="1"/>
    <col min="6915" max="6915" width="16.28515625" customWidth="1"/>
    <col min="6916" max="6916" width="13.5703125" customWidth="1"/>
    <col min="6917" max="6917" width="20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.28515625" customWidth="1"/>
    <col min="7171" max="7171" width="16.28515625" customWidth="1"/>
    <col min="7172" max="7172" width="13.5703125" customWidth="1"/>
    <col min="7173" max="7173" width="20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.28515625" customWidth="1"/>
    <col min="7427" max="7427" width="16.28515625" customWidth="1"/>
    <col min="7428" max="7428" width="13.5703125" customWidth="1"/>
    <col min="7429" max="7429" width="20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.28515625" customWidth="1"/>
    <col min="7683" max="7683" width="16.28515625" customWidth="1"/>
    <col min="7684" max="7684" width="13.5703125" customWidth="1"/>
    <col min="7685" max="7685" width="20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.28515625" customWidth="1"/>
    <col min="7939" max="7939" width="16.28515625" customWidth="1"/>
    <col min="7940" max="7940" width="13.5703125" customWidth="1"/>
    <col min="7941" max="7941" width="20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.28515625" customWidth="1"/>
    <col min="8195" max="8195" width="16.28515625" customWidth="1"/>
    <col min="8196" max="8196" width="13.5703125" customWidth="1"/>
    <col min="8197" max="8197" width="20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.28515625" customWidth="1"/>
    <col min="8451" max="8451" width="16.28515625" customWidth="1"/>
    <col min="8452" max="8452" width="13.5703125" customWidth="1"/>
    <col min="8453" max="8453" width="20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.28515625" customWidth="1"/>
    <col min="8707" max="8707" width="16.28515625" customWidth="1"/>
    <col min="8708" max="8708" width="13.5703125" customWidth="1"/>
    <col min="8709" max="8709" width="20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.28515625" customWidth="1"/>
    <col min="8963" max="8963" width="16.28515625" customWidth="1"/>
    <col min="8964" max="8964" width="13.5703125" customWidth="1"/>
    <col min="8965" max="8965" width="20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.28515625" customWidth="1"/>
    <col min="9219" max="9219" width="16.28515625" customWidth="1"/>
    <col min="9220" max="9220" width="13.5703125" customWidth="1"/>
    <col min="9221" max="9221" width="20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.28515625" customWidth="1"/>
    <col min="9475" max="9475" width="16.28515625" customWidth="1"/>
    <col min="9476" max="9476" width="13.5703125" customWidth="1"/>
    <col min="9477" max="9477" width="20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.28515625" customWidth="1"/>
    <col min="9731" max="9731" width="16.28515625" customWidth="1"/>
    <col min="9732" max="9732" width="13.5703125" customWidth="1"/>
    <col min="9733" max="9733" width="20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.28515625" customWidth="1"/>
    <col min="9987" max="9987" width="16.28515625" customWidth="1"/>
    <col min="9988" max="9988" width="13.5703125" customWidth="1"/>
    <col min="9989" max="9989" width="20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.28515625" customWidth="1"/>
    <col min="10243" max="10243" width="16.28515625" customWidth="1"/>
    <col min="10244" max="10244" width="13.5703125" customWidth="1"/>
    <col min="10245" max="10245" width="20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.28515625" customWidth="1"/>
    <col min="10499" max="10499" width="16.28515625" customWidth="1"/>
    <col min="10500" max="10500" width="13.5703125" customWidth="1"/>
    <col min="10501" max="10501" width="20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.28515625" customWidth="1"/>
    <col min="10755" max="10755" width="16.28515625" customWidth="1"/>
    <col min="10756" max="10756" width="13.5703125" customWidth="1"/>
    <col min="10757" max="10757" width="20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.28515625" customWidth="1"/>
    <col min="11011" max="11011" width="16.28515625" customWidth="1"/>
    <col min="11012" max="11012" width="13.5703125" customWidth="1"/>
    <col min="11013" max="11013" width="20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.28515625" customWidth="1"/>
    <col min="11267" max="11267" width="16.28515625" customWidth="1"/>
    <col min="11268" max="11268" width="13.5703125" customWidth="1"/>
    <col min="11269" max="11269" width="20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.28515625" customWidth="1"/>
    <col min="11523" max="11523" width="16.28515625" customWidth="1"/>
    <col min="11524" max="11524" width="13.5703125" customWidth="1"/>
    <col min="11525" max="11525" width="20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.28515625" customWidth="1"/>
    <col min="11779" max="11779" width="16.28515625" customWidth="1"/>
    <col min="11780" max="11780" width="13.5703125" customWidth="1"/>
    <col min="11781" max="11781" width="20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.28515625" customWidth="1"/>
    <col min="12035" max="12035" width="16.28515625" customWidth="1"/>
    <col min="12036" max="12036" width="13.5703125" customWidth="1"/>
    <col min="12037" max="12037" width="20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.28515625" customWidth="1"/>
    <col min="12291" max="12291" width="16.28515625" customWidth="1"/>
    <col min="12292" max="12292" width="13.5703125" customWidth="1"/>
    <col min="12293" max="12293" width="20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.28515625" customWidth="1"/>
    <col min="12547" max="12547" width="16.28515625" customWidth="1"/>
    <col min="12548" max="12548" width="13.5703125" customWidth="1"/>
    <col min="12549" max="12549" width="20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.28515625" customWidth="1"/>
    <col min="12803" max="12803" width="16.28515625" customWidth="1"/>
    <col min="12804" max="12804" width="13.5703125" customWidth="1"/>
    <col min="12805" max="12805" width="20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.28515625" customWidth="1"/>
    <col min="13059" max="13059" width="16.28515625" customWidth="1"/>
    <col min="13060" max="13060" width="13.5703125" customWidth="1"/>
    <col min="13061" max="13061" width="20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.28515625" customWidth="1"/>
    <col min="13315" max="13315" width="16.28515625" customWidth="1"/>
    <col min="13316" max="13316" width="13.5703125" customWidth="1"/>
    <col min="13317" max="13317" width="20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.28515625" customWidth="1"/>
    <col min="13571" max="13571" width="16.28515625" customWidth="1"/>
    <col min="13572" max="13572" width="13.5703125" customWidth="1"/>
    <col min="13573" max="13573" width="20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.28515625" customWidth="1"/>
    <col min="13827" max="13827" width="16.28515625" customWidth="1"/>
    <col min="13828" max="13828" width="13.5703125" customWidth="1"/>
    <col min="13829" max="13829" width="20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.28515625" customWidth="1"/>
    <col min="14083" max="14083" width="16.28515625" customWidth="1"/>
    <col min="14084" max="14084" width="13.5703125" customWidth="1"/>
    <col min="14085" max="14085" width="20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.28515625" customWidth="1"/>
    <col min="14339" max="14339" width="16.28515625" customWidth="1"/>
    <col min="14340" max="14340" width="13.5703125" customWidth="1"/>
    <col min="14341" max="14341" width="20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.28515625" customWidth="1"/>
    <col min="14595" max="14595" width="16.28515625" customWidth="1"/>
    <col min="14596" max="14596" width="13.5703125" customWidth="1"/>
    <col min="14597" max="14597" width="20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.28515625" customWidth="1"/>
    <col min="14851" max="14851" width="16.28515625" customWidth="1"/>
    <col min="14852" max="14852" width="13.5703125" customWidth="1"/>
    <col min="14853" max="14853" width="20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.28515625" customWidth="1"/>
    <col min="15107" max="15107" width="16.28515625" customWidth="1"/>
    <col min="15108" max="15108" width="13.5703125" customWidth="1"/>
    <col min="15109" max="15109" width="20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.28515625" customWidth="1"/>
    <col min="15363" max="15363" width="16.28515625" customWidth="1"/>
    <col min="15364" max="15364" width="13.5703125" customWidth="1"/>
    <col min="15365" max="15365" width="20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.28515625" customWidth="1"/>
    <col min="15619" max="15619" width="16.28515625" customWidth="1"/>
    <col min="15620" max="15620" width="13.5703125" customWidth="1"/>
    <col min="15621" max="15621" width="20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.28515625" customWidth="1"/>
    <col min="15875" max="15875" width="16.28515625" customWidth="1"/>
    <col min="15876" max="15876" width="13.5703125" customWidth="1"/>
    <col min="15877" max="15877" width="20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.28515625" customWidth="1"/>
    <col min="16131" max="16131" width="16.28515625" customWidth="1"/>
    <col min="16132" max="16132" width="13.5703125" customWidth="1"/>
    <col min="16133" max="16133" width="20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8" t="s">
        <v>166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15.75" x14ac:dyDescent="0.25">
      <c r="A7" s="7">
        <v>1</v>
      </c>
      <c r="B7" s="168" t="s">
        <v>167</v>
      </c>
      <c r="C7" s="15"/>
      <c r="D7" s="15">
        <v>7.4550000000000001</v>
      </c>
      <c r="E7" s="8" t="s">
        <v>89</v>
      </c>
      <c r="F7" s="16">
        <f>SUM(C7,D7)</f>
        <v>7.4550000000000001</v>
      </c>
      <c r="G7" s="14"/>
      <c r="H7" s="15"/>
      <c r="I7" s="12"/>
      <c r="J7" s="15">
        <v>7.46</v>
      </c>
      <c r="K7" s="17"/>
    </row>
    <row r="8" spans="1:16" ht="17.25" customHeight="1" x14ac:dyDescent="0.25">
      <c r="A8" s="7">
        <v>2</v>
      </c>
      <c r="B8" s="168" t="s">
        <v>168</v>
      </c>
      <c r="C8" s="15"/>
      <c r="D8" s="15">
        <v>68.8</v>
      </c>
      <c r="E8" s="8" t="s">
        <v>169</v>
      </c>
      <c r="F8" s="16">
        <f t="shared" ref="F8:F48" si="0">SUM(C8,D8)</f>
        <v>68.8</v>
      </c>
      <c r="G8" s="14"/>
      <c r="H8" s="15"/>
      <c r="I8" s="12"/>
      <c r="J8" s="15" t="s">
        <v>84</v>
      </c>
      <c r="K8" s="17"/>
    </row>
    <row r="9" spans="1:16" ht="15.75" x14ac:dyDescent="0.25">
      <c r="A9" s="7">
        <v>3</v>
      </c>
      <c r="B9" s="168" t="s">
        <v>170</v>
      </c>
      <c r="C9" s="15"/>
      <c r="D9" s="15">
        <v>42.1</v>
      </c>
      <c r="E9" s="8" t="s">
        <v>89</v>
      </c>
      <c r="F9" s="16">
        <f t="shared" si="0"/>
        <v>42.1</v>
      </c>
      <c r="G9" s="14"/>
      <c r="H9" s="15"/>
      <c r="I9" s="12"/>
      <c r="J9" s="15">
        <v>42.1</v>
      </c>
      <c r="K9" s="17"/>
    </row>
    <row r="10" spans="1:16" ht="15.75" x14ac:dyDescent="0.25">
      <c r="A10" s="7">
        <v>4</v>
      </c>
      <c r="B10" s="14" t="s">
        <v>171</v>
      </c>
      <c r="C10" s="15"/>
      <c r="D10" s="15">
        <v>70.2</v>
      </c>
      <c r="E10" s="8" t="s">
        <v>89</v>
      </c>
      <c r="F10" s="16">
        <f t="shared" si="0"/>
        <v>70.2</v>
      </c>
      <c r="G10" s="13"/>
      <c r="H10" s="15"/>
      <c r="I10" s="8"/>
      <c r="J10" s="15">
        <v>24.6</v>
      </c>
      <c r="K10" s="17"/>
    </row>
    <row r="11" spans="1:16" ht="15.75" x14ac:dyDescent="0.25">
      <c r="A11" s="7">
        <v>5</v>
      </c>
      <c r="B11" s="168" t="s">
        <v>168</v>
      </c>
      <c r="C11" s="15"/>
      <c r="D11" s="15">
        <v>9.1</v>
      </c>
      <c r="E11" s="8" t="s">
        <v>172</v>
      </c>
      <c r="F11" s="16">
        <f t="shared" si="0"/>
        <v>9.1</v>
      </c>
      <c r="G11" s="13"/>
      <c r="H11" s="15"/>
      <c r="I11" s="8"/>
      <c r="J11" s="15">
        <v>9.1</v>
      </c>
      <c r="K11" s="17"/>
    </row>
    <row r="12" spans="1:16" ht="15.75" x14ac:dyDescent="0.25">
      <c r="A12" s="7"/>
      <c r="B12" s="14"/>
      <c r="C12" s="15"/>
      <c r="D12" s="15"/>
      <c r="E12" s="8"/>
      <c r="F12" s="16">
        <f t="shared" si="0"/>
        <v>0</v>
      </c>
      <c r="G12" s="14"/>
      <c r="H12" s="15"/>
      <c r="I12" s="8"/>
      <c r="J12" s="15"/>
      <c r="K12" s="17"/>
    </row>
    <row r="13" spans="1:16" ht="15.75" x14ac:dyDescent="0.25">
      <c r="A13" s="13"/>
      <c r="B13" s="14"/>
      <c r="C13" s="15"/>
      <c r="D13" s="15"/>
      <c r="E13" s="8"/>
      <c r="F13" s="16">
        <f t="shared" si="0"/>
        <v>0</v>
      </c>
      <c r="G13" s="14"/>
      <c r="H13" s="15"/>
      <c r="I13" s="8"/>
      <c r="J13" s="15"/>
      <c r="K13" s="17"/>
    </row>
    <row r="14" spans="1:16" ht="15" customHeight="1" x14ac:dyDescent="0.25">
      <c r="A14" s="13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7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.75" x14ac:dyDescent="0.25">
      <c r="A16" s="7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13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13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7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7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13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13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7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7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13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13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8"/>
      <c r="B45" s="19"/>
      <c r="C45" s="20"/>
      <c r="D45" s="20"/>
      <c r="E45" s="21"/>
      <c r="F45" s="16">
        <f t="shared" si="0"/>
        <v>0</v>
      </c>
      <c r="G45" s="19"/>
      <c r="H45" s="20"/>
      <c r="I45" s="21"/>
      <c r="J45" s="20"/>
      <c r="K45" s="17"/>
    </row>
    <row r="46" spans="1:11" ht="15.75" x14ac:dyDescent="0.25">
      <c r="A46" s="18"/>
      <c r="B46" s="19"/>
      <c r="C46" s="20"/>
      <c r="D46" s="20"/>
      <c r="E46" s="21"/>
      <c r="F46" s="16">
        <f t="shared" si="0"/>
        <v>0</v>
      </c>
      <c r="G46" s="19"/>
      <c r="H46" s="20"/>
      <c r="I46" s="21"/>
      <c r="J46" s="20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9"/>
      <c r="B48" s="22" t="s">
        <v>20</v>
      </c>
      <c r="C48" s="23">
        <f>SUM(C7:C47)</f>
        <v>0</v>
      </c>
      <c r="D48" s="23">
        <f>SUM(D7:D47)</f>
        <v>197.655</v>
      </c>
      <c r="E48" s="24"/>
      <c r="F48" s="25">
        <f t="shared" si="0"/>
        <v>197.655</v>
      </c>
      <c r="G48" s="26"/>
      <c r="H48" s="23">
        <f>SUM(H7:H47)</f>
        <v>0</v>
      </c>
      <c r="I48" s="24"/>
      <c r="J48" s="23">
        <f>SUM(J7:J47)</f>
        <v>83.259999999999991</v>
      </c>
      <c r="K48" s="27">
        <f>C48-H48</f>
        <v>0</v>
      </c>
    </row>
    <row r="51" spans="2:8" ht="15.75" x14ac:dyDescent="0.25">
      <c r="B51" s="28" t="s">
        <v>21</v>
      </c>
      <c r="F51" s="29"/>
      <c r="G51" s="218"/>
      <c r="H51" s="219"/>
    </row>
    <row r="52" spans="2:8" x14ac:dyDescent="0.25">
      <c r="B52" s="28"/>
      <c r="F52" s="30" t="s">
        <v>23</v>
      </c>
      <c r="G52" s="31"/>
      <c r="H52" s="31"/>
    </row>
    <row r="53" spans="2:8" ht="15.75" x14ac:dyDescent="0.25">
      <c r="B53" s="28" t="s">
        <v>24</v>
      </c>
      <c r="F53" s="29"/>
      <c r="G53" s="218"/>
      <c r="H53" s="219"/>
    </row>
    <row r="54" spans="2:8" x14ac:dyDescent="0.25">
      <c r="F54" s="30" t="s">
        <v>23</v>
      </c>
      <c r="G54" s="31"/>
      <c r="H54" s="31"/>
    </row>
  </sheetData>
  <mergeCells count="12">
    <mergeCell ref="G51:H51"/>
    <mergeCell ref="G53:H5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 x14ac:dyDescent="0.25">
      <c r="J1" t="s">
        <v>118</v>
      </c>
      <c r="K1" s="1"/>
      <c r="L1" s="1"/>
      <c r="M1" s="1" t="s">
        <v>173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J2" t="s">
        <v>174</v>
      </c>
      <c r="K2" s="4"/>
      <c r="L2" s="4"/>
      <c r="M2" s="4" t="s">
        <v>175</v>
      </c>
    </row>
    <row r="3" spans="1:13" ht="61.5" customHeight="1" x14ac:dyDescent="0.25">
      <c r="A3" s="2"/>
      <c r="B3" s="228" t="s">
        <v>176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30" t="s">
        <v>177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3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3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3" ht="25.5" customHeight="1" x14ac:dyDescent="0.25">
      <c r="A7" s="7">
        <v>1</v>
      </c>
      <c r="B7" s="169" t="s">
        <v>178</v>
      </c>
      <c r="C7" s="15">
        <f>8075/1000</f>
        <v>8.0749999999999993</v>
      </c>
      <c r="D7" s="15">
        <f>950/1000</f>
        <v>0.95</v>
      </c>
      <c r="E7" s="8" t="s">
        <v>179</v>
      </c>
      <c r="F7" s="16">
        <f>SUM(C7,D7)</f>
        <v>9.0249999999999986</v>
      </c>
      <c r="G7" s="14"/>
      <c r="H7" s="15"/>
      <c r="I7" s="8" t="s">
        <v>179</v>
      </c>
      <c r="J7" s="15">
        <f>7225/1000</f>
        <v>7.2249999999999996</v>
      </c>
      <c r="K7" s="17"/>
    </row>
    <row r="8" spans="1:13" ht="15.75" x14ac:dyDescent="0.25">
      <c r="A8" s="7">
        <v>2</v>
      </c>
      <c r="B8" s="14" t="s">
        <v>180</v>
      </c>
      <c r="C8" s="15">
        <f>6000/1000</f>
        <v>6</v>
      </c>
      <c r="D8" s="15">
        <f>40/1000</f>
        <v>0.04</v>
      </c>
      <c r="E8" s="8" t="s">
        <v>181</v>
      </c>
      <c r="F8" s="16">
        <f t="shared" ref="F8:F18" si="0">SUM(C8,D8)</f>
        <v>6.04</v>
      </c>
      <c r="G8" s="14"/>
      <c r="H8" s="15"/>
      <c r="I8" s="8" t="s">
        <v>181</v>
      </c>
      <c r="J8" s="15">
        <f>3600/1000</f>
        <v>3.6</v>
      </c>
      <c r="K8" s="17"/>
    </row>
    <row r="9" spans="1:13" ht="15.75" x14ac:dyDescent="0.25">
      <c r="A9" s="7"/>
      <c r="B9" s="14"/>
      <c r="C9" s="15"/>
      <c r="D9" s="15"/>
      <c r="E9" s="8"/>
      <c r="F9" s="16">
        <f t="shared" si="0"/>
        <v>0</v>
      </c>
      <c r="G9" s="14"/>
      <c r="H9" s="15"/>
      <c r="I9" s="12"/>
      <c r="J9" s="15"/>
      <c r="K9" s="17"/>
    </row>
    <row r="10" spans="1:13" ht="15.75" x14ac:dyDescent="0.25">
      <c r="A10" s="7">
        <v>3</v>
      </c>
      <c r="B10" s="14" t="s">
        <v>31</v>
      </c>
      <c r="C10" s="15">
        <v>4.97</v>
      </c>
      <c r="D10" s="15"/>
      <c r="E10" s="8"/>
      <c r="F10" s="16">
        <f>SUM(C10,D10)</f>
        <v>4.97</v>
      </c>
      <c r="G10" s="14">
        <v>2240</v>
      </c>
      <c r="H10" s="15">
        <f>1400/1000</f>
        <v>1.4</v>
      </c>
      <c r="I10" s="12" t="s">
        <v>182</v>
      </c>
      <c r="J10" s="15"/>
      <c r="K10" s="17"/>
    </row>
    <row r="11" spans="1:13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3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3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3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3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3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19"/>
      <c r="B18" s="22" t="s">
        <v>20</v>
      </c>
      <c r="C18" s="23">
        <f>SUM(C7:C17)</f>
        <v>19.044999999999998</v>
      </c>
      <c r="D18" s="23">
        <f>SUM(D7:D17)</f>
        <v>0.99</v>
      </c>
      <c r="E18" s="24"/>
      <c r="F18" s="25">
        <f t="shared" si="0"/>
        <v>20.034999999999997</v>
      </c>
      <c r="G18" s="26"/>
      <c r="H18" s="23">
        <f>SUM(H7:H17)</f>
        <v>1.4</v>
      </c>
      <c r="I18" s="24"/>
      <c r="J18" s="23">
        <f>SUM(J7:J17)</f>
        <v>10.824999999999999</v>
      </c>
      <c r="K18" s="27">
        <f>C18-H18</f>
        <v>17.645</v>
      </c>
    </row>
    <row r="21" spans="1:11" ht="15.75" x14ac:dyDescent="0.25">
      <c r="B21" s="28" t="s">
        <v>21</v>
      </c>
      <c r="F21" s="29"/>
      <c r="G21" s="218" t="s">
        <v>183</v>
      </c>
      <c r="H21" s="219"/>
    </row>
    <row r="22" spans="1:11" x14ac:dyDescent="0.25">
      <c r="B22" s="28"/>
      <c r="F22" s="30" t="s">
        <v>23</v>
      </c>
      <c r="G22" s="31"/>
      <c r="H22" s="31"/>
    </row>
    <row r="23" spans="1:11" ht="15.75" x14ac:dyDescent="0.25">
      <c r="B23" s="28" t="s">
        <v>24</v>
      </c>
      <c r="F23" s="29"/>
      <c r="G23" s="218" t="s">
        <v>184</v>
      </c>
      <c r="H23" s="219"/>
    </row>
    <row r="24" spans="1:11" x14ac:dyDescent="0.25">
      <c r="F24" s="30" t="s">
        <v>23</v>
      </c>
      <c r="G24" s="31"/>
      <c r="H24" s="31"/>
    </row>
    <row r="33" spans="9:9" x14ac:dyDescent="0.25">
      <c r="I33" s="43"/>
    </row>
  </sheetData>
  <mergeCells count="10">
    <mergeCell ref="G21:H21"/>
    <mergeCell ref="G23:H2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80" zoomScaleNormal="80" workbookViewId="0">
      <selection activeCell="A31" sqref="A31"/>
    </sheetView>
  </sheetViews>
  <sheetFormatPr defaultRowHeight="15" x14ac:dyDescent="0.25"/>
  <cols>
    <col min="1" max="1" width="9.5703125" bestFit="1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9.5703125" bestFit="1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9.5703125" bestFit="1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9.5703125" bestFit="1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9.5703125" bestFit="1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9.5703125" bestFit="1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9.5703125" bestFit="1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9.5703125" bestFit="1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9.5703125" bestFit="1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9.5703125" bestFit="1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9.5703125" bestFit="1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9.5703125" bestFit="1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9.5703125" bestFit="1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9.5703125" bestFit="1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9.5703125" bestFit="1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9.5703125" bestFit="1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9.5703125" bestFit="1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9.5703125" bestFit="1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9.5703125" bestFit="1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9.5703125" bestFit="1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9.5703125" bestFit="1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9.5703125" bestFit="1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9.5703125" bestFit="1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9.5703125" bestFit="1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9.5703125" bestFit="1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9.5703125" bestFit="1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9.5703125" bestFit="1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9.5703125" bestFit="1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9.5703125" bestFit="1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9.5703125" bestFit="1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9.5703125" bestFit="1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9.5703125" bestFit="1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9.5703125" bestFit="1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9.5703125" bestFit="1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9.5703125" bestFit="1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9.5703125" bestFit="1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9.5703125" bestFit="1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9.5703125" bestFit="1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9.5703125" bestFit="1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9.5703125" bestFit="1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9.5703125" bestFit="1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9.5703125" bestFit="1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9.5703125" bestFit="1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9.5703125" bestFit="1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9.5703125" bestFit="1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9.5703125" bestFit="1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9.5703125" bestFit="1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9.5703125" bestFit="1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9.5703125" bestFit="1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9.5703125" bestFit="1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9.5703125" bestFit="1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9.5703125" bestFit="1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9.5703125" bestFit="1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9.5703125" bestFit="1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9.5703125" bestFit="1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9.5703125" bestFit="1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9.5703125" bestFit="1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9.5703125" bestFit="1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9.5703125" bestFit="1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9.5703125" bestFit="1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9.5703125" bestFit="1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9.5703125" bestFit="1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9.5703125" bestFit="1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9.5703125" bestFit="1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8" t="s">
        <v>186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78.75" x14ac:dyDescent="0.25">
      <c r="A7" s="170">
        <v>1</v>
      </c>
      <c r="B7" s="171" t="s">
        <v>187</v>
      </c>
      <c r="C7" s="172"/>
      <c r="D7" s="172">
        <v>247.5</v>
      </c>
      <c r="E7" s="171" t="s">
        <v>188</v>
      </c>
      <c r="F7" s="60">
        <f t="shared" ref="F7:F30" si="0">SUM(C7,D7)</f>
        <v>247.5</v>
      </c>
      <c r="G7" s="173">
        <v>2220</v>
      </c>
      <c r="H7" s="172"/>
      <c r="I7" s="171" t="s">
        <v>188</v>
      </c>
      <c r="J7" s="172">
        <v>247.5</v>
      </c>
      <c r="K7" s="174"/>
    </row>
    <row r="8" spans="1:16" ht="31.5" x14ac:dyDescent="0.25">
      <c r="A8" s="170">
        <v>2</v>
      </c>
      <c r="B8" s="171" t="s">
        <v>189</v>
      </c>
      <c r="C8" s="172"/>
      <c r="D8" s="172">
        <v>800</v>
      </c>
      <c r="E8" s="171" t="s">
        <v>190</v>
      </c>
      <c r="F8" s="60">
        <f t="shared" si="0"/>
        <v>800</v>
      </c>
      <c r="G8" s="173">
        <v>2210</v>
      </c>
      <c r="H8" s="172"/>
      <c r="I8" s="171" t="s">
        <v>190</v>
      </c>
      <c r="J8" s="172">
        <v>800</v>
      </c>
      <c r="K8" s="174"/>
    </row>
    <row r="9" spans="1:16" ht="31.5" x14ac:dyDescent="0.25">
      <c r="A9" s="170">
        <v>3</v>
      </c>
      <c r="B9" s="171" t="s">
        <v>189</v>
      </c>
      <c r="C9" s="172"/>
      <c r="D9" s="172">
        <v>796.8</v>
      </c>
      <c r="E9" s="171" t="s">
        <v>191</v>
      </c>
      <c r="F9" s="60">
        <f t="shared" si="0"/>
        <v>796.8</v>
      </c>
      <c r="G9" s="173">
        <v>2210</v>
      </c>
      <c r="H9" s="172"/>
      <c r="I9" s="171" t="s">
        <v>191</v>
      </c>
      <c r="J9" s="172">
        <v>796.8</v>
      </c>
      <c r="K9" s="174"/>
    </row>
    <row r="10" spans="1:16" ht="78.75" x14ac:dyDescent="0.25">
      <c r="A10" s="170">
        <v>4</v>
      </c>
      <c r="B10" s="171" t="s">
        <v>187</v>
      </c>
      <c r="C10" s="172"/>
      <c r="D10" s="172">
        <v>1770</v>
      </c>
      <c r="E10" s="171" t="s">
        <v>188</v>
      </c>
      <c r="F10" s="60">
        <f t="shared" si="0"/>
        <v>1770</v>
      </c>
      <c r="G10" s="173">
        <v>2220</v>
      </c>
      <c r="H10" s="172"/>
      <c r="I10" s="171" t="s">
        <v>188</v>
      </c>
      <c r="J10" s="172">
        <v>1770</v>
      </c>
      <c r="K10" s="174"/>
    </row>
    <row r="11" spans="1:16" ht="47.25" x14ac:dyDescent="0.25">
      <c r="A11" s="170">
        <v>5</v>
      </c>
      <c r="B11" s="171" t="s">
        <v>187</v>
      </c>
      <c r="C11" s="172"/>
      <c r="D11" s="172">
        <v>500</v>
      </c>
      <c r="E11" s="171" t="s">
        <v>192</v>
      </c>
      <c r="F11" s="60">
        <f t="shared" si="0"/>
        <v>500</v>
      </c>
      <c r="G11" s="173">
        <v>2220</v>
      </c>
      <c r="H11" s="172"/>
      <c r="I11" s="171" t="s">
        <v>192</v>
      </c>
      <c r="J11" s="172">
        <v>500</v>
      </c>
      <c r="K11" s="174"/>
    </row>
    <row r="12" spans="1:16" ht="31.5" x14ac:dyDescent="0.25">
      <c r="A12" s="170">
        <v>6</v>
      </c>
      <c r="B12" s="173" t="s">
        <v>193</v>
      </c>
      <c r="C12" s="172"/>
      <c r="D12" s="172">
        <v>15358.8</v>
      </c>
      <c r="E12" s="171" t="s">
        <v>194</v>
      </c>
      <c r="F12" s="60">
        <f t="shared" si="0"/>
        <v>15358.8</v>
      </c>
      <c r="G12" s="173">
        <v>2210</v>
      </c>
      <c r="H12" s="172"/>
      <c r="I12" s="171" t="s">
        <v>194</v>
      </c>
      <c r="J12" s="172">
        <v>15358.8</v>
      </c>
      <c r="K12" s="174"/>
    </row>
    <row r="13" spans="1:16" ht="47.25" x14ac:dyDescent="0.25">
      <c r="A13" s="170">
        <v>7</v>
      </c>
      <c r="B13" s="171" t="s">
        <v>195</v>
      </c>
      <c r="C13" s="172"/>
      <c r="D13" s="172">
        <v>1473.4</v>
      </c>
      <c r="E13" s="171" t="s">
        <v>196</v>
      </c>
      <c r="F13" s="60">
        <f t="shared" si="0"/>
        <v>1473.4</v>
      </c>
      <c r="G13" s="173">
        <v>2220</v>
      </c>
      <c r="H13" s="172"/>
      <c r="I13" s="171" t="s">
        <v>196</v>
      </c>
      <c r="J13" s="172">
        <v>1473.4</v>
      </c>
      <c r="K13" s="174"/>
    </row>
    <row r="14" spans="1:16" ht="63" x14ac:dyDescent="0.25">
      <c r="A14" s="175">
        <v>8</v>
      </c>
      <c r="B14" s="176" t="s">
        <v>197</v>
      </c>
      <c r="C14" s="176"/>
      <c r="D14" s="177">
        <v>50</v>
      </c>
      <c r="E14" s="176" t="s">
        <v>113</v>
      </c>
      <c r="F14" s="60">
        <f t="shared" si="0"/>
        <v>50</v>
      </c>
      <c r="G14" s="171">
        <v>2210</v>
      </c>
      <c r="H14" s="176"/>
      <c r="I14" s="176" t="s">
        <v>198</v>
      </c>
      <c r="J14" s="177">
        <v>50</v>
      </c>
      <c r="K14" s="171"/>
    </row>
    <row r="15" spans="1:16" ht="94.5" x14ac:dyDescent="0.25">
      <c r="A15" s="170">
        <v>9</v>
      </c>
      <c r="B15" s="171" t="s">
        <v>199</v>
      </c>
      <c r="C15" s="172"/>
      <c r="D15" s="172">
        <v>30724.5</v>
      </c>
      <c r="E15" s="171" t="s">
        <v>200</v>
      </c>
      <c r="F15" s="60">
        <f t="shared" si="0"/>
        <v>30724.5</v>
      </c>
      <c r="G15" s="173">
        <v>2210</v>
      </c>
      <c r="H15" s="172"/>
      <c r="I15" s="171" t="s">
        <v>200</v>
      </c>
      <c r="J15" s="172">
        <v>30724.5</v>
      </c>
      <c r="K15" s="174"/>
    </row>
    <row r="16" spans="1:16" ht="15.75" x14ac:dyDescent="0.25">
      <c r="A16" s="257">
        <v>10</v>
      </c>
      <c r="B16" s="260" t="s">
        <v>201</v>
      </c>
      <c r="C16" s="172"/>
      <c r="D16" s="172">
        <v>2000</v>
      </c>
      <c r="E16" s="171" t="s">
        <v>202</v>
      </c>
      <c r="F16" s="60">
        <f t="shared" si="0"/>
        <v>2000</v>
      </c>
      <c r="G16" s="173">
        <v>2210</v>
      </c>
      <c r="H16" s="172"/>
      <c r="I16" s="171" t="s">
        <v>202</v>
      </c>
      <c r="J16" s="172">
        <v>2000</v>
      </c>
      <c r="K16" s="174"/>
    </row>
    <row r="17" spans="1:11" ht="15.75" x14ac:dyDescent="0.25">
      <c r="A17" s="258"/>
      <c r="B17" s="261"/>
      <c r="C17" s="172"/>
      <c r="D17" s="172">
        <v>5000</v>
      </c>
      <c r="E17" s="171" t="s">
        <v>203</v>
      </c>
      <c r="F17" s="60">
        <f t="shared" si="0"/>
        <v>5000</v>
      </c>
      <c r="G17" s="173">
        <v>2210</v>
      </c>
      <c r="H17" s="172"/>
      <c r="I17" s="171" t="s">
        <v>203</v>
      </c>
      <c r="J17" s="172">
        <v>5000</v>
      </c>
      <c r="K17" s="174"/>
    </row>
    <row r="18" spans="1:11" ht="47.25" x14ac:dyDescent="0.25">
      <c r="A18" s="259"/>
      <c r="B18" s="262"/>
      <c r="C18" s="172"/>
      <c r="D18" s="172">
        <v>8000</v>
      </c>
      <c r="E18" s="171" t="s">
        <v>204</v>
      </c>
      <c r="F18" s="60">
        <f t="shared" si="0"/>
        <v>8000</v>
      </c>
      <c r="G18" s="173">
        <v>2220</v>
      </c>
      <c r="H18" s="172"/>
      <c r="I18" s="171" t="s">
        <v>204</v>
      </c>
      <c r="J18" s="172">
        <v>8000</v>
      </c>
      <c r="K18" s="174"/>
    </row>
    <row r="19" spans="1:11" ht="15" customHeight="1" x14ac:dyDescent="0.25">
      <c r="A19" s="257">
        <v>11</v>
      </c>
      <c r="B19" s="260" t="s">
        <v>205</v>
      </c>
      <c r="C19" s="172"/>
      <c r="D19" s="172">
        <v>130</v>
      </c>
      <c r="E19" s="171" t="s">
        <v>206</v>
      </c>
      <c r="F19" s="60">
        <f t="shared" si="0"/>
        <v>130</v>
      </c>
      <c r="G19" s="173">
        <v>2220</v>
      </c>
      <c r="H19" s="172"/>
      <c r="I19" s="171" t="s">
        <v>206</v>
      </c>
      <c r="J19" s="172">
        <v>130</v>
      </c>
      <c r="K19" s="174"/>
    </row>
    <row r="20" spans="1:11" ht="15.75" x14ac:dyDescent="0.25">
      <c r="A20" s="258"/>
      <c r="B20" s="261"/>
      <c r="C20" s="172"/>
      <c r="D20" s="172">
        <v>50</v>
      </c>
      <c r="E20" s="171" t="s">
        <v>207</v>
      </c>
      <c r="F20" s="60">
        <f t="shared" si="0"/>
        <v>50</v>
      </c>
      <c r="G20" s="173">
        <v>2210</v>
      </c>
      <c r="H20" s="172"/>
      <c r="I20" s="171" t="s">
        <v>207</v>
      </c>
      <c r="J20" s="172">
        <v>50</v>
      </c>
      <c r="K20" s="174"/>
    </row>
    <row r="21" spans="1:11" ht="15.75" x14ac:dyDescent="0.25">
      <c r="A21" s="258"/>
      <c r="B21" s="261"/>
      <c r="C21" s="172"/>
      <c r="D21" s="172">
        <v>6</v>
      </c>
      <c r="E21" s="171" t="s">
        <v>208</v>
      </c>
      <c r="F21" s="60">
        <f t="shared" si="0"/>
        <v>6</v>
      </c>
      <c r="G21" s="173">
        <v>2210</v>
      </c>
      <c r="H21" s="172"/>
      <c r="I21" s="171" t="s">
        <v>208</v>
      </c>
      <c r="J21" s="172">
        <v>6</v>
      </c>
      <c r="K21" s="174"/>
    </row>
    <row r="22" spans="1:11" ht="31.5" x14ac:dyDescent="0.25">
      <c r="A22" s="259"/>
      <c r="B22" s="262"/>
      <c r="C22" s="172"/>
      <c r="D22" s="172">
        <v>14</v>
      </c>
      <c r="E22" s="171" t="s">
        <v>209</v>
      </c>
      <c r="F22" s="60">
        <f t="shared" si="0"/>
        <v>14</v>
      </c>
      <c r="G22" s="173">
        <v>2210</v>
      </c>
      <c r="H22" s="172"/>
      <c r="I22" s="171" t="s">
        <v>209</v>
      </c>
      <c r="J22" s="172">
        <v>14</v>
      </c>
      <c r="K22" s="174"/>
    </row>
    <row r="23" spans="1:11" ht="47.25" x14ac:dyDescent="0.25">
      <c r="A23" s="170">
        <v>12</v>
      </c>
      <c r="B23" s="173" t="s">
        <v>210</v>
      </c>
      <c r="C23" s="172">
        <v>3000</v>
      </c>
      <c r="D23" s="172"/>
      <c r="E23" s="171"/>
      <c r="F23" s="60">
        <f t="shared" si="0"/>
        <v>3000</v>
      </c>
      <c r="G23" s="173">
        <v>2210</v>
      </c>
      <c r="H23" s="172">
        <v>3000</v>
      </c>
      <c r="I23" s="171" t="s">
        <v>211</v>
      </c>
      <c r="J23" s="172"/>
      <c r="K23" s="174"/>
    </row>
    <row r="24" spans="1:11" ht="15.75" x14ac:dyDescent="0.25">
      <c r="A24" s="170">
        <v>13</v>
      </c>
      <c r="B24" s="173" t="s">
        <v>193</v>
      </c>
      <c r="C24" s="172"/>
      <c r="D24" s="172">
        <v>3750</v>
      </c>
      <c r="E24" s="171" t="s">
        <v>212</v>
      </c>
      <c r="F24" s="60">
        <f t="shared" si="0"/>
        <v>3750</v>
      </c>
      <c r="G24" s="173">
        <v>2210</v>
      </c>
      <c r="H24" s="172"/>
      <c r="I24" s="171" t="s">
        <v>212</v>
      </c>
      <c r="J24" s="172">
        <v>3750</v>
      </c>
      <c r="K24" s="174"/>
    </row>
    <row r="25" spans="1:11" ht="31.5" x14ac:dyDescent="0.25">
      <c r="A25" s="170">
        <v>14</v>
      </c>
      <c r="B25" s="171" t="s">
        <v>213</v>
      </c>
      <c r="C25" s="172"/>
      <c r="D25" s="172">
        <v>10400</v>
      </c>
      <c r="E25" s="171" t="s">
        <v>214</v>
      </c>
      <c r="F25" s="60">
        <f t="shared" si="0"/>
        <v>10400</v>
      </c>
      <c r="G25" s="173">
        <v>2220</v>
      </c>
      <c r="H25" s="172"/>
      <c r="I25" s="171" t="s">
        <v>214</v>
      </c>
      <c r="J25" s="172">
        <v>10400</v>
      </c>
      <c r="K25" s="174"/>
    </row>
    <row r="26" spans="1:11" ht="15.75" x14ac:dyDescent="0.25">
      <c r="A26" s="257">
        <v>15</v>
      </c>
      <c r="B26" s="260" t="s">
        <v>215</v>
      </c>
      <c r="C26" s="172"/>
      <c r="D26" s="172">
        <v>1935</v>
      </c>
      <c r="E26" s="172" t="s">
        <v>214</v>
      </c>
      <c r="F26" s="60">
        <f t="shared" si="0"/>
        <v>1935</v>
      </c>
      <c r="G26" s="173">
        <v>2220</v>
      </c>
      <c r="H26" s="172"/>
      <c r="I26" s="172" t="s">
        <v>214</v>
      </c>
      <c r="J26" s="172">
        <v>1935</v>
      </c>
      <c r="K26" s="174"/>
    </row>
    <row r="27" spans="1:11" ht="31.5" x14ac:dyDescent="0.25">
      <c r="A27" s="258"/>
      <c r="B27" s="261"/>
      <c r="C27" s="172"/>
      <c r="D27" s="172">
        <v>234</v>
      </c>
      <c r="E27" s="171" t="s">
        <v>216</v>
      </c>
      <c r="F27" s="60">
        <f t="shared" si="0"/>
        <v>234</v>
      </c>
      <c r="G27" s="173">
        <v>2220</v>
      </c>
      <c r="H27" s="172"/>
      <c r="I27" s="171" t="s">
        <v>216</v>
      </c>
      <c r="J27" s="172">
        <v>234</v>
      </c>
      <c r="K27" s="174"/>
    </row>
    <row r="28" spans="1:11" ht="31.5" x14ac:dyDescent="0.25">
      <c r="A28" s="258"/>
      <c r="B28" s="261"/>
      <c r="C28" s="172"/>
      <c r="D28" s="172">
        <v>126</v>
      </c>
      <c r="E28" s="171" t="s">
        <v>217</v>
      </c>
      <c r="F28" s="60">
        <f t="shared" si="0"/>
        <v>126</v>
      </c>
      <c r="G28" s="173">
        <v>2210</v>
      </c>
      <c r="H28" s="172"/>
      <c r="I28" s="171" t="s">
        <v>217</v>
      </c>
      <c r="J28" s="172">
        <v>126</v>
      </c>
      <c r="K28" s="174"/>
    </row>
    <row r="29" spans="1:11" ht="15.75" x14ac:dyDescent="0.25">
      <c r="A29" s="259"/>
      <c r="B29" s="262"/>
      <c r="C29" s="172"/>
      <c r="D29" s="172">
        <v>90</v>
      </c>
      <c r="E29" s="171" t="s">
        <v>218</v>
      </c>
      <c r="F29" s="60">
        <f t="shared" si="0"/>
        <v>90</v>
      </c>
      <c r="G29" s="173">
        <v>2210</v>
      </c>
      <c r="H29" s="172"/>
      <c r="I29" s="171" t="s">
        <v>218</v>
      </c>
      <c r="J29" s="172">
        <v>90</v>
      </c>
      <c r="K29" s="174"/>
    </row>
    <row r="30" spans="1:11" ht="31.5" x14ac:dyDescent="0.25">
      <c r="A30" s="170">
        <v>16</v>
      </c>
      <c r="B30" s="171" t="s">
        <v>219</v>
      </c>
      <c r="C30" s="172"/>
      <c r="D30" s="172">
        <v>26500</v>
      </c>
      <c r="E30" s="171" t="s">
        <v>220</v>
      </c>
      <c r="F30" s="60">
        <f t="shared" si="0"/>
        <v>26500</v>
      </c>
      <c r="G30" s="173">
        <v>3110</v>
      </c>
      <c r="H30" s="172"/>
      <c r="I30" s="171" t="s">
        <v>220</v>
      </c>
      <c r="J30" s="172">
        <v>26500</v>
      </c>
      <c r="K30" s="174"/>
    </row>
    <row r="31" spans="1:11" ht="15.75" x14ac:dyDescent="0.25">
      <c r="A31" s="19" t="s">
        <v>340</v>
      </c>
      <c r="B31" s="22" t="s">
        <v>20</v>
      </c>
      <c r="C31" s="23">
        <f>SUM(C14:C30)</f>
        <v>3000</v>
      </c>
      <c r="D31" s="23">
        <f>SUM(D7:D30)</f>
        <v>109956</v>
      </c>
      <c r="E31" s="24"/>
      <c r="F31" s="25">
        <f>SUM(C31,D31)</f>
        <v>112956</v>
      </c>
      <c r="G31" s="26"/>
      <c r="H31" s="23">
        <f>SUM(H7:H30)</f>
        <v>3000</v>
      </c>
      <c r="I31" s="24"/>
      <c r="J31" s="23">
        <f>SUM(J7:J30)</f>
        <v>109956</v>
      </c>
      <c r="K31" s="27">
        <f>C31-H31</f>
        <v>0</v>
      </c>
    </row>
    <row r="34" spans="2:12" s="48" customFormat="1" ht="15.75" x14ac:dyDescent="0.25">
      <c r="B34" s="178" t="s">
        <v>39</v>
      </c>
      <c r="F34" s="179"/>
      <c r="G34" s="255" t="s">
        <v>221</v>
      </c>
      <c r="H34" s="256"/>
      <c r="L34" s="180"/>
    </row>
    <row r="35" spans="2:12" s="48" customFormat="1" ht="15.75" x14ac:dyDescent="0.25">
      <c r="B35" s="178"/>
      <c r="F35" s="181" t="s">
        <v>23</v>
      </c>
      <c r="G35" s="182"/>
      <c r="H35" s="182"/>
      <c r="L35" s="180"/>
    </row>
    <row r="36" spans="2:12" s="48" customFormat="1" ht="15.75" x14ac:dyDescent="0.25">
      <c r="B36" s="178" t="s">
        <v>24</v>
      </c>
      <c r="F36" s="179"/>
      <c r="G36" s="255" t="s">
        <v>222</v>
      </c>
      <c r="H36" s="256"/>
      <c r="L36" s="180"/>
    </row>
    <row r="37" spans="2:12" s="48" customFormat="1" ht="15.75" x14ac:dyDescent="0.25">
      <c r="F37" s="181" t="s">
        <v>23</v>
      </c>
      <c r="G37" s="182"/>
      <c r="H37" s="182"/>
      <c r="L37" s="180"/>
    </row>
  </sheetData>
  <mergeCells count="18">
    <mergeCell ref="G34:H34"/>
    <mergeCell ref="G36:H36"/>
    <mergeCell ref="A16:A18"/>
    <mergeCell ref="B16:B18"/>
    <mergeCell ref="A19:A22"/>
    <mergeCell ref="B19:B22"/>
    <mergeCell ref="A26:A29"/>
    <mergeCell ref="B26:B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60" zoomScaleNormal="6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38.140625" customWidth="1"/>
    <col min="6" max="6" width="15.85546875" customWidth="1"/>
    <col min="7" max="7" width="16.5703125" customWidth="1"/>
    <col min="8" max="8" width="10.140625" customWidth="1"/>
    <col min="9" max="9" width="34.28515625" customWidth="1"/>
    <col min="10" max="10" width="12.140625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38.140625" customWidth="1"/>
    <col min="262" max="262" width="15.85546875" customWidth="1"/>
    <col min="263" max="263" width="16.5703125" customWidth="1"/>
    <col min="264" max="264" width="10.140625" customWidth="1"/>
    <col min="265" max="265" width="34.28515625" customWidth="1"/>
    <col min="266" max="266" width="12.140625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38.140625" customWidth="1"/>
    <col min="518" max="518" width="15.85546875" customWidth="1"/>
    <col min="519" max="519" width="16.5703125" customWidth="1"/>
    <col min="520" max="520" width="10.140625" customWidth="1"/>
    <col min="521" max="521" width="34.28515625" customWidth="1"/>
    <col min="522" max="522" width="12.140625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38.140625" customWidth="1"/>
    <col min="774" max="774" width="15.85546875" customWidth="1"/>
    <col min="775" max="775" width="16.5703125" customWidth="1"/>
    <col min="776" max="776" width="10.140625" customWidth="1"/>
    <col min="777" max="777" width="34.28515625" customWidth="1"/>
    <col min="778" max="778" width="12.140625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38.140625" customWidth="1"/>
    <col min="1030" max="1030" width="15.85546875" customWidth="1"/>
    <col min="1031" max="1031" width="16.5703125" customWidth="1"/>
    <col min="1032" max="1032" width="10.140625" customWidth="1"/>
    <col min="1033" max="1033" width="34.28515625" customWidth="1"/>
    <col min="1034" max="1034" width="12.140625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38.140625" customWidth="1"/>
    <col min="1286" max="1286" width="15.85546875" customWidth="1"/>
    <col min="1287" max="1287" width="16.5703125" customWidth="1"/>
    <col min="1288" max="1288" width="10.140625" customWidth="1"/>
    <col min="1289" max="1289" width="34.28515625" customWidth="1"/>
    <col min="1290" max="1290" width="12.140625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38.140625" customWidth="1"/>
    <col min="1542" max="1542" width="15.85546875" customWidth="1"/>
    <col min="1543" max="1543" width="16.5703125" customWidth="1"/>
    <col min="1544" max="1544" width="10.140625" customWidth="1"/>
    <col min="1545" max="1545" width="34.28515625" customWidth="1"/>
    <col min="1546" max="1546" width="12.140625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38.140625" customWidth="1"/>
    <col min="1798" max="1798" width="15.85546875" customWidth="1"/>
    <col min="1799" max="1799" width="16.5703125" customWidth="1"/>
    <col min="1800" max="1800" width="10.140625" customWidth="1"/>
    <col min="1801" max="1801" width="34.28515625" customWidth="1"/>
    <col min="1802" max="1802" width="12.140625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38.140625" customWidth="1"/>
    <col min="2054" max="2054" width="15.85546875" customWidth="1"/>
    <col min="2055" max="2055" width="16.5703125" customWidth="1"/>
    <col min="2056" max="2056" width="10.140625" customWidth="1"/>
    <col min="2057" max="2057" width="34.28515625" customWidth="1"/>
    <col min="2058" max="2058" width="12.140625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38.140625" customWidth="1"/>
    <col min="2310" max="2310" width="15.85546875" customWidth="1"/>
    <col min="2311" max="2311" width="16.5703125" customWidth="1"/>
    <col min="2312" max="2312" width="10.140625" customWidth="1"/>
    <col min="2313" max="2313" width="34.28515625" customWidth="1"/>
    <col min="2314" max="2314" width="12.140625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38.140625" customWidth="1"/>
    <col min="2566" max="2566" width="15.85546875" customWidth="1"/>
    <col min="2567" max="2567" width="16.5703125" customWidth="1"/>
    <col min="2568" max="2568" width="10.140625" customWidth="1"/>
    <col min="2569" max="2569" width="34.28515625" customWidth="1"/>
    <col min="2570" max="2570" width="12.140625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38.140625" customWidth="1"/>
    <col min="2822" max="2822" width="15.85546875" customWidth="1"/>
    <col min="2823" max="2823" width="16.5703125" customWidth="1"/>
    <col min="2824" max="2824" width="10.140625" customWidth="1"/>
    <col min="2825" max="2825" width="34.28515625" customWidth="1"/>
    <col min="2826" max="2826" width="12.140625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38.140625" customWidth="1"/>
    <col min="3078" max="3078" width="15.85546875" customWidth="1"/>
    <col min="3079" max="3079" width="16.5703125" customWidth="1"/>
    <col min="3080" max="3080" width="10.140625" customWidth="1"/>
    <col min="3081" max="3081" width="34.28515625" customWidth="1"/>
    <col min="3082" max="3082" width="12.140625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38.140625" customWidth="1"/>
    <col min="3334" max="3334" width="15.85546875" customWidth="1"/>
    <col min="3335" max="3335" width="16.5703125" customWidth="1"/>
    <col min="3336" max="3336" width="10.140625" customWidth="1"/>
    <col min="3337" max="3337" width="34.28515625" customWidth="1"/>
    <col min="3338" max="3338" width="12.140625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38.140625" customWidth="1"/>
    <col min="3590" max="3590" width="15.85546875" customWidth="1"/>
    <col min="3591" max="3591" width="16.5703125" customWidth="1"/>
    <col min="3592" max="3592" width="10.140625" customWidth="1"/>
    <col min="3593" max="3593" width="34.28515625" customWidth="1"/>
    <col min="3594" max="3594" width="12.140625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38.140625" customWidth="1"/>
    <col min="3846" max="3846" width="15.85546875" customWidth="1"/>
    <col min="3847" max="3847" width="16.5703125" customWidth="1"/>
    <col min="3848" max="3848" width="10.140625" customWidth="1"/>
    <col min="3849" max="3849" width="34.28515625" customWidth="1"/>
    <col min="3850" max="3850" width="12.140625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38.140625" customWidth="1"/>
    <col min="4102" max="4102" width="15.85546875" customWidth="1"/>
    <col min="4103" max="4103" width="16.5703125" customWidth="1"/>
    <col min="4104" max="4104" width="10.140625" customWidth="1"/>
    <col min="4105" max="4105" width="34.28515625" customWidth="1"/>
    <col min="4106" max="4106" width="12.140625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38.140625" customWidth="1"/>
    <col min="4358" max="4358" width="15.85546875" customWidth="1"/>
    <col min="4359" max="4359" width="16.5703125" customWidth="1"/>
    <col min="4360" max="4360" width="10.140625" customWidth="1"/>
    <col min="4361" max="4361" width="34.28515625" customWidth="1"/>
    <col min="4362" max="4362" width="12.140625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38.140625" customWidth="1"/>
    <col min="4614" max="4614" width="15.85546875" customWidth="1"/>
    <col min="4615" max="4615" width="16.5703125" customWidth="1"/>
    <col min="4616" max="4616" width="10.140625" customWidth="1"/>
    <col min="4617" max="4617" width="34.28515625" customWidth="1"/>
    <col min="4618" max="4618" width="12.140625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38.140625" customWidth="1"/>
    <col min="4870" max="4870" width="15.85546875" customWidth="1"/>
    <col min="4871" max="4871" width="16.5703125" customWidth="1"/>
    <col min="4872" max="4872" width="10.140625" customWidth="1"/>
    <col min="4873" max="4873" width="34.28515625" customWidth="1"/>
    <col min="4874" max="4874" width="12.140625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38.140625" customWidth="1"/>
    <col min="5126" max="5126" width="15.85546875" customWidth="1"/>
    <col min="5127" max="5127" width="16.5703125" customWidth="1"/>
    <col min="5128" max="5128" width="10.140625" customWidth="1"/>
    <col min="5129" max="5129" width="34.28515625" customWidth="1"/>
    <col min="5130" max="5130" width="12.140625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38.140625" customWidth="1"/>
    <col min="5382" max="5382" width="15.85546875" customWidth="1"/>
    <col min="5383" max="5383" width="16.5703125" customWidth="1"/>
    <col min="5384" max="5384" width="10.140625" customWidth="1"/>
    <col min="5385" max="5385" width="34.28515625" customWidth="1"/>
    <col min="5386" max="5386" width="12.140625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38.140625" customWidth="1"/>
    <col min="5638" max="5638" width="15.85546875" customWidth="1"/>
    <col min="5639" max="5639" width="16.5703125" customWidth="1"/>
    <col min="5640" max="5640" width="10.140625" customWidth="1"/>
    <col min="5641" max="5641" width="34.28515625" customWidth="1"/>
    <col min="5642" max="5642" width="12.140625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38.140625" customWidth="1"/>
    <col min="5894" max="5894" width="15.85546875" customWidth="1"/>
    <col min="5895" max="5895" width="16.5703125" customWidth="1"/>
    <col min="5896" max="5896" width="10.140625" customWidth="1"/>
    <col min="5897" max="5897" width="34.28515625" customWidth="1"/>
    <col min="5898" max="5898" width="12.140625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38.140625" customWidth="1"/>
    <col min="6150" max="6150" width="15.85546875" customWidth="1"/>
    <col min="6151" max="6151" width="16.5703125" customWidth="1"/>
    <col min="6152" max="6152" width="10.140625" customWidth="1"/>
    <col min="6153" max="6153" width="34.28515625" customWidth="1"/>
    <col min="6154" max="6154" width="12.140625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38.140625" customWidth="1"/>
    <col min="6406" max="6406" width="15.85546875" customWidth="1"/>
    <col min="6407" max="6407" width="16.5703125" customWidth="1"/>
    <col min="6408" max="6408" width="10.140625" customWidth="1"/>
    <col min="6409" max="6409" width="34.28515625" customWidth="1"/>
    <col min="6410" max="6410" width="12.140625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38.140625" customWidth="1"/>
    <col min="6662" max="6662" width="15.85546875" customWidth="1"/>
    <col min="6663" max="6663" width="16.5703125" customWidth="1"/>
    <col min="6664" max="6664" width="10.140625" customWidth="1"/>
    <col min="6665" max="6665" width="34.28515625" customWidth="1"/>
    <col min="6666" max="6666" width="12.140625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38.140625" customWidth="1"/>
    <col min="6918" max="6918" width="15.85546875" customWidth="1"/>
    <col min="6919" max="6919" width="16.5703125" customWidth="1"/>
    <col min="6920" max="6920" width="10.140625" customWidth="1"/>
    <col min="6921" max="6921" width="34.28515625" customWidth="1"/>
    <col min="6922" max="6922" width="12.140625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38.140625" customWidth="1"/>
    <col min="7174" max="7174" width="15.85546875" customWidth="1"/>
    <col min="7175" max="7175" width="16.5703125" customWidth="1"/>
    <col min="7176" max="7176" width="10.140625" customWidth="1"/>
    <col min="7177" max="7177" width="34.28515625" customWidth="1"/>
    <col min="7178" max="7178" width="12.140625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38.140625" customWidth="1"/>
    <col min="7430" max="7430" width="15.85546875" customWidth="1"/>
    <col min="7431" max="7431" width="16.5703125" customWidth="1"/>
    <col min="7432" max="7432" width="10.140625" customWidth="1"/>
    <col min="7433" max="7433" width="34.28515625" customWidth="1"/>
    <col min="7434" max="7434" width="12.140625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38.140625" customWidth="1"/>
    <col min="7686" max="7686" width="15.85546875" customWidth="1"/>
    <col min="7687" max="7687" width="16.5703125" customWidth="1"/>
    <col min="7688" max="7688" width="10.140625" customWidth="1"/>
    <col min="7689" max="7689" width="34.28515625" customWidth="1"/>
    <col min="7690" max="7690" width="12.140625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38.140625" customWidth="1"/>
    <col min="7942" max="7942" width="15.85546875" customWidth="1"/>
    <col min="7943" max="7943" width="16.5703125" customWidth="1"/>
    <col min="7944" max="7944" width="10.140625" customWidth="1"/>
    <col min="7945" max="7945" width="34.28515625" customWidth="1"/>
    <col min="7946" max="7946" width="12.140625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38.140625" customWidth="1"/>
    <col min="8198" max="8198" width="15.85546875" customWidth="1"/>
    <col min="8199" max="8199" width="16.5703125" customWidth="1"/>
    <col min="8200" max="8200" width="10.140625" customWidth="1"/>
    <col min="8201" max="8201" width="34.28515625" customWidth="1"/>
    <col min="8202" max="8202" width="12.140625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38.140625" customWidth="1"/>
    <col min="8454" max="8454" width="15.85546875" customWidth="1"/>
    <col min="8455" max="8455" width="16.5703125" customWidth="1"/>
    <col min="8456" max="8456" width="10.140625" customWidth="1"/>
    <col min="8457" max="8457" width="34.28515625" customWidth="1"/>
    <col min="8458" max="8458" width="12.140625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38.140625" customWidth="1"/>
    <col min="8710" max="8710" width="15.85546875" customWidth="1"/>
    <col min="8711" max="8711" width="16.5703125" customWidth="1"/>
    <col min="8712" max="8712" width="10.140625" customWidth="1"/>
    <col min="8713" max="8713" width="34.28515625" customWidth="1"/>
    <col min="8714" max="8714" width="12.140625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38.140625" customWidth="1"/>
    <col min="8966" max="8966" width="15.85546875" customWidth="1"/>
    <col min="8967" max="8967" width="16.5703125" customWidth="1"/>
    <col min="8968" max="8968" width="10.140625" customWidth="1"/>
    <col min="8969" max="8969" width="34.28515625" customWidth="1"/>
    <col min="8970" max="8970" width="12.140625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38.140625" customWidth="1"/>
    <col min="9222" max="9222" width="15.85546875" customWidth="1"/>
    <col min="9223" max="9223" width="16.5703125" customWidth="1"/>
    <col min="9224" max="9224" width="10.140625" customWidth="1"/>
    <col min="9225" max="9225" width="34.28515625" customWidth="1"/>
    <col min="9226" max="9226" width="12.140625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38.140625" customWidth="1"/>
    <col min="9478" max="9478" width="15.85546875" customWidth="1"/>
    <col min="9479" max="9479" width="16.5703125" customWidth="1"/>
    <col min="9480" max="9480" width="10.140625" customWidth="1"/>
    <col min="9481" max="9481" width="34.28515625" customWidth="1"/>
    <col min="9482" max="9482" width="12.140625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38.140625" customWidth="1"/>
    <col min="9734" max="9734" width="15.85546875" customWidth="1"/>
    <col min="9735" max="9735" width="16.5703125" customWidth="1"/>
    <col min="9736" max="9736" width="10.140625" customWidth="1"/>
    <col min="9737" max="9737" width="34.28515625" customWidth="1"/>
    <col min="9738" max="9738" width="12.140625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38.140625" customWidth="1"/>
    <col min="9990" max="9990" width="15.85546875" customWidth="1"/>
    <col min="9991" max="9991" width="16.5703125" customWidth="1"/>
    <col min="9992" max="9992" width="10.140625" customWidth="1"/>
    <col min="9993" max="9993" width="34.28515625" customWidth="1"/>
    <col min="9994" max="9994" width="12.140625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38.140625" customWidth="1"/>
    <col min="10246" max="10246" width="15.85546875" customWidth="1"/>
    <col min="10247" max="10247" width="16.5703125" customWidth="1"/>
    <col min="10248" max="10248" width="10.140625" customWidth="1"/>
    <col min="10249" max="10249" width="34.28515625" customWidth="1"/>
    <col min="10250" max="10250" width="12.140625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38.140625" customWidth="1"/>
    <col min="10502" max="10502" width="15.85546875" customWidth="1"/>
    <col min="10503" max="10503" width="16.5703125" customWidth="1"/>
    <col min="10504" max="10504" width="10.140625" customWidth="1"/>
    <col min="10505" max="10505" width="34.28515625" customWidth="1"/>
    <col min="10506" max="10506" width="12.140625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38.140625" customWidth="1"/>
    <col min="10758" max="10758" width="15.85546875" customWidth="1"/>
    <col min="10759" max="10759" width="16.5703125" customWidth="1"/>
    <col min="10760" max="10760" width="10.140625" customWidth="1"/>
    <col min="10761" max="10761" width="34.28515625" customWidth="1"/>
    <col min="10762" max="10762" width="12.140625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38.140625" customWidth="1"/>
    <col min="11014" max="11014" width="15.85546875" customWidth="1"/>
    <col min="11015" max="11015" width="16.5703125" customWidth="1"/>
    <col min="11016" max="11016" width="10.140625" customWidth="1"/>
    <col min="11017" max="11017" width="34.28515625" customWidth="1"/>
    <col min="11018" max="11018" width="12.140625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38.140625" customWidth="1"/>
    <col min="11270" max="11270" width="15.85546875" customWidth="1"/>
    <col min="11271" max="11271" width="16.5703125" customWidth="1"/>
    <col min="11272" max="11272" width="10.140625" customWidth="1"/>
    <col min="11273" max="11273" width="34.28515625" customWidth="1"/>
    <col min="11274" max="11274" width="12.140625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38.140625" customWidth="1"/>
    <col min="11526" max="11526" width="15.85546875" customWidth="1"/>
    <col min="11527" max="11527" width="16.5703125" customWidth="1"/>
    <col min="11528" max="11528" width="10.140625" customWidth="1"/>
    <col min="11529" max="11529" width="34.28515625" customWidth="1"/>
    <col min="11530" max="11530" width="12.140625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38.140625" customWidth="1"/>
    <col min="11782" max="11782" width="15.85546875" customWidth="1"/>
    <col min="11783" max="11783" width="16.5703125" customWidth="1"/>
    <col min="11784" max="11784" width="10.140625" customWidth="1"/>
    <col min="11785" max="11785" width="34.28515625" customWidth="1"/>
    <col min="11786" max="11786" width="12.140625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38.140625" customWidth="1"/>
    <col min="12038" max="12038" width="15.85546875" customWidth="1"/>
    <col min="12039" max="12039" width="16.5703125" customWidth="1"/>
    <col min="12040" max="12040" width="10.140625" customWidth="1"/>
    <col min="12041" max="12041" width="34.28515625" customWidth="1"/>
    <col min="12042" max="12042" width="12.140625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38.140625" customWidth="1"/>
    <col min="12294" max="12294" width="15.85546875" customWidth="1"/>
    <col min="12295" max="12295" width="16.5703125" customWidth="1"/>
    <col min="12296" max="12296" width="10.140625" customWidth="1"/>
    <col min="12297" max="12297" width="34.28515625" customWidth="1"/>
    <col min="12298" max="12298" width="12.140625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38.140625" customWidth="1"/>
    <col min="12550" max="12550" width="15.85546875" customWidth="1"/>
    <col min="12551" max="12551" width="16.5703125" customWidth="1"/>
    <col min="12552" max="12552" width="10.140625" customWidth="1"/>
    <col min="12553" max="12553" width="34.28515625" customWidth="1"/>
    <col min="12554" max="12554" width="12.140625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38.140625" customWidth="1"/>
    <col min="12806" max="12806" width="15.85546875" customWidth="1"/>
    <col min="12807" max="12807" width="16.5703125" customWidth="1"/>
    <col min="12808" max="12808" width="10.140625" customWidth="1"/>
    <col min="12809" max="12809" width="34.28515625" customWidth="1"/>
    <col min="12810" max="12810" width="12.140625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38.140625" customWidth="1"/>
    <col min="13062" max="13062" width="15.85546875" customWidth="1"/>
    <col min="13063" max="13063" width="16.5703125" customWidth="1"/>
    <col min="13064" max="13064" width="10.140625" customWidth="1"/>
    <col min="13065" max="13065" width="34.28515625" customWidth="1"/>
    <col min="13066" max="13066" width="12.140625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38.140625" customWidth="1"/>
    <col min="13318" max="13318" width="15.85546875" customWidth="1"/>
    <col min="13319" max="13319" width="16.5703125" customWidth="1"/>
    <col min="13320" max="13320" width="10.140625" customWidth="1"/>
    <col min="13321" max="13321" width="34.28515625" customWidth="1"/>
    <col min="13322" max="13322" width="12.140625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38.140625" customWidth="1"/>
    <col min="13574" max="13574" width="15.85546875" customWidth="1"/>
    <col min="13575" max="13575" width="16.5703125" customWidth="1"/>
    <col min="13576" max="13576" width="10.140625" customWidth="1"/>
    <col min="13577" max="13577" width="34.28515625" customWidth="1"/>
    <col min="13578" max="13578" width="12.140625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38.140625" customWidth="1"/>
    <col min="13830" max="13830" width="15.85546875" customWidth="1"/>
    <col min="13831" max="13831" width="16.5703125" customWidth="1"/>
    <col min="13832" max="13832" width="10.140625" customWidth="1"/>
    <col min="13833" max="13833" width="34.28515625" customWidth="1"/>
    <col min="13834" max="13834" width="12.140625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38.140625" customWidth="1"/>
    <col min="14086" max="14086" width="15.85546875" customWidth="1"/>
    <col min="14087" max="14087" width="16.5703125" customWidth="1"/>
    <col min="14088" max="14088" width="10.140625" customWidth="1"/>
    <col min="14089" max="14089" width="34.28515625" customWidth="1"/>
    <col min="14090" max="14090" width="12.140625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38.140625" customWidth="1"/>
    <col min="14342" max="14342" width="15.85546875" customWidth="1"/>
    <col min="14343" max="14343" width="16.5703125" customWidth="1"/>
    <col min="14344" max="14344" width="10.140625" customWidth="1"/>
    <col min="14345" max="14345" width="34.28515625" customWidth="1"/>
    <col min="14346" max="14346" width="12.140625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38.140625" customWidth="1"/>
    <col min="14598" max="14598" width="15.85546875" customWidth="1"/>
    <col min="14599" max="14599" width="16.5703125" customWidth="1"/>
    <col min="14600" max="14600" width="10.140625" customWidth="1"/>
    <col min="14601" max="14601" width="34.28515625" customWidth="1"/>
    <col min="14602" max="14602" width="12.140625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38.140625" customWidth="1"/>
    <col min="14854" max="14854" width="15.85546875" customWidth="1"/>
    <col min="14855" max="14855" width="16.5703125" customWidth="1"/>
    <col min="14856" max="14856" width="10.140625" customWidth="1"/>
    <col min="14857" max="14857" width="34.28515625" customWidth="1"/>
    <col min="14858" max="14858" width="12.140625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38.140625" customWidth="1"/>
    <col min="15110" max="15110" width="15.85546875" customWidth="1"/>
    <col min="15111" max="15111" width="16.5703125" customWidth="1"/>
    <col min="15112" max="15112" width="10.140625" customWidth="1"/>
    <col min="15113" max="15113" width="34.28515625" customWidth="1"/>
    <col min="15114" max="15114" width="12.140625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38.140625" customWidth="1"/>
    <col min="15366" max="15366" width="15.85546875" customWidth="1"/>
    <col min="15367" max="15367" width="16.5703125" customWidth="1"/>
    <col min="15368" max="15368" width="10.140625" customWidth="1"/>
    <col min="15369" max="15369" width="34.28515625" customWidth="1"/>
    <col min="15370" max="15370" width="12.140625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38.140625" customWidth="1"/>
    <col min="15622" max="15622" width="15.85546875" customWidth="1"/>
    <col min="15623" max="15623" width="16.5703125" customWidth="1"/>
    <col min="15624" max="15624" width="10.140625" customWidth="1"/>
    <col min="15625" max="15625" width="34.28515625" customWidth="1"/>
    <col min="15626" max="15626" width="12.140625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38.140625" customWidth="1"/>
    <col min="15878" max="15878" width="15.85546875" customWidth="1"/>
    <col min="15879" max="15879" width="16.5703125" customWidth="1"/>
    <col min="15880" max="15880" width="10.140625" customWidth="1"/>
    <col min="15881" max="15881" width="34.28515625" customWidth="1"/>
    <col min="15882" max="15882" width="12.140625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38.140625" customWidth="1"/>
    <col min="16134" max="16134" width="15.85546875" customWidth="1"/>
    <col min="16135" max="16135" width="16.5703125" customWidth="1"/>
    <col min="16136" max="16136" width="10.140625" customWidth="1"/>
    <col min="16137" max="16137" width="34.28515625" customWidth="1"/>
    <col min="16138" max="16138" width="12.140625" customWidth="1"/>
    <col min="16139" max="16139" width="15.5703125" customWidth="1"/>
  </cols>
  <sheetData>
    <row r="1" spans="1:16" ht="18.75" customHeight="1" x14ac:dyDescent="0.25">
      <c r="K1" s="1" t="s">
        <v>227</v>
      </c>
      <c r="L1" s="1"/>
      <c r="M1" s="220"/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 t="s">
        <v>223</v>
      </c>
      <c r="L2" s="4"/>
      <c r="M2" s="221"/>
      <c r="N2" s="221"/>
      <c r="O2" s="221"/>
      <c r="P2" s="221"/>
    </row>
    <row r="3" spans="1:16" ht="61.5" customHeight="1" x14ac:dyDescent="0.25">
      <c r="A3" s="2"/>
      <c r="B3" s="228" t="s">
        <v>228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30" customHeight="1" x14ac:dyDescent="0.25">
      <c r="A7" s="7">
        <v>1</v>
      </c>
      <c r="B7" s="13" t="s">
        <v>193</v>
      </c>
      <c r="C7" s="51"/>
      <c r="D7" s="51">
        <v>15</v>
      </c>
      <c r="E7" s="7" t="s">
        <v>229</v>
      </c>
      <c r="F7" s="183">
        <f t="shared" ref="F7:F23" si="0">SUM(C7,D7)</f>
        <v>15</v>
      </c>
      <c r="G7" s="13"/>
      <c r="H7" s="51"/>
      <c r="I7" s="7" t="s">
        <v>229</v>
      </c>
      <c r="J7" s="51">
        <v>2.7</v>
      </c>
      <c r="K7" s="184">
        <f>F7-J7</f>
        <v>12.3</v>
      </c>
    </row>
    <row r="8" spans="1:16" ht="72" customHeight="1" x14ac:dyDescent="0.25">
      <c r="A8" s="7">
        <v>2</v>
      </c>
      <c r="B8" s="263" t="s">
        <v>230</v>
      </c>
      <c r="C8" s="51"/>
      <c r="D8" s="51">
        <v>0.58050000000000002</v>
      </c>
      <c r="E8" s="7" t="s">
        <v>231</v>
      </c>
      <c r="F8" s="183">
        <f t="shared" si="0"/>
        <v>0.58050000000000002</v>
      </c>
      <c r="G8" s="13"/>
      <c r="H8" s="51"/>
      <c r="I8" s="7" t="s">
        <v>231</v>
      </c>
      <c r="J8" s="51">
        <v>0.57999999999999996</v>
      </c>
      <c r="K8" s="184">
        <f t="shared" ref="K8:K14" si="1">F8-J8</f>
        <v>5.0000000000005596E-4</v>
      </c>
    </row>
    <row r="9" spans="1:16" ht="68.45" customHeight="1" x14ac:dyDescent="0.25">
      <c r="A9" s="7">
        <v>3</v>
      </c>
      <c r="B9" s="264"/>
      <c r="C9" s="51"/>
      <c r="D9" s="51">
        <v>0.57999999999999996</v>
      </c>
      <c r="E9" s="7" t="s">
        <v>232</v>
      </c>
      <c r="F9" s="183">
        <f t="shared" si="0"/>
        <v>0.57999999999999996</v>
      </c>
      <c r="G9" s="13"/>
      <c r="H9" s="51"/>
      <c r="I9" s="7" t="s">
        <v>232</v>
      </c>
      <c r="J9" s="51">
        <v>0.57999999999999996</v>
      </c>
      <c r="K9" s="184">
        <f t="shared" si="1"/>
        <v>0</v>
      </c>
    </row>
    <row r="10" spans="1:16" ht="67.900000000000006" customHeight="1" x14ac:dyDescent="0.25">
      <c r="A10" s="7">
        <v>4</v>
      </c>
      <c r="B10" s="264"/>
      <c r="C10" s="51"/>
      <c r="D10" s="51">
        <v>1.45</v>
      </c>
      <c r="E10" s="7" t="s">
        <v>233</v>
      </c>
      <c r="F10" s="183">
        <f t="shared" si="0"/>
        <v>1.45</v>
      </c>
      <c r="G10" s="13"/>
      <c r="H10" s="51"/>
      <c r="I10" s="7" t="s">
        <v>233</v>
      </c>
      <c r="J10" s="51">
        <v>1.45</v>
      </c>
      <c r="K10" s="184">
        <f t="shared" si="1"/>
        <v>0</v>
      </c>
    </row>
    <row r="11" spans="1:16" ht="58.9" customHeight="1" x14ac:dyDescent="0.25">
      <c r="A11" s="7">
        <v>5</v>
      </c>
      <c r="B11" s="264"/>
      <c r="C11" s="51"/>
      <c r="D11" s="51">
        <v>0.25919999999999999</v>
      </c>
      <c r="E11" s="7" t="s">
        <v>234</v>
      </c>
      <c r="F11" s="183">
        <f t="shared" si="0"/>
        <v>0.25919999999999999</v>
      </c>
      <c r="G11" s="13"/>
      <c r="H11" s="51"/>
      <c r="I11" s="7" t="s">
        <v>234</v>
      </c>
      <c r="J11" s="51">
        <v>0.26</v>
      </c>
      <c r="K11" s="184">
        <f t="shared" si="1"/>
        <v>-8.0000000000002292E-4</v>
      </c>
    </row>
    <row r="12" spans="1:16" ht="39" customHeight="1" x14ac:dyDescent="0.25">
      <c r="A12" s="7">
        <v>6</v>
      </c>
      <c r="B12" s="264"/>
      <c r="C12" s="51"/>
      <c r="D12" s="51">
        <v>9.9969999999999999</v>
      </c>
      <c r="E12" s="7" t="s">
        <v>235</v>
      </c>
      <c r="F12" s="183">
        <f>SUM(C12,D12)</f>
        <v>9.9969999999999999</v>
      </c>
      <c r="G12" s="13"/>
      <c r="H12" s="51"/>
      <c r="I12" s="7" t="s">
        <v>235</v>
      </c>
      <c r="J12" s="51">
        <v>2</v>
      </c>
      <c r="K12" s="184">
        <f t="shared" si="1"/>
        <v>7.9969999999999999</v>
      </c>
    </row>
    <row r="13" spans="1:16" ht="63" customHeight="1" x14ac:dyDescent="0.25">
      <c r="A13" s="7">
        <v>7</v>
      </c>
      <c r="B13" s="264"/>
      <c r="C13" s="51"/>
      <c r="D13" s="51">
        <v>6.5</v>
      </c>
      <c r="E13" s="7" t="s">
        <v>236</v>
      </c>
      <c r="F13" s="183">
        <f t="shared" si="0"/>
        <v>6.5</v>
      </c>
      <c r="G13" s="13"/>
      <c r="H13" s="51"/>
      <c r="I13" s="7" t="s">
        <v>236</v>
      </c>
      <c r="J13" s="51">
        <v>4.7</v>
      </c>
      <c r="K13" s="184">
        <f t="shared" si="1"/>
        <v>1.7999999999999998</v>
      </c>
    </row>
    <row r="14" spans="1:16" ht="55.15" customHeight="1" x14ac:dyDescent="0.25">
      <c r="A14" s="7">
        <v>8</v>
      </c>
      <c r="B14" s="265"/>
      <c r="C14" s="51"/>
      <c r="D14" s="51">
        <v>6.3</v>
      </c>
      <c r="E14" s="7" t="s">
        <v>237</v>
      </c>
      <c r="F14" s="183">
        <f t="shared" si="0"/>
        <v>6.3</v>
      </c>
      <c r="G14" s="13"/>
      <c r="H14" s="51"/>
      <c r="I14" s="7" t="s">
        <v>237</v>
      </c>
      <c r="J14" s="51">
        <v>3.1</v>
      </c>
      <c r="K14" s="184">
        <f t="shared" si="1"/>
        <v>3.1999999999999997</v>
      </c>
    </row>
    <row r="15" spans="1:16" ht="15.75" x14ac:dyDescent="0.25">
      <c r="A15" s="7"/>
      <c r="B15" s="13"/>
      <c r="C15" s="51"/>
      <c r="D15" s="51"/>
      <c r="E15" s="7"/>
      <c r="F15" s="183">
        <f t="shared" si="0"/>
        <v>0</v>
      </c>
      <c r="G15" s="13"/>
      <c r="H15" s="51"/>
      <c r="I15" s="7"/>
      <c r="J15" s="51"/>
      <c r="K15" s="184"/>
    </row>
    <row r="16" spans="1:16" ht="15.75" x14ac:dyDescent="0.25">
      <c r="A16" s="7"/>
      <c r="B16" s="13"/>
      <c r="C16" s="51"/>
      <c r="D16" s="51"/>
      <c r="E16" s="7"/>
      <c r="F16" s="183">
        <f t="shared" si="0"/>
        <v>0</v>
      </c>
      <c r="G16" s="13"/>
      <c r="H16" s="51"/>
      <c r="I16" s="7"/>
      <c r="J16" s="51"/>
      <c r="K16" s="184"/>
    </row>
    <row r="17" spans="1:11" ht="15.75" x14ac:dyDescent="0.25">
      <c r="A17" s="7"/>
      <c r="B17" s="13"/>
      <c r="C17" s="51"/>
      <c r="D17" s="51"/>
      <c r="E17" s="7"/>
      <c r="F17" s="183">
        <f t="shared" si="0"/>
        <v>0</v>
      </c>
      <c r="G17" s="13"/>
      <c r="H17" s="51"/>
      <c r="I17" s="7"/>
      <c r="J17" s="51"/>
      <c r="K17" s="184"/>
    </row>
    <row r="18" spans="1:11" ht="15.75" x14ac:dyDescent="0.25">
      <c r="A18" s="7"/>
      <c r="B18" s="13"/>
      <c r="C18" s="51"/>
      <c r="D18" s="51"/>
      <c r="E18" s="7"/>
      <c r="F18" s="183">
        <f t="shared" si="0"/>
        <v>0</v>
      </c>
      <c r="G18" s="13"/>
      <c r="H18" s="51"/>
      <c r="I18" s="7"/>
      <c r="J18" s="51"/>
      <c r="K18" s="184"/>
    </row>
    <row r="19" spans="1:11" ht="15.75" x14ac:dyDescent="0.25">
      <c r="A19" s="7"/>
      <c r="B19" s="13"/>
      <c r="C19" s="51"/>
      <c r="D19" s="51"/>
      <c r="E19" s="7"/>
      <c r="F19" s="183">
        <f t="shared" si="0"/>
        <v>0</v>
      </c>
      <c r="G19" s="13"/>
      <c r="H19" s="51"/>
      <c r="I19" s="7"/>
      <c r="J19" s="51"/>
      <c r="K19" s="184"/>
    </row>
    <row r="20" spans="1:11" ht="15.75" x14ac:dyDescent="0.25">
      <c r="A20" s="7"/>
      <c r="B20" s="13"/>
      <c r="C20" s="51"/>
      <c r="D20" s="51"/>
      <c r="E20" s="7"/>
      <c r="F20" s="183">
        <f t="shared" si="0"/>
        <v>0</v>
      </c>
      <c r="G20" s="13"/>
      <c r="H20" s="51"/>
      <c r="I20" s="7"/>
      <c r="J20" s="51"/>
      <c r="K20" s="184"/>
    </row>
    <row r="21" spans="1:11" ht="15.75" x14ac:dyDescent="0.25">
      <c r="A21" s="7"/>
      <c r="B21" s="13"/>
      <c r="C21" s="51"/>
      <c r="D21" s="51"/>
      <c r="E21" s="7"/>
      <c r="F21" s="183">
        <f t="shared" si="0"/>
        <v>0</v>
      </c>
      <c r="G21" s="13"/>
      <c r="H21" s="51"/>
      <c r="I21" s="7"/>
      <c r="J21" s="51"/>
      <c r="K21" s="184"/>
    </row>
    <row r="22" spans="1:11" ht="15.75" x14ac:dyDescent="0.25">
      <c r="A22" s="7"/>
      <c r="B22" s="13"/>
      <c r="C22" s="51"/>
      <c r="D22" s="51"/>
      <c r="E22" s="7"/>
      <c r="F22" s="183">
        <f t="shared" si="0"/>
        <v>0</v>
      </c>
      <c r="G22" s="13"/>
      <c r="H22" s="51"/>
      <c r="I22" s="7"/>
      <c r="J22" s="51"/>
      <c r="K22" s="184"/>
    </row>
    <row r="23" spans="1:11" ht="15.75" x14ac:dyDescent="0.25">
      <c r="A23" s="18"/>
      <c r="B23" s="185" t="s">
        <v>20</v>
      </c>
      <c r="C23" s="186">
        <f>SUM(C7:C22)</f>
        <v>0</v>
      </c>
      <c r="D23" s="186">
        <f>SUM(D7:D22)</f>
        <v>40.666699999999992</v>
      </c>
      <c r="E23" s="187"/>
      <c r="F23" s="188">
        <f t="shared" si="0"/>
        <v>40.666699999999992</v>
      </c>
      <c r="G23" s="189"/>
      <c r="H23" s="186">
        <f>SUM(H7:H22)</f>
        <v>0</v>
      </c>
      <c r="I23" s="187"/>
      <c r="J23" s="186">
        <f>SUM(J7:J22)</f>
        <v>15.37</v>
      </c>
      <c r="K23" s="190">
        <f>C23-H23</f>
        <v>0</v>
      </c>
    </row>
    <row r="26" spans="1:11" ht="15.75" x14ac:dyDescent="0.25">
      <c r="B26" s="28" t="s">
        <v>39</v>
      </c>
      <c r="F26" s="29"/>
      <c r="G26" s="218" t="s">
        <v>225</v>
      </c>
      <c r="H26" s="219"/>
    </row>
    <row r="27" spans="1:11" x14ac:dyDescent="0.25">
      <c r="B27" s="28"/>
      <c r="F27" s="30" t="s">
        <v>23</v>
      </c>
      <c r="G27" s="31"/>
      <c r="H27" s="31"/>
    </row>
    <row r="28" spans="1:11" ht="15.75" x14ac:dyDescent="0.25">
      <c r="B28" s="28" t="s">
        <v>24</v>
      </c>
      <c r="F28" s="29"/>
      <c r="G28" s="218" t="s">
        <v>226</v>
      </c>
      <c r="H28" s="219"/>
    </row>
    <row r="29" spans="1:11" x14ac:dyDescent="0.25">
      <c r="F29" s="30" t="s">
        <v>23</v>
      </c>
      <c r="G29" s="31"/>
      <c r="H29" s="31"/>
    </row>
  </sheetData>
  <mergeCells count="13">
    <mergeCell ref="B8:B14"/>
    <mergeCell ref="G26:H26"/>
    <mergeCell ref="G28:H28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4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238</v>
      </c>
    </row>
    <row r="3" spans="1:13" ht="61.5" customHeight="1" x14ac:dyDescent="0.25">
      <c r="A3" s="2"/>
      <c r="B3" s="228" t="s">
        <v>239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3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3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3" ht="34.15" customHeight="1" x14ac:dyDescent="0.25">
      <c r="A7" s="7"/>
      <c r="B7" s="8" t="s">
        <v>240</v>
      </c>
      <c r="C7" s="15">
        <v>0.14000000000000001</v>
      </c>
      <c r="D7" s="15"/>
      <c r="E7" s="8"/>
      <c r="F7" s="16">
        <f>SUM(C7,D7)</f>
        <v>0.14000000000000001</v>
      </c>
      <c r="G7" s="14"/>
      <c r="H7" s="15"/>
      <c r="I7" s="12"/>
      <c r="J7" s="15"/>
      <c r="K7" s="17"/>
    </row>
    <row r="8" spans="1:13" ht="15.75" x14ac:dyDescent="0.25">
      <c r="A8" s="7">
        <v>1</v>
      </c>
      <c r="B8" s="14" t="s">
        <v>241</v>
      </c>
      <c r="C8" s="15">
        <v>9</v>
      </c>
      <c r="D8" s="15">
        <v>0</v>
      </c>
      <c r="E8" s="8">
        <v>0</v>
      </c>
      <c r="F8" s="16">
        <f t="shared" ref="F8:F50" si="0">SUM(C8,D8)</f>
        <v>9</v>
      </c>
      <c r="G8" s="14"/>
      <c r="H8" s="15"/>
      <c r="I8" s="12"/>
      <c r="J8" s="15"/>
      <c r="K8" s="17"/>
    </row>
    <row r="9" spans="1:13" ht="15.75" x14ac:dyDescent="0.25">
      <c r="A9" s="7"/>
      <c r="B9" s="14" t="s">
        <v>242</v>
      </c>
      <c r="C9" s="15"/>
      <c r="D9" s="15"/>
      <c r="E9" s="8"/>
      <c r="F9" s="16">
        <f t="shared" si="0"/>
        <v>0</v>
      </c>
      <c r="G9" s="14"/>
      <c r="H9" s="15"/>
      <c r="I9" s="12"/>
      <c r="J9" s="15"/>
      <c r="K9" s="17"/>
    </row>
    <row r="10" spans="1:13" ht="15.75" x14ac:dyDescent="0.25">
      <c r="A10" s="7"/>
      <c r="B10" s="14"/>
      <c r="C10" s="15"/>
      <c r="D10" s="15"/>
      <c r="E10" s="8"/>
      <c r="F10" s="16">
        <f t="shared" si="0"/>
        <v>0</v>
      </c>
      <c r="G10" s="14"/>
      <c r="H10" s="15"/>
      <c r="I10" s="12"/>
      <c r="J10" s="15"/>
      <c r="K10" s="17"/>
    </row>
    <row r="11" spans="1:13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3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3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3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3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3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9.14</v>
      </c>
      <c r="D50" s="23">
        <f>SUM(D7:D49)</f>
        <v>0</v>
      </c>
      <c r="E50" s="24"/>
      <c r="F50" s="25">
        <f t="shared" si="0"/>
        <v>9.14</v>
      </c>
      <c r="G50" s="26"/>
      <c r="H50" s="23">
        <f>SUM(H7:H49)</f>
        <v>0</v>
      </c>
      <c r="I50" s="24"/>
      <c r="J50" s="23">
        <f>SUM(J7:J49)</f>
        <v>0</v>
      </c>
      <c r="K50" s="27">
        <f>C50-H50</f>
        <v>9.14</v>
      </c>
    </row>
    <row r="53" spans="1:11" ht="15.75" x14ac:dyDescent="0.25">
      <c r="B53" s="28" t="s">
        <v>21</v>
      </c>
      <c r="F53" s="29"/>
      <c r="G53" s="218" t="s">
        <v>243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244</v>
      </c>
      <c r="H55" s="219"/>
    </row>
    <row r="56" spans="1:11" x14ac:dyDescent="0.25">
      <c r="F56" s="30" t="s">
        <v>23</v>
      </c>
      <c r="G56" s="31"/>
      <c r="H56" s="31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9" ht="18.75" customHeight="1" x14ac:dyDescent="0.25">
      <c r="K1" s="1"/>
      <c r="L1" s="1"/>
      <c r="M1" s="220" t="s">
        <v>0</v>
      </c>
      <c r="N1" s="220"/>
      <c r="O1" s="220"/>
    </row>
    <row r="2" spans="1:19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245</v>
      </c>
      <c r="N2" s="221"/>
      <c r="O2" s="221"/>
      <c r="P2" s="221"/>
    </row>
    <row r="3" spans="1:19" ht="61.5" customHeight="1" x14ac:dyDescent="0.25">
      <c r="A3" s="2"/>
      <c r="B3" s="228" t="s">
        <v>246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9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9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9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  <c r="P6" s="43"/>
      <c r="Q6" s="43"/>
      <c r="R6" s="43"/>
      <c r="S6" s="43"/>
    </row>
    <row r="7" spans="1:19" s="48" customFormat="1" ht="63" x14ac:dyDescent="0.25">
      <c r="A7" s="176">
        <v>1</v>
      </c>
      <c r="B7" s="12" t="s">
        <v>247</v>
      </c>
      <c r="C7" s="191"/>
      <c r="D7" s="191">
        <v>7.11</v>
      </c>
      <c r="E7" s="12" t="s">
        <v>55</v>
      </c>
      <c r="F7" s="16">
        <f t="shared" ref="F7:F50" si="0">SUM(C7,D7)</f>
        <v>7.11</v>
      </c>
      <c r="G7" s="169"/>
      <c r="H7" s="191"/>
      <c r="I7" s="12"/>
      <c r="J7" s="191">
        <v>0.51168999999999998</v>
      </c>
      <c r="K7" s="192">
        <f>F7-H7-J7</f>
        <v>6.5983100000000006</v>
      </c>
      <c r="P7" s="193"/>
      <c r="Q7" s="193"/>
      <c r="R7" s="193"/>
      <c r="S7" s="193"/>
    </row>
    <row r="8" spans="1:19" s="48" customFormat="1" ht="47.25" x14ac:dyDescent="0.25">
      <c r="A8" s="176">
        <v>2</v>
      </c>
      <c r="B8" s="12" t="s">
        <v>103</v>
      </c>
      <c r="C8" s="191"/>
      <c r="D8" s="191">
        <v>8.1199999999999992</v>
      </c>
      <c r="E8" s="12" t="s">
        <v>55</v>
      </c>
      <c r="F8" s="16">
        <f t="shared" si="0"/>
        <v>8.1199999999999992</v>
      </c>
      <c r="G8" s="169"/>
      <c r="H8" s="191"/>
      <c r="I8" s="12"/>
      <c r="J8" s="191">
        <v>7.0810000000000004</v>
      </c>
      <c r="K8" s="192">
        <f>F8-H8-J8</f>
        <v>1.0389999999999988</v>
      </c>
      <c r="P8" s="193"/>
      <c r="Q8" s="193"/>
      <c r="R8" s="193"/>
      <c r="S8" s="193"/>
    </row>
    <row r="9" spans="1:19" ht="47.25" x14ac:dyDescent="0.25">
      <c r="A9" s="176">
        <v>3</v>
      </c>
      <c r="B9" s="12" t="s">
        <v>224</v>
      </c>
      <c r="C9" s="191"/>
      <c r="D9" s="191">
        <v>12.8405</v>
      </c>
      <c r="E9" s="12" t="s">
        <v>55</v>
      </c>
      <c r="F9" s="16">
        <f t="shared" si="0"/>
        <v>12.8405</v>
      </c>
      <c r="G9" s="169"/>
      <c r="H9" s="191"/>
      <c r="I9" s="12"/>
      <c r="J9" s="191">
        <v>0.2205</v>
      </c>
      <c r="K9" s="192">
        <f>F9-H9-J9</f>
        <v>12.620000000000001</v>
      </c>
      <c r="P9" s="43"/>
      <c r="Q9" s="43"/>
      <c r="R9" s="43"/>
      <c r="S9" s="43"/>
    </row>
    <row r="10" spans="1:19" ht="63" x14ac:dyDescent="0.25">
      <c r="A10" s="176">
        <v>4</v>
      </c>
      <c r="B10" s="12" t="s">
        <v>248</v>
      </c>
      <c r="C10" s="191"/>
      <c r="D10" s="191">
        <v>24.579599999999999</v>
      </c>
      <c r="E10" s="12" t="s">
        <v>55</v>
      </c>
      <c r="F10" s="16">
        <f t="shared" si="0"/>
        <v>24.579599999999999</v>
      </c>
      <c r="G10" s="169"/>
      <c r="H10" s="191"/>
      <c r="I10" s="12"/>
      <c r="J10" s="191"/>
      <c r="K10" s="192">
        <f>F10-H10-J10</f>
        <v>24.579599999999999</v>
      </c>
      <c r="P10" s="43"/>
      <c r="Q10" s="43"/>
      <c r="R10" s="43"/>
      <c r="S10" s="43"/>
    </row>
    <row r="11" spans="1:19" ht="15.75" x14ac:dyDescent="0.25">
      <c r="A11" s="176">
        <v>5</v>
      </c>
      <c r="B11" s="12" t="s">
        <v>249</v>
      </c>
      <c r="C11" s="191">
        <v>3</v>
      </c>
      <c r="D11" s="191"/>
      <c r="E11" s="12"/>
      <c r="F11" s="16">
        <f t="shared" si="0"/>
        <v>3</v>
      </c>
      <c r="G11" s="169">
        <v>2220</v>
      </c>
      <c r="H11" s="191">
        <v>3</v>
      </c>
      <c r="I11" s="12"/>
      <c r="J11" s="191"/>
      <c r="K11" s="192">
        <f>F11-H11-J11</f>
        <v>0</v>
      </c>
      <c r="P11" s="43"/>
      <c r="Q11" s="43"/>
      <c r="R11" s="43"/>
      <c r="S11" s="43"/>
    </row>
    <row r="12" spans="1:19" ht="15.75" x14ac:dyDescent="0.25">
      <c r="A12" s="176"/>
      <c r="B12" s="12"/>
      <c r="C12" s="191"/>
      <c r="D12" s="191"/>
      <c r="E12" s="12"/>
      <c r="F12" s="16">
        <f t="shared" si="0"/>
        <v>0</v>
      </c>
      <c r="G12" s="194"/>
      <c r="H12" s="191"/>
      <c r="I12" s="12"/>
      <c r="J12" s="191"/>
      <c r="K12" s="192"/>
      <c r="P12" s="43"/>
      <c r="Q12" s="43"/>
      <c r="R12" s="43"/>
      <c r="S12" s="43"/>
    </row>
    <row r="13" spans="1:19" ht="15.75" x14ac:dyDescent="0.25">
      <c r="A13" s="7"/>
      <c r="B13" s="8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  <c r="P13" s="43"/>
      <c r="Q13" s="43"/>
      <c r="R13" s="43"/>
      <c r="S13" s="43"/>
    </row>
    <row r="14" spans="1:19" ht="15.75" x14ac:dyDescent="0.25">
      <c r="A14" s="7"/>
      <c r="B14" s="8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  <c r="P14" s="43"/>
      <c r="Q14" s="43"/>
      <c r="R14" s="43"/>
      <c r="S14" s="43"/>
    </row>
    <row r="15" spans="1:19" ht="15.75" x14ac:dyDescent="0.25">
      <c r="A15" s="13"/>
      <c r="B15" s="8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  <c r="P15" s="43"/>
      <c r="Q15" s="43"/>
      <c r="R15" s="43"/>
      <c r="S15" s="43"/>
    </row>
    <row r="16" spans="1:19" ht="15" customHeight="1" x14ac:dyDescent="0.25">
      <c r="A16" s="13"/>
      <c r="B16" s="8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  <c r="P16" s="43"/>
      <c r="Q16" s="43"/>
      <c r="R16" s="43"/>
      <c r="S16" s="43"/>
    </row>
    <row r="17" spans="1:19" ht="15.75" x14ac:dyDescent="0.25">
      <c r="A17" s="7"/>
      <c r="B17" s="8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  <c r="P17" s="43"/>
      <c r="Q17" s="43"/>
      <c r="R17" s="43"/>
      <c r="S17" s="43"/>
    </row>
    <row r="18" spans="1:19" ht="15.75" x14ac:dyDescent="0.25">
      <c r="A18" s="7"/>
      <c r="B18" s="8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  <c r="P18" s="43"/>
      <c r="Q18" s="43"/>
      <c r="R18" s="43"/>
      <c r="S18" s="43"/>
    </row>
    <row r="19" spans="1:19" ht="15.75" x14ac:dyDescent="0.25">
      <c r="A19" s="7"/>
      <c r="B19" s="8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  <c r="P19" s="43"/>
      <c r="Q19" s="43"/>
      <c r="R19" s="43"/>
      <c r="S19" s="43"/>
    </row>
    <row r="20" spans="1:19" ht="15.75" x14ac:dyDescent="0.25">
      <c r="A20" s="7"/>
      <c r="B20" s="8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  <c r="P20" s="43"/>
      <c r="Q20" s="43"/>
      <c r="R20" s="43"/>
      <c r="S20" s="43"/>
    </row>
    <row r="21" spans="1:19" ht="15.75" x14ac:dyDescent="0.25">
      <c r="A21" s="7"/>
      <c r="B21" s="8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  <c r="P21" s="43"/>
      <c r="Q21" s="43"/>
      <c r="R21" s="43"/>
      <c r="S21" s="43"/>
    </row>
    <row r="22" spans="1:19" ht="15.75" x14ac:dyDescent="0.25">
      <c r="A22" s="7"/>
      <c r="B22" s="8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  <c r="P22" s="43"/>
      <c r="Q22" s="43"/>
      <c r="R22" s="43"/>
      <c r="S22" s="43"/>
    </row>
    <row r="23" spans="1:19" ht="15.75" x14ac:dyDescent="0.25">
      <c r="A23" s="7"/>
      <c r="B23" s="8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  <c r="P23" s="43"/>
      <c r="Q23" s="43"/>
      <c r="R23" s="43"/>
      <c r="S23" s="43"/>
    </row>
    <row r="24" spans="1:19" ht="15.75" hidden="1" x14ac:dyDescent="0.25">
      <c r="A24" s="7"/>
      <c r="B24" s="8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  <c r="P24" s="43"/>
      <c r="Q24" s="43"/>
      <c r="R24" s="43"/>
      <c r="S24" s="43"/>
    </row>
    <row r="25" spans="1:19" ht="15.75" hidden="1" x14ac:dyDescent="0.25">
      <c r="A25" s="13"/>
      <c r="B25" s="8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  <c r="P25" s="43"/>
      <c r="Q25" s="43"/>
      <c r="R25" s="43"/>
      <c r="S25" s="43"/>
    </row>
    <row r="26" spans="1:19" ht="15.75" hidden="1" x14ac:dyDescent="0.25">
      <c r="A26" s="13"/>
      <c r="B26" s="8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  <c r="P26" s="43"/>
      <c r="Q26" s="43"/>
      <c r="R26" s="43"/>
      <c r="S26" s="43"/>
    </row>
    <row r="27" spans="1:19" ht="15.75" hidden="1" x14ac:dyDescent="0.25">
      <c r="A27" s="7"/>
      <c r="B27" s="8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  <c r="P27" s="43"/>
      <c r="Q27" s="43"/>
      <c r="R27" s="43"/>
      <c r="S27" s="43"/>
    </row>
    <row r="28" spans="1:19" ht="15.75" hidden="1" x14ac:dyDescent="0.25">
      <c r="A28" s="7"/>
      <c r="B28" s="8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  <c r="P28" s="43"/>
      <c r="Q28" s="43"/>
      <c r="R28" s="43"/>
      <c r="S28" s="43"/>
    </row>
    <row r="29" spans="1:19" ht="15.75" hidden="1" x14ac:dyDescent="0.25">
      <c r="A29" s="7"/>
      <c r="B29" s="8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  <c r="P29" s="43"/>
      <c r="Q29" s="43"/>
      <c r="R29" s="43"/>
      <c r="S29" s="43"/>
    </row>
    <row r="30" spans="1:19" ht="15.75" hidden="1" x14ac:dyDescent="0.25">
      <c r="A30" s="7"/>
      <c r="B30" s="8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  <c r="P30" s="43"/>
      <c r="Q30" s="43"/>
      <c r="R30" s="43"/>
      <c r="S30" s="43"/>
    </row>
    <row r="31" spans="1:19" ht="15.75" hidden="1" x14ac:dyDescent="0.25">
      <c r="A31" s="7"/>
      <c r="B31" s="8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  <c r="P31" s="43"/>
      <c r="Q31" s="43"/>
      <c r="R31" s="43"/>
      <c r="S31" s="43"/>
    </row>
    <row r="32" spans="1:19" ht="15.75" hidden="1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  <c r="P32" s="43"/>
      <c r="Q32" s="43"/>
      <c r="R32" s="43"/>
      <c r="S32" s="43"/>
    </row>
    <row r="33" spans="1:19" ht="15.75" hidden="1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  <c r="P33" s="43"/>
      <c r="Q33" s="43"/>
      <c r="R33" s="43"/>
      <c r="S33" s="43"/>
    </row>
    <row r="34" spans="1:19" ht="15.75" hidden="1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  <c r="P34" s="43"/>
      <c r="Q34" s="43"/>
      <c r="R34" s="43"/>
      <c r="S34" s="43"/>
    </row>
    <row r="35" spans="1:19" ht="15.75" hidden="1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  <c r="P35" s="43"/>
      <c r="Q35" s="43"/>
      <c r="R35" s="43"/>
      <c r="S35" s="43"/>
    </row>
    <row r="36" spans="1:19" ht="15.75" hidden="1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  <c r="P36" s="43"/>
      <c r="Q36" s="43"/>
      <c r="R36" s="43"/>
      <c r="S36" s="43"/>
    </row>
    <row r="37" spans="1:19" ht="15.75" hidden="1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  <c r="P37" s="43"/>
      <c r="Q37" s="43"/>
      <c r="R37" s="43"/>
      <c r="S37" s="43"/>
    </row>
    <row r="38" spans="1:19" ht="15.75" hidden="1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  <c r="P38" s="43"/>
      <c r="Q38" s="43"/>
      <c r="R38" s="43"/>
      <c r="S38" s="43"/>
    </row>
    <row r="39" spans="1:19" ht="15.75" hidden="1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  <c r="P39" s="43"/>
      <c r="Q39" s="43"/>
      <c r="R39" s="43"/>
      <c r="S39" s="43"/>
    </row>
    <row r="40" spans="1:19" ht="15.75" hidden="1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  <c r="P40" s="43"/>
      <c r="Q40" s="43"/>
      <c r="R40" s="43"/>
      <c r="S40" s="43"/>
    </row>
    <row r="41" spans="1:19" ht="15.75" hidden="1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  <c r="P41" s="43"/>
      <c r="Q41" s="43"/>
      <c r="R41" s="43"/>
      <c r="S41" s="43"/>
    </row>
    <row r="42" spans="1:19" ht="15.75" hidden="1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  <c r="P42" s="43"/>
      <c r="Q42" s="43"/>
      <c r="R42" s="43"/>
      <c r="S42" s="43"/>
    </row>
    <row r="43" spans="1:19" ht="15.75" hidden="1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  <c r="P43" s="43"/>
      <c r="Q43" s="43"/>
      <c r="R43" s="43"/>
      <c r="S43" s="43"/>
    </row>
    <row r="44" spans="1:19" ht="15.75" hidden="1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  <c r="P44" s="43"/>
      <c r="Q44" s="43"/>
      <c r="R44" s="43"/>
      <c r="S44" s="43"/>
    </row>
    <row r="45" spans="1:19" ht="15.75" hidden="1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  <c r="P45" s="43"/>
      <c r="Q45" s="43"/>
      <c r="R45" s="43"/>
      <c r="S45" s="43"/>
    </row>
    <row r="46" spans="1:19" ht="15.75" hidden="1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  <c r="P46" s="43"/>
      <c r="Q46" s="43"/>
      <c r="R46" s="43"/>
      <c r="S46" s="43"/>
    </row>
    <row r="47" spans="1:19" ht="15.75" hidden="1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  <c r="P47" s="43"/>
      <c r="Q47" s="43"/>
      <c r="R47" s="43"/>
      <c r="S47" s="43"/>
    </row>
    <row r="48" spans="1:19" ht="15.75" hidden="1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  <c r="P48" s="43"/>
      <c r="Q48" s="43"/>
      <c r="R48" s="43"/>
      <c r="S48" s="43"/>
    </row>
    <row r="49" spans="1:11" ht="15.75" hidden="1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3</v>
      </c>
      <c r="D50" s="23">
        <f>SUM(D7:D49)</f>
        <v>52.650100000000002</v>
      </c>
      <c r="E50" s="24"/>
      <c r="F50" s="25">
        <f t="shared" si="0"/>
        <v>55.650100000000002</v>
      </c>
      <c r="G50" s="26"/>
      <c r="H50" s="23">
        <f>SUM(H7:H49)</f>
        <v>3</v>
      </c>
      <c r="I50" s="24"/>
      <c r="J50" s="23">
        <f>SUM(J7:J49)</f>
        <v>7.8131900000000005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250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251</v>
      </c>
      <c r="H55" s="219"/>
    </row>
    <row r="56" spans="1:11" x14ac:dyDescent="0.25"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</v>
      </c>
    </row>
    <row r="3" spans="1:13" ht="61.5" customHeight="1" x14ac:dyDescent="0.25">
      <c r="A3" s="2"/>
      <c r="B3" s="228" t="s">
        <v>43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3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3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3" ht="15.75" x14ac:dyDescent="0.25">
      <c r="A7" s="7">
        <v>1</v>
      </c>
      <c r="B7" s="14" t="s">
        <v>32</v>
      </c>
      <c r="C7" s="15">
        <v>12.5</v>
      </c>
      <c r="D7" s="15"/>
      <c r="E7" s="8"/>
      <c r="F7" s="16">
        <f>SUM(C7,D7)</f>
        <v>12.5</v>
      </c>
      <c r="G7" s="14">
        <v>2210</v>
      </c>
      <c r="H7" s="15">
        <v>4.4000000000000004</v>
      </c>
      <c r="I7" s="12"/>
      <c r="J7" s="15"/>
      <c r="K7" s="17">
        <v>59.6</v>
      </c>
    </row>
    <row r="8" spans="1:13" ht="15.75" x14ac:dyDescent="0.25">
      <c r="A8" s="7">
        <v>2</v>
      </c>
      <c r="B8" s="14" t="s">
        <v>33</v>
      </c>
      <c r="C8" s="15">
        <v>6</v>
      </c>
      <c r="D8" s="15"/>
      <c r="E8" s="8"/>
      <c r="F8" s="16">
        <f t="shared" ref="F8:F50" si="0">SUM(C8,D8)</f>
        <v>6</v>
      </c>
      <c r="G8" s="14">
        <v>2220</v>
      </c>
      <c r="H8" s="15">
        <v>12.4</v>
      </c>
      <c r="I8" s="12"/>
      <c r="J8" s="15"/>
      <c r="K8" s="17"/>
    </row>
    <row r="9" spans="1:13" ht="15.75" x14ac:dyDescent="0.25">
      <c r="A9" s="7">
        <v>3</v>
      </c>
      <c r="B9" s="14" t="s">
        <v>34</v>
      </c>
      <c r="C9" s="15">
        <v>7</v>
      </c>
      <c r="D9" s="15"/>
      <c r="E9" s="8"/>
      <c r="F9" s="16">
        <f t="shared" si="0"/>
        <v>7</v>
      </c>
      <c r="G9" s="14">
        <v>2240</v>
      </c>
      <c r="H9" s="15">
        <v>60.1</v>
      </c>
      <c r="I9" s="12"/>
      <c r="J9" s="15"/>
      <c r="K9" s="17"/>
    </row>
    <row r="10" spans="1:13" ht="15.75" x14ac:dyDescent="0.25">
      <c r="A10" s="7">
        <v>4</v>
      </c>
      <c r="B10" s="14" t="s">
        <v>31</v>
      </c>
      <c r="C10" s="15"/>
      <c r="D10" s="15"/>
      <c r="E10" s="8"/>
      <c r="F10" s="16">
        <f t="shared" si="0"/>
        <v>0</v>
      </c>
      <c r="G10" s="14"/>
      <c r="H10" s="15"/>
      <c r="I10" s="12"/>
      <c r="J10" s="15"/>
      <c r="K10" s="17"/>
    </row>
    <row r="11" spans="1:13" ht="15.75" x14ac:dyDescent="0.25">
      <c r="A11" s="7">
        <v>5</v>
      </c>
      <c r="B11" s="14" t="s">
        <v>35</v>
      </c>
      <c r="C11" s="15">
        <v>2</v>
      </c>
      <c r="D11" s="15"/>
      <c r="E11" s="8"/>
      <c r="F11" s="16">
        <f t="shared" si="0"/>
        <v>2</v>
      </c>
      <c r="G11" s="14"/>
      <c r="H11" s="15"/>
      <c r="I11" s="12" t="s">
        <v>36</v>
      </c>
      <c r="J11" s="15">
        <v>468</v>
      </c>
      <c r="K11" s="17"/>
    </row>
    <row r="12" spans="1:13" ht="15.75" x14ac:dyDescent="0.25">
      <c r="A12" s="7">
        <v>6</v>
      </c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3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3" ht="15.75" x14ac:dyDescent="0.25">
      <c r="A14" s="7"/>
      <c r="B14" s="14"/>
      <c r="C14" s="15"/>
      <c r="D14" s="15"/>
      <c r="E14" s="14"/>
      <c r="F14" s="16">
        <f t="shared" si="0"/>
        <v>0</v>
      </c>
      <c r="G14" s="14"/>
      <c r="H14" s="15"/>
      <c r="I14" s="8"/>
      <c r="J14" s="15"/>
      <c r="K14" s="17"/>
    </row>
    <row r="15" spans="1:13" ht="15.75" x14ac:dyDescent="0.25">
      <c r="A15" s="13"/>
      <c r="B15" s="14"/>
      <c r="C15" s="15"/>
      <c r="D15" s="15"/>
      <c r="E15" s="14"/>
      <c r="F15" s="16">
        <f t="shared" si="0"/>
        <v>0</v>
      </c>
      <c r="G15" s="14"/>
      <c r="H15" s="15"/>
      <c r="I15" s="8"/>
      <c r="J15" s="15"/>
      <c r="K15" s="17"/>
    </row>
    <row r="16" spans="1:13" ht="15" customHeight="1" x14ac:dyDescent="0.25">
      <c r="A16" s="13">
        <v>7</v>
      </c>
      <c r="B16" s="14" t="s">
        <v>37</v>
      </c>
      <c r="C16" s="15"/>
      <c r="D16" s="15">
        <v>468</v>
      </c>
      <c r="E16" s="14" t="s">
        <v>36</v>
      </c>
      <c r="F16" s="16">
        <f t="shared" si="0"/>
        <v>468</v>
      </c>
      <c r="G16" s="14"/>
      <c r="H16" s="15"/>
      <c r="I16" s="8"/>
      <c r="J16" s="15"/>
      <c r="K16" s="17"/>
    </row>
    <row r="17" spans="1:11" ht="15.75" x14ac:dyDescent="0.25">
      <c r="A17" s="7"/>
      <c r="B17" s="14" t="s">
        <v>38</v>
      </c>
      <c r="C17" s="15"/>
      <c r="D17" s="15"/>
      <c r="E17" s="14"/>
      <c r="F17" s="16">
        <f t="shared" si="0"/>
        <v>0</v>
      </c>
      <c r="G17" s="14"/>
      <c r="H17" s="15"/>
      <c r="I17" s="8"/>
      <c r="J17" s="15"/>
      <c r="K17" s="17"/>
    </row>
    <row r="18" spans="1:11" ht="18.75" customHeight="1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29.25" customHeight="1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27.5</v>
      </c>
      <c r="D50" s="23">
        <f>SUM(D7:D49)</f>
        <v>468</v>
      </c>
      <c r="E50" s="24"/>
      <c r="F50" s="25">
        <f t="shared" si="0"/>
        <v>495.5</v>
      </c>
      <c r="G50" s="26"/>
      <c r="H50" s="23">
        <f>SUM(H7:H49)</f>
        <v>76.900000000000006</v>
      </c>
      <c r="I50" s="24"/>
      <c r="J50" s="23">
        <f>SUM(J7:J49)</f>
        <v>468</v>
      </c>
      <c r="K50" s="27">
        <f>C50-H50</f>
        <v>-49.400000000000006</v>
      </c>
    </row>
    <row r="53" spans="1:11" ht="15.75" x14ac:dyDescent="0.25">
      <c r="B53" s="28" t="s">
        <v>39</v>
      </c>
      <c r="F53" s="29"/>
      <c r="G53" s="218" t="s">
        <v>40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41</v>
      </c>
      <c r="H55" s="219"/>
      <c r="I55" t="s">
        <v>42</v>
      </c>
    </row>
    <row r="56" spans="1:11" x14ac:dyDescent="0.25">
      <c r="F56" s="30" t="s">
        <v>23</v>
      </c>
      <c r="G56" s="31"/>
      <c r="H56" s="31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6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61.5" customHeight="1" x14ac:dyDescent="0.25">
      <c r="A3" s="2"/>
      <c r="B3" s="228" t="s">
        <v>252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15.75" x14ac:dyDescent="0.25">
      <c r="A7" s="7" t="s">
        <v>253</v>
      </c>
      <c r="B7" s="14" t="s">
        <v>254</v>
      </c>
      <c r="C7" s="15"/>
      <c r="D7" s="15">
        <v>1.4</v>
      </c>
      <c r="E7" s="8" t="s">
        <v>255</v>
      </c>
      <c r="F7" s="16">
        <f>SUM(C7,D7)</f>
        <v>1.4</v>
      </c>
      <c r="G7" s="14"/>
      <c r="H7" s="15"/>
      <c r="I7" s="12" t="s">
        <v>255</v>
      </c>
      <c r="J7" s="15">
        <v>1.4</v>
      </c>
      <c r="K7" s="17"/>
    </row>
    <row r="8" spans="1:16" ht="47.25" x14ac:dyDescent="0.25">
      <c r="A8" s="7" t="s">
        <v>256</v>
      </c>
      <c r="B8" s="14" t="s">
        <v>257</v>
      </c>
      <c r="C8" s="15"/>
      <c r="D8" s="15">
        <v>7.4</v>
      </c>
      <c r="E8" s="8" t="s">
        <v>54</v>
      </c>
      <c r="F8" s="16">
        <f t="shared" ref="F8:F50" si="0">SUM(C8,D8)</f>
        <v>7.4</v>
      </c>
      <c r="G8" s="14"/>
      <c r="H8" s="15"/>
      <c r="I8" s="8" t="s">
        <v>54</v>
      </c>
      <c r="J8" s="15">
        <v>7.4</v>
      </c>
      <c r="K8" s="17"/>
    </row>
    <row r="9" spans="1:16" ht="47.25" x14ac:dyDescent="0.25">
      <c r="A9" s="7" t="s">
        <v>258</v>
      </c>
      <c r="B9" s="14" t="s">
        <v>259</v>
      </c>
      <c r="C9" s="15"/>
      <c r="D9" s="15">
        <v>18.399999999999999</v>
      </c>
      <c r="E9" s="8" t="s">
        <v>54</v>
      </c>
      <c r="F9" s="16">
        <v>18.399999999999999</v>
      </c>
      <c r="G9" s="14"/>
      <c r="H9" s="15"/>
      <c r="I9" s="8" t="s">
        <v>54</v>
      </c>
      <c r="J9" s="15">
        <v>18.399999999999999</v>
      </c>
      <c r="K9" s="17"/>
    </row>
    <row r="10" spans="1:16" ht="31.5" x14ac:dyDescent="0.25">
      <c r="A10" s="7" t="s">
        <v>260</v>
      </c>
      <c r="B10" s="14" t="s">
        <v>259</v>
      </c>
      <c r="C10" s="15"/>
      <c r="D10" s="15">
        <v>81.900000000000006</v>
      </c>
      <c r="E10" s="8" t="s">
        <v>261</v>
      </c>
      <c r="F10" s="16">
        <f t="shared" si="0"/>
        <v>81.900000000000006</v>
      </c>
      <c r="G10" s="14"/>
      <c r="H10" s="15"/>
      <c r="I10" s="8" t="s">
        <v>261</v>
      </c>
      <c r="J10" s="15">
        <v>81.900000000000006</v>
      </c>
      <c r="K10" s="17"/>
    </row>
    <row r="11" spans="1:16" ht="15.75" x14ac:dyDescent="0.25">
      <c r="A11" s="7" t="s">
        <v>262</v>
      </c>
      <c r="B11" s="14" t="s">
        <v>263</v>
      </c>
      <c r="C11" s="15"/>
      <c r="D11" s="15">
        <v>12</v>
      </c>
      <c r="E11" s="8" t="s">
        <v>264</v>
      </c>
      <c r="F11" s="16">
        <f t="shared" si="0"/>
        <v>12</v>
      </c>
      <c r="G11" s="14"/>
      <c r="H11" s="15"/>
      <c r="I11" s="8" t="s">
        <v>264</v>
      </c>
      <c r="J11" s="15">
        <v>12</v>
      </c>
      <c r="K11" s="17"/>
    </row>
    <row r="12" spans="1:16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6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6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0</v>
      </c>
      <c r="D50" s="23">
        <f>SUM(D7:D49)</f>
        <v>121.10000000000001</v>
      </c>
      <c r="E50" s="24"/>
      <c r="F50" s="25">
        <f t="shared" si="0"/>
        <v>121.10000000000001</v>
      </c>
      <c r="G50" s="26"/>
      <c r="H50" s="23">
        <f>SUM(H7:H49)</f>
        <v>0</v>
      </c>
      <c r="I50" s="24"/>
      <c r="J50" s="23">
        <f>SUM(J7:J49)</f>
        <v>121.10000000000001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265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266</v>
      </c>
      <c r="H55" s="219"/>
    </row>
    <row r="56" spans="1:11" x14ac:dyDescent="0.25"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75" workbookViewId="0">
      <selection activeCell="B3" sqref="B3:J3"/>
    </sheetView>
  </sheetViews>
  <sheetFormatPr defaultRowHeight="15" x14ac:dyDescent="0.25"/>
  <cols>
    <col min="1" max="1" width="10.5703125" customWidth="1"/>
    <col min="2" max="2" width="42.5703125" customWidth="1"/>
    <col min="3" max="3" width="16.28515625" customWidth="1"/>
    <col min="4" max="4" width="17" customWidth="1"/>
    <col min="5" max="5" width="27.5703125" customWidth="1"/>
    <col min="6" max="7" width="17.7109375" customWidth="1"/>
    <col min="8" max="8" width="16.140625" customWidth="1"/>
    <col min="9" max="9" width="32" customWidth="1"/>
    <col min="10" max="10" width="18" customWidth="1"/>
    <col min="11" max="11" width="20" customWidth="1"/>
    <col min="257" max="257" width="10.5703125" customWidth="1"/>
    <col min="258" max="258" width="42.5703125" customWidth="1"/>
    <col min="259" max="259" width="16.28515625" customWidth="1"/>
    <col min="260" max="260" width="17" customWidth="1"/>
    <col min="261" max="261" width="27.5703125" customWidth="1"/>
    <col min="262" max="263" width="17.7109375" customWidth="1"/>
    <col min="264" max="264" width="16.140625" customWidth="1"/>
    <col min="265" max="265" width="32" customWidth="1"/>
    <col min="266" max="266" width="18" customWidth="1"/>
    <col min="267" max="267" width="20" customWidth="1"/>
    <col min="513" max="513" width="10.5703125" customWidth="1"/>
    <col min="514" max="514" width="42.5703125" customWidth="1"/>
    <col min="515" max="515" width="16.28515625" customWidth="1"/>
    <col min="516" max="516" width="17" customWidth="1"/>
    <col min="517" max="517" width="27.5703125" customWidth="1"/>
    <col min="518" max="519" width="17.7109375" customWidth="1"/>
    <col min="520" max="520" width="16.140625" customWidth="1"/>
    <col min="521" max="521" width="32" customWidth="1"/>
    <col min="522" max="522" width="18" customWidth="1"/>
    <col min="523" max="523" width="20" customWidth="1"/>
    <col min="769" max="769" width="10.5703125" customWidth="1"/>
    <col min="770" max="770" width="42.5703125" customWidth="1"/>
    <col min="771" max="771" width="16.28515625" customWidth="1"/>
    <col min="772" max="772" width="17" customWidth="1"/>
    <col min="773" max="773" width="27.5703125" customWidth="1"/>
    <col min="774" max="775" width="17.7109375" customWidth="1"/>
    <col min="776" max="776" width="16.140625" customWidth="1"/>
    <col min="777" max="777" width="32" customWidth="1"/>
    <col min="778" max="778" width="18" customWidth="1"/>
    <col min="779" max="779" width="20" customWidth="1"/>
    <col min="1025" max="1025" width="10.5703125" customWidth="1"/>
    <col min="1026" max="1026" width="42.5703125" customWidth="1"/>
    <col min="1027" max="1027" width="16.28515625" customWidth="1"/>
    <col min="1028" max="1028" width="17" customWidth="1"/>
    <col min="1029" max="1029" width="27.5703125" customWidth="1"/>
    <col min="1030" max="1031" width="17.7109375" customWidth="1"/>
    <col min="1032" max="1032" width="16.140625" customWidth="1"/>
    <col min="1033" max="1033" width="32" customWidth="1"/>
    <col min="1034" max="1034" width="18" customWidth="1"/>
    <col min="1035" max="1035" width="20" customWidth="1"/>
    <col min="1281" max="1281" width="10.5703125" customWidth="1"/>
    <col min="1282" max="1282" width="42.5703125" customWidth="1"/>
    <col min="1283" max="1283" width="16.28515625" customWidth="1"/>
    <col min="1284" max="1284" width="17" customWidth="1"/>
    <col min="1285" max="1285" width="27.5703125" customWidth="1"/>
    <col min="1286" max="1287" width="17.7109375" customWidth="1"/>
    <col min="1288" max="1288" width="16.140625" customWidth="1"/>
    <col min="1289" max="1289" width="32" customWidth="1"/>
    <col min="1290" max="1290" width="18" customWidth="1"/>
    <col min="1291" max="1291" width="20" customWidth="1"/>
    <col min="1537" max="1537" width="10.5703125" customWidth="1"/>
    <col min="1538" max="1538" width="42.5703125" customWidth="1"/>
    <col min="1539" max="1539" width="16.28515625" customWidth="1"/>
    <col min="1540" max="1540" width="17" customWidth="1"/>
    <col min="1541" max="1541" width="27.5703125" customWidth="1"/>
    <col min="1542" max="1543" width="17.7109375" customWidth="1"/>
    <col min="1544" max="1544" width="16.140625" customWidth="1"/>
    <col min="1545" max="1545" width="32" customWidth="1"/>
    <col min="1546" max="1546" width="18" customWidth="1"/>
    <col min="1547" max="1547" width="20" customWidth="1"/>
    <col min="1793" max="1793" width="10.5703125" customWidth="1"/>
    <col min="1794" max="1794" width="42.5703125" customWidth="1"/>
    <col min="1795" max="1795" width="16.28515625" customWidth="1"/>
    <col min="1796" max="1796" width="17" customWidth="1"/>
    <col min="1797" max="1797" width="27.5703125" customWidth="1"/>
    <col min="1798" max="1799" width="17.7109375" customWidth="1"/>
    <col min="1800" max="1800" width="16.140625" customWidth="1"/>
    <col min="1801" max="1801" width="32" customWidth="1"/>
    <col min="1802" max="1802" width="18" customWidth="1"/>
    <col min="1803" max="1803" width="20" customWidth="1"/>
    <col min="2049" max="2049" width="10.5703125" customWidth="1"/>
    <col min="2050" max="2050" width="42.5703125" customWidth="1"/>
    <col min="2051" max="2051" width="16.28515625" customWidth="1"/>
    <col min="2052" max="2052" width="17" customWidth="1"/>
    <col min="2053" max="2053" width="27.5703125" customWidth="1"/>
    <col min="2054" max="2055" width="17.7109375" customWidth="1"/>
    <col min="2056" max="2056" width="16.140625" customWidth="1"/>
    <col min="2057" max="2057" width="32" customWidth="1"/>
    <col min="2058" max="2058" width="18" customWidth="1"/>
    <col min="2059" max="2059" width="20" customWidth="1"/>
    <col min="2305" max="2305" width="10.5703125" customWidth="1"/>
    <col min="2306" max="2306" width="42.5703125" customWidth="1"/>
    <col min="2307" max="2307" width="16.28515625" customWidth="1"/>
    <col min="2308" max="2308" width="17" customWidth="1"/>
    <col min="2309" max="2309" width="27.5703125" customWidth="1"/>
    <col min="2310" max="2311" width="17.7109375" customWidth="1"/>
    <col min="2312" max="2312" width="16.140625" customWidth="1"/>
    <col min="2313" max="2313" width="32" customWidth="1"/>
    <col min="2314" max="2314" width="18" customWidth="1"/>
    <col min="2315" max="2315" width="20" customWidth="1"/>
    <col min="2561" max="2561" width="10.5703125" customWidth="1"/>
    <col min="2562" max="2562" width="42.5703125" customWidth="1"/>
    <col min="2563" max="2563" width="16.28515625" customWidth="1"/>
    <col min="2564" max="2564" width="17" customWidth="1"/>
    <col min="2565" max="2565" width="27.5703125" customWidth="1"/>
    <col min="2566" max="2567" width="17.7109375" customWidth="1"/>
    <col min="2568" max="2568" width="16.140625" customWidth="1"/>
    <col min="2569" max="2569" width="32" customWidth="1"/>
    <col min="2570" max="2570" width="18" customWidth="1"/>
    <col min="2571" max="2571" width="20" customWidth="1"/>
    <col min="2817" max="2817" width="10.5703125" customWidth="1"/>
    <col min="2818" max="2818" width="42.5703125" customWidth="1"/>
    <col min="2819" max="2819" width="16.28515625" customWidth="1"/>
    <col min="2820" max="2820" width="17" customWidth="1"/>
    <col min="2821" max="2821" width="27.5703125" customWidth="1"/>
    <col min="2822" max="2823" width="17.7109375" customWidth="1"/>
    <col min="2824" max="2824" width="16.140625" customWidth="1"/>
    <col min="2825" max="2825" width="32" customWidth="1"/>
    <col min="2826" max="2826" width="18" customWidth="1"/>
    <col min="2827" max="2827" width="20" customWidth="1"/>
    <col min="3073" max="3073" width="10.5703125" customWidth="1"/>
    <col min="3074" max="3074" width="42.5703125" customWidth="1"/>
    <col min="3075" max="3075" width="16.28515625" customWidth="1"/>
    <col min="3076" max="3076" width="17" customWidth="1"/>
    <col min="3077" max="3077" width="27.5703125" customWidth="1"/>
    <col min="3078" max="3079" width="17.7109375" customWidth="1"/>
    <col min="3080" max="3080" width="16.140625" customWidth="1"/>
    <col min="3081" max="3081" width="32" customWidth="1"/>
    <col min="3082" max="3082" width="18" customWidth="1"/>
    <col min="3083" max="3083" width="20" customWidth="1"/>
    <col min="3329" max="3329" width="10.5703125" customWidth="1"/>
    <col min="3330" max="3330" width="42.5703125" customWidth="1"/>
    <col min="3331" max="3331" width="16.28515625" customWidth="1"/>
    <col min="3332" max="3332" width="17" customWidth="1"/>
    <col min="3333" max="3333" width="27.5703125" customWidth="1"/>
    <col min="3334" max="3335" width="17.7109375" customWidth="1"/>
    <col min="3336" max="3336" width="16.140625" customWidth="1"/>
    <col min="3337" max="3337" width="32" customWidth="1"/>
    <col min="3338" max="3338" width="18" customWidth="1"/>
    <col min="3339" max="3339" width="20" customWidth="1"/>
    <col min="3585" max="3585" width="10.5703125" customWidth="1"/>
    <col min="3586" max="3586" width="42.5703125" customWidth="1"/>
    <col min="3587" max="3587" width="16.28515625" customWidth="1"/>
    <col min="3588" max="3588" width="17" customWidth="1"/>
    <col min="3589" max="3589" width="27.5703125" customWidth="1"/>
    <col min="3590" max="3591" width="17.7109375" customWidth="1"/>
    <col min="3592" max="3592" width="16.140625" customWidth="1"/>
    <col min="3593" max="3593" width="32" customWidth="1"/>
    <col min="3594" max="3594" width="18" customWidth="1"/>
    <col min="3595" max="3595" width="20" customWidth="1"/>
    <col min="3841" max="3841" width="10.5703125" customWidth="1"/>
    <col min="3842" max="3842" width="42.5703125" customWidth="1"/>
    <col min="3843" max="3843" width="16.28515625" customWidth="1"/>
    <col min="3844" max="3844" width="17" customWidth="1"/>
    <col min="3845" max="3845" width="27.5703125" customWidth="1"/>
    <col min="3846" max="3847" width="17.7109375" customWidth="1"/>
    <col min="3848" max="3848" width="16.140625" customWidth="1"/>
    <col min="3849" max="3849" width="32" customWidth="1"/>
    <col min="3850" max="3850" width="18" customWidth="1"/>
    <col min="3851" max="3851" width="20" customWidth="1"/>
    <col min="4097" max="4097" width="10.5703125" customWidth="1"/>
    <col min="4098" max="4098" width="42.5703125" customWidth="1"/>
    <col min="4099" max="4099" width="16.28515625" customWidth="1"/>
    <col min="4100" max="4100" width="17" customWidth="1"/>
    <col min="4101" max="4101" width="27.5703125" customWidth="1"/>
    <col min="4102" max="4103" width="17.7109375" customWidth="1"/>
    <col min="4104" max="4104" width="16.140625" customWidth="1"/>
    <col min="4105" max="4105" width="32" customWidth="1"/>
    <col min="4106" max="4106" width="18" customWidth="1"/>
    <col min="4107" max="4107" width="20" customWidth="1"/>
    <col min="4353" max="4353" width="10.5703125" customWidth="1"/>
    <col min="4354" max="4354" width="42.5703125" customWidth="1"/>
    <col min="4355" max="4355" width="16.28515625" customWidth="1"/>
    <col min="4356" max="4356" width="17" customWidth="1"/>
    <col min="4357" max="4357" width="27.5703125" customWidth="1"/>
    <col min="4358" max="4359" width="17.7109375" customWidth="1"/>
    <col min="4360" max="4360" width="16.140625" customWidth="1"/>
    <col min="4361" max="4361" width="32" customWidth="1"/>
    <col min="4362" max="4362" width="18" customWidth="1"/>
    <col min="4363" max="4363" width="20" customWidth="1"/>
    <col min="4609" max="4609" width="10.5703125" customWidth="1"/>
    <col min="4610" max="4610" width="42.5703125" customWidth="1"/>
    <col min="4611" max="4611" width="16.28515625" customWidth="1"/>
    <col min="4612" max="4612" width="17" customWidth="1"/>
    <col min="4613" max="4613" width="27.5703125" customWidth="1"/>
    <col min="4614" max="4615" width="17.7109375" customWidth="1"/>
    <col min="4616" max="4616" width="16.140625" customWidth="1"/>
    <col min="4617" max="4617" width="32" customWidth="1"/>
    <col min="4618" max="4618" width="18" customWidth="1"/>
    <col min="4619" max="4619" width="20" customWidth="1"/>
    <col min="4865" max="4865" width="10.5703125" customWidth="1"/>
    <col min="4866" max="4866" width="42.5703125" customWidth="1"/>
    <col min="4867" max="4867" width="16.28515625" customWidth="1"/>
    <col min="4868" max="4868" width="17" customWidth="1"/>
    <col min="4869" max="4869" width="27.5703125" customWidth="1"/>
    <col min="4870" max="4871" width="17.7109375" customWidth="1"/>
    <col min="4872" max="4872" width="16.140625" customWidth="1"/>
    <col min="4873" max="4873" width="32" customWidth="1"/>
    <col min="4874" max="4874" width="18" customWidth="1"/>
    <col min="4875" max="4875" width="20" customWidth="1"/>
    <col min="5121" max="5121" width="10.5703125" customWidth="1"/>
    <col min="5122" max="5122" width="42.5703125" customWidth="1"/>
    <col min="5123" max="5123" width="16.28515625" customWidth="1"/>
    <col min="5124" max="5124" width="17" customWidth="1"/>
    <col min="5125" max="5125" width="27.5703125" customWidth="1"/>
    <col min="5126" max="5127" width="17.7109375" customWidth="1"/>
    <col min="5128" max="5128" width="16.140625" customWidth="1"/>
    <col min="5129" max="5129" width="32" customWidth="1"/>
    <col min="5130" max="5130" width="18" customWidth="1"/>
    <col min="5131" max="5131" width="20" customWidth="1"/>
    <col min="5377" max="5377" width="10.5703125" customWidth="1"/>
    <col min="5378" max="5378" width="42.5703125" customWidth="1"/>
    <col min="5379" max="5379" width="16.28515625" customWidth="1"/>
    <col min="5380" max="5380" width="17" customWidth="1"/>
    <col min="5381" max="5381" width="27.5703125" customWidth="1"/>
    <col min="5382" max="5383" width="17.7109375" customWidth="1"/>
    <col min="5384" max="5384" width="16.140625" customWidth="1"/>
    <col min="5385" max="5385" width="32" customWidth="1"/>
    <col min="5386" max="5386" width="18" customWidth="1"/>
    <col min="5387" max="5387" width="20" customWidth="1"/>
    <col min="5633" max="5633" width="10.5703125" customWidth="1"/>
    <col min="5634" max="5634" width="42.5703125" customWidth="1"/>
    <col min="5635" max="5635" width="16.28515625" customWidth="1"/>
    <col min="5636" max="5636" width="17" customWidth="1"/>
    <col min="5637" max="5637" width="27.5703125" customWidth="1"/>
    <col min="5638" max="5639" width="17.7109375" customWidth="1"/>
    <col min="5640" max="5640" width="16.140625" customWidth="1"/>
    <col min="5641" max="5641" width="32" customWidth="1"/>
    <col min="5642" max="5642" width="18" customWidth="1"/>
    <col min="5643" max="5643" width="20" customWidth="1"/>
    <col min="5889" max="5889" width="10.5703125" customWidth="1"/>
    <col min="5890" max="5890" width="42.5703125" customWidth="1"/>
    <col min="5891" max="5891" width="16.28515625" customWidth="1"/>
    <col min="5892" max="5892" width="17" customWidth="1"/>
    <col min="5893" max="5893" width="27.5703125" customWidth="1"/>
    <col min="5894" max="5895" width="17.7109375" customWidth="1"/>
    <col min="5896" max="5896" width="16.140625" customWidth="1"/>
    <col min="5897" max="5897" width="32" customWidth="1"/>
    <col min="5898" max="5898" width="18" customWidth="1"/>
    <col min="5899" max="5899" width="20" customWidth="1"/>
    <col min="6145" max="6145" width="10.5703125" customWidth="1"/>
    <col min="6146" max="6146" width="42.5703125" customWidth="1"/>
    <col min="6147" max="6147" width="16.28515625" customWidth="1"/>
    <col min="6148" max="6148" width="17" customWidth="1"/>
    <col min="6149" max="6149" width="27.5703125" customWidth="1"/>
    <col min="6150" max="6151" width="17.7109375" customWidth="1"/>
    <col min="6152" max="6152" width="16.140625" customWidth="1"/>
    <col min="6153" max="6153" width="32" customWidth="1"/>
    <col min="6154" max="6154" width="18" customWidth="1"/>
    <col min="6155" max="6155" width="20" customWidth="1"/>
    <col min="6401" max="6401" width="10.5703125" customWidth="1"/>
    <col min="6402" max="6402" width="42.5703125" customWidth="1"/>
    <col min="6403" max="6403" width="16.28515625" customWidth="1"/>
    <col min="6404" max="6404" width="17" customWidth="1"/>
    <col min="6405" max="6405" width="27.5703125" customWidth="1"/>
    <col min="6406" max="6407" width="17.7109375" customWidth="1"/>
    <col min="6408" max="6408" width="16.140625" customWidth="1"/>
    <col min="6409" max="6409" width="32" customWidth="1"/>
    <col min="6410" max="6410" width="18" customWidth="1"/>
    <col min="6411" max="6411" width="20" customWidth="1"/>
    <col min="6657" max="6657" width="10.5703125" customWidth="1"/>
    <col min="6658" max="6658" width="42.5703125" customWidth="1"/>
    <col min="6659" max="6659" width="16.28515625" customWidth="1"/>
    <col min="6660" max="6660" width="17" customWidth="1"/>
    <col min="6661" max="6661" width="27.5703125" customWidth="1"/>
    <col min="6662" max="6663" width="17.7109375" customWidth="1"/>
    <col min="6664" max="6664" width="16.140625" customWidth="1"/>
    <col min="6665" max="6665" width="32" customWidth="1"/>
    <col min="6666" max="6666" width="18" customWidth="1"/>
    <col min="6667" max="6667" width="20" customWidth="1"/>
    <col min="6913" max="6913" width="10.5703125" customWidth="1"/>
    <col min="6914" max="6914" width="42.5703125" customWidth="1"/>
    <col min="6915" max="6915" width="16.28515625" customWidth="1"/>
    <col min="6916" max="6916" width="17" customWidth="1"/>
    <col min="6917" max="6917" width="27.5703125" customWidth="1"/>
    <col min="6918" max="6919" width="17.7109375" customWidth="1"/>
    <col min="6920" max="6920" width="16.140625" customWidth="1"/>
    <col min="6921" max="6921" width="32" customWidth="1"/>
    <col min="6922" max="6922" width="18" customWidth="1"/>
    <col min="6923" max="6923" width="20" customWidth="1"/>
    <col min="7169" max="7169" width="10.5703125" customWidth="1"/>
    <col min="7170" max="7170" width="42.5703125" customWidth="1"/>
    <col min="7171" max="7171" width="16.28515625" customWidth="1"/>
    <col min="7172" max="7172" width="17" customWidth="1"/>
    <col min="7173" max="7173" width="27.5703125" customWidth="1"/>
    <col min="7174" max="7175" width="17.7109375" customWidth="1"/>
    <col min="7176" max="7176" width="16.140625" customWidth="1"/>
    <col min="7177" max="7177" width="32" customWidth="1"/>
    <col min="7178" max="7178" width="18" customWidth="1"/>
    <col min="7179" max="7179" width="20" customWidth="1"/>
    <col min="7425" max="7425" width="10.5703125" customWidth="1"/>
    <col min="7426" max="7426" width="42.5703125" customWidth="1"/>
    <col min="7427" max="7427" width="16.28515625" customWidth="1"/>
    <col min="7428" max="7428" width="17" customWidth="1"/>
    <col min="7429" max="7429" width="27.5703125" customWidth="1"/>
    <col min="7430" max="7431" width="17.7109375" customWidth="1"/>
    <col min="7432" max="7432" width="16.140625" customWidth="1"/>
    <col min="7433" max="7433" width="32" customWidth="1"/>
    <col min="7434" max="7434" width="18" customWidth="1"/>
    <col min="7435" max="7435" width="20" customWidth="1"/>
    <col min="7681" max="7681" width="10.5703125" customWidth="1"/>
    <col min="7682" max="7682" width="42.5703125" customWidth="1"/>
    <col min="7683" max="7683" width="16.28515625" customWidth="1"/>
    <col min="7684" max="7684" width="17" customWidth="1"/>
    <col min="7685" max="7685" width="27.5703125" customWidth="1"/>
    <col min="7686" max="7687" width="17.7109375" customWidth="1"/>
    <col min="7688" max="7688" width="16.140625" customWidth="1"/>
    <col min="7689" max="7689" width="32" customWidth="1"/>
    <col min="7690" max="7690" width="18" customWidth="1"/>
    <col min="7691" max="7691" width="20" customWidth="1"/>
    <col min="7937" max="7937" width="10.5703125" customWidth="1"/>
    <col min="7938" max="7938" width="42.5703125" customWidth="1"/>
    <col min="7939" max="7939" width="16.28515625" customWidth="1"/>
    <col min="7940" max="7940" width="17" customWidth="1"/>
    <col min="7941" max="7941" width="27.5703125" customWidth="1"/>
    <col min="7942" max="7943" width="17.7109375" customWidth="1"/>
    <col min="7944" max="7944" width="16.140625" customWidth="1"/>
    <col min="7945" max="7945" width="32" customWidth="1"/>
    <col min="7946" max="7946" width="18" customWidth="1"/>
    <col min="7947" max="7947" width="20" customWidth="1"/>
    <col min="8193" max="8193" width="10.5703125" customWidth="1"/>
    <col min="8194" max="8194" width="42.5703125" customWidth="1"/>
    <col min="8195" max="8195" width="16.28515625" customWidth="1"/>
    <col min="8196" max="8196" width="17" customWidth="1"/>
    <col min="8197" max="8197" width="27.5703125" customWidth="1"/>
    <col min="8198" max="8199" width="17.7109375" customWidth="1"/>
    <col min="8200" max="8200" width="16.140625" customWidth="1"/>
    <col min="8201" max="8201" width="32" customWidth="1"/>
    <col min="8202" max="8202" width="18" customWidth="1"/>
    <col min="8203" max="8203" width="20" customWidth="1"/>
    <col min="8449" max="8449" width="10.5703125" customWidth="1"/>
    <col min="8450" max="8450" width="42.5703125" customWidth="1"/>
    <col min="8451" max="8451" width="16.28515625" customWidth="1"/>
    <col min="8452" max="8452" width="17" customWidth="1"/>
    <col min="8453" max="8453" width="27.5703125" customWidth="1"/>
    <col min="8454" max="8455" width="17.7109375" customWidth="1"/>
    <col min="8456" max="8456" width="16.140625" customWidth="1"/>
    <col min="8457" max="8457" width="32" customWidth="1"/>
    <col min="8458" max="8458" width="18" customWidth="1"/>
    <col min="8459" max="8459" width="20" customWidth="1"/>
    <col min="8705" max="8705" width="10.5703125" customWidth="1"/>
    <col min="8706" max="8706" width="42.5703125" customWidth="1"/>
    <col min="8707" max="8707" width="16.28515625" customWidth="1"/>
    <col min="8708" max="8708" width="17" customWidth="1"/>
    <col min="8709" max="8709" width="27.5703125" customWidth="1"/>
    <col min="8710" max="8711" width="17.7109375" customWidth="1"/>
    <col min="8712" max="8712" width="16.140625" customWidth="1"/>
    <col min="8713" max="8713" width="32" customWidth="1"/>
    <col min="8714" max="8714" width="18" customWidth="1"/>
    <col min="8715" max="8715" width="20" customWidth="1"/>
    <col min="8961" max="8961" width="10.5703125" customWidth="1"/>
    <col min="8962" max="8962" width="42.5703125" customWidth="1"/>
    <col min="8963" max="8963" width="16.28515625" customWidth="1"/>
    <col min="8964" max="8964" width="17" customWidth="1"/>
    <col min="8965" max="8965" width="27.5703125" customWidth="1"/>
    <col min="8966" max="8967" width="17.7109375" customWidth="1"/>
    <col min="8968" max="8968" width="16.140625" customWidth="1"/>
    <col min="8969" max="8969" width="32" customWidth="1"/>
    <col min="8970" max="8970" width="18" customWidth="1"/>
    <col min="8971" max="8971" width="20" customWidth="1"/>
    <col min="9217" max="9217" width="10.5703125" customWidth="1"/>
    <col min="9218" max="9218" width="42.5703125" customWidth="1"/>
    <col min="9219" max="9219" width="16.28515625" customWidth="1"/>
    <col min="9220" max="9220" width="17" customWidth="1"/>
    <col min="9221" max="9221" width="27.5703125" customWidth="1"/>
    <col min="9222" max="9223" width="17.7109375" customWidth="1"/>
    <col min="9224" max="9224" width="16.140625" customWidth="1"/>
    <col min="9225" max="9225" width="32" customWidth="1"/>
    <col min="9226" max="9226" width="18" customWidth="1"/>
    <col min="9227" max="9227" width="20" customWidth="1"/>
    <col min="9473" max="9473" width="10.5703125" customWidth="1"/>
    <col min="9474" max="9474" width="42.5703125" customWidth="1"/>
    <col min="9475" max="9475" width="16.28515625" customWidth="1"/>
    <col min="9476" max="9476" width="17" customWidth="1"/>
    <col min="9477" max="9477" width="27.5703125" customWidth="1"/>
    <col min="9478" max="9479" width="17.7109375" customWidth="1"/>
    <col min="9480" max="9480" width="16.140625" customWidth="1"/>
    <col min="9481" max="9481" width="32" customWidth="1"/>
    <col min="9482" max="9482" width="18" customWidth="1"/>
    <col min="9483" max="9483" width="20" customWidth="1"/>
    <col min="9729" max="9729" width="10.5703125" customWidth="1"/>
    <col min="9730" max="9730" width="42.5703125" customWidth="1"/>
    <col min="9731" max="9731" width="16.28515625" customWidth="1"/>
    <col min="9732" max="9732" width="17" customWidth="1"/>
    <col min="9733" max="9733" width="27.5703125" customWidth="1"/>
    <col min="9734" max="9735" width="17.7109375" customWidth="1"/>
    <col min="9736" max="9736" width="16.140625" customWidth="1"/>
    <col min="9737" max="9737" width="32" customWidth="1"/>
    <col min="9738" max="9738" width="18" customWidth="1"/>
    <col min="9739" max="9739" width="20" customWidth="1"/>
    <col min="9985" max="9985" width="10.5703125" customWidth="1"/>
    <col min="9986" max="9986" width="42.5703125" customWidth="1"/>
    <col min="9987" max="9987" width="16.28515625" customWidth="1"/>
    <col min="9988" max="9988" width="17" customWidth="1"/>
    <col min="9989" max="9989" width="27.5703125" customWidth="1"/>
    <col min="9990" max="9991" width="17.7109375" customWidth="1"/>
    <col min="9992" max="9992" width="16.140625" customWidth="1"/>
    <col min="9993" max="9993" width="32" customWidth="1"/>
    <col min="9994" max="9994" width="18" customWidth="1"/>
    <col min="9995" max="9995" width="20" customWidth="1"/>
    <col min="10241" max="10241" width="10.5703125" customWidth="1"/>
    <col min="10242" max="10242" width="42.5703125" customWidth="1"/>
    <col min="10243" max="10243" width="16.28515625" customWidth="1"/>
    <col min="10244" max="10244" width="17" customWidth="1"/>
    <col min="10245" max="10245" width="27.5703125" customWidth="1"/>
    <col min="10246" max="10247" width="17.7109375" customWidth="1"/>
    <col min="10248" max="10248" width="16.140625" customWidth="1"/>
    <col min="10249" max="10249" width="32" customWidth="1"/>
    <col min="10250" max="10250" width="18" customWidth="1"/>
    <col min="10251" max="10251" width="20" customWidth="1"/>
    <col min="10497" max="10497" width="10.5703125" customWidth="1"/>
    <col min="10498" max="10498" width="42.5703125" customWidth="1"/>
    <col min="10499" max="10499" width="16.28515625" customWidth="1"/>
    <col min="10500" max="10500" width="17" customWidth="1"/>
    <col min="10501" max="10501" width="27.5703125" customWidth="1"/>
    <col min="10502" max="10503" width="17.7109375" customWidth="1"/>
    <col min="10504" max="10504" width="16.140625" customWidth="1"/>
    <col min="10505" max="10505" width="32" customWidth="1"/>
    <col min="10506" max="10506" width="18" customWidth="1"/>
    <col min="10507" max="10507" width="20" customWidth="1"/>
    <col min="10753" max="10753" width="10.5703125" customWidth="1"/>
    <col min="10754" max="10754" width="42.5703125" customWidth="1"/>
    <col min="10755" max="10755" width="16.28515625" customWidth="1"/>
    <col min="10756" max="10756" width="17" customWidth="1"/>
    <col min="10757" max="10757" width="27.5703125" customWidth="1"/>
    <col min="10758" max="10759" width="17.7109375" customWidth="1"/>
    <col min="10760" max="10760" width="16.140625" customWidth="1"/>
    <col min="10761" max="10761" width="32" customWidth="1"/>
    <col min="10762" max="10762" width="18" customWidth="1"/>
    <col min="10763" max="10763" width="20" customWidth="1"/>
    <col min="11009" max="11009" width="10.5703125" customWidth="1"/>
    <col min="11010" max="11010" width="42.5703125" customWidth="1"/>
    <col min="11011" max="11011" width="16.28515625" customWidth="1"/>
    <col min="11012" max="11012" width="17" customWidth="1"/>
    <col min="11013" max="11013" width="27.5703125" customWidth="1"/>
    <col min="11014" max="11015" width="17.7109375" customWidth="1"/>
    <col min="11016" max="11016" width="16.140625" customWidth="1"/>
    <col min="11017" max="11017" width="32" customWidth="1"/>
    <col min="11018" max="11018" width="18" customWidth="1"/>
    <col min="11019" max="11019" width="20" customWidth="1"/>
    <col min="11265" max="11265" width="10.5703125" customWidth="1"/>
    <col min="11266" max="11266" width="42.5703125" customWidth="1"/>
    <col min="11267" max="11267" width="16.28515625" customWidth="1"/>
    <col min="11268" max="11268" width="17" customWidth="1"/>
    <col min="11269" max="11269" width="27.5703125" customWidth="1"/>
    <col min="11270" max="11271" width="17.7109375" customWidth="1"/>
    <col min="11272" max="11272" width="16.140625" customWidth="1"/>
    <col min="11273" max="11273" width="32" customWidth="1"/>
    <col min="11274" max="11274" width="18" customWidth="1"/>
    <col min="11275" max="11275" width="20" customWidth="1"/>
    <col min="11521" max="11521" width="10.5703125" customWidth="1"/>
    <col min="11522" max="11522" width="42.5703125" customWidth="1"/>
    <col min="11523" max="11523" width="16.28515625" customWidth="1"/>
    <col min="11524" max="11524" width="17" customWidth="1"/>
    <col min="11525" max="11525" width="27.5703125" customWidth="1"/>
    <col min="11526" max="11527" width="17.7109375" customWidth="1"/>
    <col min="11528" max="11528" width="16.140625" customWidth="1"/>
    <col min="11529" max="11529" width="32" customWidth="1"/>
    <col min="11530" max="11530" width="18" customWidth="1"/>
    <col min="11531" max="11531" width="20" customWidth="1"/>
    <col min="11777" max="11777" width="10.5703125" customWidth="1"/>
    <col min="11778" max="11778" width="42.5703125" customWidth="1"/>
    <col min="11779" max="11779" width="16.28515625" customWidth="1"/>
    <col min="11780" max="11780" width="17" customWidth="1"/>
    <col min="11781" max="11781" width="27.5703125" customWidth="1"/>
    <col min="11782" max="11783" width="17.7109375" customWidth="1"/>
    <col min="11784" max="11784" width="16.140625" customWidth="1"/>
    <col min="11785" max="11785" width="32" customWidth="1"/>
    <col min="11786" max="11786" width="18" customWidth="1"/>
    <col min="11787" max="11787" width="20" customWidth="1"/>
    <col min="12033" max="12033" width="10.5703125" customWidth="1"/>
    <col min="12034" max="12034" width="42.5703125" customWidth="1"/>
    <col min="12035" max="12035" width="16.28515625" customWidth="1"/>
    <col min="12036" max="12036" width="17" customWidth="1"/>
    <col min="12037" max="12037" width="27.5703125" customWidth="1"/>
    <col min="12038" max="12039" width="17.7109375" customWidth="1"/>
    <col min="12040" max="12040" width="16.140625" customWidth="1"/>
    <col min="12041" max="12041" width="32" customWidth="1"/>
    <col min="12042" max="12042" width="18" customWidth="1"/>
    <col min="12043" max="12043" width="20" customWidth="1"/>
    <col min="12289" max="12289" width="10.5703125" customWidth="1"/>
    <col min="12290" max="12290" width="42.5703125" customWidth="1"/>
    <col min="12291" max="12291" width="16.28515625" customWidth="1"/>
    <col min="12292" max="12292" width="17" customWidth="1"/>
    <col min="12293" max="12293" width="27.5703125" customWidth="1"/>
    <col min="12294" max="12295" width="17.7109375" customWidth="1"/>
    <col min="12296" max="12296" width="16.140625" customWidth="1"/>
    <col min="12297" max="12297" width="32" customWidth="1"/>
    <col min="12298" max="12298" width="18" customWidth="1"/>
    <col min="12299" max="12299" width="20" customWidth="1"/>
    <col min="12545" max="12545" width="10.5703125" customWidth="1"/>
    <col min="12546" max="12546" width="42.5703125" customWidth="1"/>
    <col min="12547" max="12547" width="16.28515625" customWidth="1"/>
    <col min="12548" max="12548" width="17" customWidth="1"/>
    <col min="12549" max="12549" width="27.5703125" customWidth="1"/>
    <col min="12550" max="12551" width="17.7109375" customWidth="1"/>
    <col min="12552" max="12552" width="16.140625" customWidth="1"/>
    <col min="12553" max="12553" width="32" customWidth="1"/>
    <col min="12554" max="12554" width="18" customWidth="1"/>
    <col min="12555" max="12555" width="20" customWidth="1"/>
    <col min="12801" max="12801" width="10.5703125" customWidth="1"/>
    <col min="12802" max="12802" width="42.5703125" customWidth="1"/>
    <col min="12803" max="12803" width="16.28515625" customWidth="1"/>
    <col min="12804" max="12804" width="17" customWidth="1"/>
    <col min="12805" max="12805" width="27.5703125" customWidth="1"/>
    <col min="12806" max="12807" width="17.7109375" customWidth="1"/>
    <col min="12808" max="12808" width="16.140625" customWidth="1"/>
    <col min="12809" max="12809" width="32" customWidth="1"/>
    <col min="12810" max="12810" width="18" customWidth="1"/>
    <col min="12811" max="12811" width="20" customWidth="1"/>
    <col min="13057" max="13057" width="10.5703125" customWidth="1"/>
    <col min="13058" max="13058" width="42.5703125" customWidth="1"/>
    <col min="13059" max="13059" width="16.28515625" customWidth="1"/>
    <col min="13060" max="13060" width="17" customWidth="1"/>
    <col min="13061" max="13061" width="27.5703125" customWidth="1"/>
    <col min="13062" max="13063" width="17.7109375" customWidth="1"/>
    <col min="13064" max="13064" width="16.140625" customWidth="1"/>
    <col min="13065" max="13065" width="32" customWidth="1"/>
    <col min="13066" max="13066" width="18" customWidth="1"/>
    <col min="13067" max="13067" width="20" customWidth="1"/>
    <col min="13313" max="13313" width="10.5703125" customWidth="1"/>
    <col min="13314" max="13314" width="42.5703125" customWidth="1"/>
    <col min="13315" max="13315" width="16.28515625" customWidth="1"/>
    <col min="13316" max="13316" width="17" customWidth="1"/>
    <col min="13317" max="13317" width="27.5703125" customWidth="1"/>
    <col min="13318" max="13319" width="17.7109375" customWidth="1"/>
    <col min="13320" max="13320" width="16.140625" customWidth="1"/>
    <col min="13321" max="13321" width="32" customWidth="1"/>
    <col min="13322" max="13322" width="18" customWidth="1"/>
    <col min="13323" max="13323" width="20" customWidth="1"/>
    <col min="13569" max="13569" width="10.5703125" customWidth="1"/>
    <col min="13570" max="13570" width="42.5703125" customWidth="1"/>
    <col min="13571" max="13571" width="16.28515625" customWidth="1"/>
    <col min="13572" max="13572" width="17" customWidth="1"/>
    <col min="13573" max="13573" width="27.5703125" customWidth="1"/>
    <col min="13574" max="13575" width="17.7109375" customWidth="1"/>
    <col min="13576" max="13576" width="16.140625" customWidth="1"/>
    <col min="13577" max="13577" width="32" customWidth="1"/>
    <col min="13578" max="13578" width="18" customWidth="1"/>
    <col min="13579" max="13579" width="20" customWidth="1"/>
    <col min="13825" max="13825" width="10.5703125" customWidth="1"/>
    <col min="13826" max="13826" width="42.5703125" customWidth="1"/>
    <col min="13827" max="13827" width="16.28515625" customWidth="1"/>
    <col min="13828" max="13828" width="17" customWidth="1"/>
    <col min="13829" max="13829" width="27.5703125" customWidth="1"/>
    <col min="13830" max="13831" width="17.7109375" customWidth="1"/>
    <col min="13832" max="13832" width="16.140625" customWidth="1"/>
    <col min="13833" max="13833" width="32" customWidth="1"/>
    <col min="13834" max="13834" width="18" customWidth="1"/>
    <col min="13835" max="13835" width="20" customWidth="1"/>
    <col min="14081" max="14081" width="10.5703125" customWidth="1"/>
    <col min="14082" max="14082" width="42.5703125" customWidth="1"/>
    <col min="14083" max="14083" width="16.28515625" customWidth="1"/>
    <col min="14084" max="14084" width="17" customWidth="1"/>
    <col min="14085" max="14085" width="27.5703125" customWidth="1"/>
    <col min="14086" max="14087" width="17.7109375" customWidth="1"/>
    <col min="14088" max="14088" width="16.140625" customWidth="1"/>
    <col min="14089" max="14089" width="32" customWidth="1"/>
    <col min="14090" max="14090" width="18" customWidth="1"/>
    <col min="14091" max="14091" width="20" customWidth="1"/>
    <col min="14337" max="14337" width="10.5703125" customWidth="1"/>
    <col min="14338" max="14338" width="42.5703125" customWidth="1"/>
    <col min="14339" max="14339" width="16.28515625" customWidth="1"/>
    <col min="14340" max="14340" width="17" customWidth="1"/>
    <col min="14341" max="14341" width="27.5703125" customWidth="1"/>
    <col min="14342" max="14343" width="17.7109375" customWidth="1"/>
    <col min="14344" max="14344" width="16.140625" customWidth="1"/>
    <col min="14345" max="14345" width="32" customWidth="1"/>
    <col min="14346" max="14346" width="18" customWidth="1"/>
    <col min="14347" max="14347" width="20" customWidth="1"/>
    <col min="14593" max="14593" width="10.5703125" customWidth="1"/>
    <col min="14594" max="14594" width="42.5703125" customWidth="1"/>
    <col min="14595" max="14595" width="16.28515625" customWidth="1"/>
    <col min="14596" max="14596" width="17" customWidth="1"/>
    <col min="14597" max="14597" width="27.5703125" customWidth="1"/>
    <col min="14598" max="14599" width="17.7109375" customWidth="1"/>
    <col min="14600" max="14600" width="16.140625" customWidth="1"/>
    <col min="14601" max="14601" width="32" customWidth="1"/>
    <col min="14602" max="14602" width="18" customWidth="1"/>
    <col min="14603" max="14603" width="20" customWidth="1"/>
    <col min="14849" max="14849" width="10.5703125" customWidth="1"/>
    <col min="14850" max="14850" width="42.5703125" customWidth="1"/>
    <col min="14851" max="14851" width="16.28515625" customWidth="1"/>
    <col min="14852" max="14852" width="17" customWidth="1"/>
    <col min="14853" max="14853" width="27.5703125" customWidth="1"/>
    <col min="14854" max="14855" width="17.7109375" customWidth="1"/>
    <col min="14856" max="14856" width="16.140625" customWidth="1"/>
    <col min="14857" max="14857" width="32" customWidth="1"/>
    <col min="14858" max="14858" width="18" customWidth="1"/>
    <col min="14859" max="14859" width="20" customWidth="1"/>
    <col min="15105" max="15105" width="10.5703125" customWidth="1"/>
    <col min="15106" max="15106" width="42.5703125" customWidth="1"/>
    <col min="15107" max="15107" width="16.28515625" customWidth="1"/>
    <col min="15108" max="15108" width="17" customWidth="1"/>
    <col min="15109" max="15109" width="27.5703125" customWidth="1"/>
    <col min="15110" max="15111" width="17.7109375" customWidth="1"/>
    <col min="15112" max="15112" width="16.140625" customWidth="1"/>
    <col min="15113" max="15113" width="32" customWidth="1"/>
    <col min="15114" max="15114" width="18" customWidth="1"/>
    <col min="15115" max="15115" width="20" customWidth="1"/>
    <col min="15361" max="15361" width="10.5703125" customWidth="1"/>
    <col min="15362" max="15362" width="42.5703125" customWidth="1"/>
    <col min="15363" max="15363" width="16.28515625" customWidth="1"/>
    <col min="15364" max="15364" width="17" customWidth="1"/>
    <col min="15365" max="15365" width="27.5703125" customWidth="1"/>
    <col min="15366" max="15367" width="17.7109375" customWidth="1"/>
    <col min="15368" max="15368" width="16.140625" customWidth="1"/>
    <col min="15369" max="15369" width="32" customWidth="1"/>
    <col min="15370" max="15370" width="18" customWidth="1"/>
    <col min="15371" max="15371" width="20" customWidth="1"/>
    <col min="15617" max="15617" width="10.5703125" customWidth="1"/>
    <col min="15618" max="15618" width="42.5703125" customWidth="1"/>
    <col min="15619" max="15619" width="16.28515625" customWidth="1"/>
    <col min="15620" max="15620" width="17" customWidth="1"/>
    <col min="15621" max="15621" width="27.5703125" customWidth="1"/>
    <col min="15622" max="15623" width="17.7109375" customWidth="1"/>
    <col min="15624" max="15624" width="16.140625" customWidth="1"/>
    <col min="15625" max="15625" width="32" customWidth="1"/>
    <col min="15626" max="15626" width="18" customWidth="1"/>
    <col min="15627" max="15627" width="20" customWidth="1"/>
    <col min="15873" max="15873" width="10.5703125" customWidth="1"/>
    <col min="15874" max="15874" width="42.5703125" customWidth="1"/>
    <col min="15875" max="15875" width="16.28515625" customWidth="1"/>
    <col min="15876" max="15876" width="17" customWidth="1"/>
    <col min="15877" max="15877" width="27.5703125" customWidth="1"/>
    <col min="15878" max="15879" width="17.7109375" customWidth="1"/>
    <col min="15880" max="15880" width="16.140625" customWidth="1"/>
    <col min="15881" max="15881" width="32" customWidth="1"/>
    <col min="15882" max="15882" width="18" customWidth="1"/>
    <col min="15883" max="15883" width="20" customWidth="1"/>
    <col min="16129" max="16129" width="10.5703125" customWidth="1"/>
    <col min="16130" max="16130" width="42.5703125" customWidth="1"/>
    <col min="16131" max="16131" width="16.28515625" customWidth="1"/>
    <col min="16132" max="16132" width="17" customWidth="1"/>
    <col min="16133" max="16133" width="27.5703125" customWidth="1"/>
    <col min="16134" max="16135" width="17.7109375" customWidth="1"/>
    <col min="16136" max="16136" width="16.140625" customWidth="1"/>
    <col min="16137" max="16137" width="32" customWidth="1"/>
    <col min="16138" max="16138" width="18" customWidth="1"/>
    <col min="16139" max="16139" width="20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</v>
      </c>
    </row>
    <row r="3" spans="1:13" ht="61.5" customHeight="1" x14ac:dyDescent="0.25">
      <c r="A3" s="2"/>
      <c r="B3" s="228" t="s">
        <v>267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3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3" ht="121.5" customHeight="1" x14ac:dyDescent="0.25">
      <c r="A6" s="225"/>
      <c r="B6" s="225"/>
      <c r="C6" s="5" t="s">
        <v>10</v>
      </c>
      <c r="D6" s="5" t="s">
        <v>268</v>
      </c>
      <c r="E6" s="5" t="s">
        <v>12</v>
      </c>
      <c r="F6" s="226"/>
      <c r="G6" s="6" t="s">
        <v>13</v>
      </c>
      <c r="H6" s="5" t="s">
        <v>269</v>
      </c>
      <c r="I6" s="5" t="s">
        <v>15</v>
      </c>
      <c r="J6" s="5" t="s">
        <v>270</v>
      </c>
      <c r="K6" s="227"/>
    </row>
    <row r="7" spans="1:13" ht="35.25" customHeight="1" x14ac:dyDescent="0.3">
      <c r="A7" s="7">
        <v>1</v>
      </c>
      <c r="B7" s="50" t="s">
        <v>271</v>
      </c>
      <c r="C7" s="15"/>
      <c r="D7" s="195">
        <v>55.81</v>
      </c>
      <c r="E7" s="50" t="s">
        <v>272</v>
      </c>
      <c r="F7" s="195">
        <v>55.81</v>
      </c>
      <c r="G7" s="14">
        <v>2220</v>
      </c>
      <c r="H7" s="15"/>
      <c r="I7" s="50" t="s">
        <v>272</v>
      </c>
      <c r="J7" s="195">
        <v>55.81</v>
      </c>
      <c r="K7" s="17">
        <v>0</v>
      </c>
    </row>
    <row r="8" spans="1:13" ht="35.25" customHeight="1" x14ac:dyDescent="0.3">
      <c r="A8" s="7">
        <v>2</v>
      </c>
      <c r="B8" s="50" t="s">
        <v>271</v>
      </c>
      <c r="C8" s="15"/>
      <c r="D8" s="195">
        <v>1.01</v>
      </c>
      <c r="E8" s="50" t="s">
        <v>273</v>
      </c>
      <c r="F8" s="196">
        <v>1.01</v>
      </c>
      <c r="G8" s="14">
        <v>2220</v>
      </c>
      <c r="H8" s="15"/>
      <c r="I8" s="50" t="s">
        <v>273</v>
      </c>
      <c r="J8" s="197">
        <v>1.01</v>
      </c>
      <c r="K8" s="17">
        <v>0</v>
      </c>
    </row>
    <row r="9" spans="1:13" ht="53.25" customHeight="1" x14ac:dyDescent="0.3">
      <c r="A9" s="7">
        <v>3</v>
      </c>
      <c r="B9" s="50" t="s">
        <v>271</v>
      </c>
      <c r="C9" s="15"/>
      <c r="D9" s="195">
        <v>69.319999999999993</v>
      </c>
      <c r="E9" s="50" t="s">
        <v>274</v>
      </c>
      <c r="F9" s="197">
        <v>69.319999999999993</v>
      </c>
      <c r="G9" s="14">
        <v>2220</v>
      </c>
      <c r="H9" s="15"/>
      <c r="I9" s="50" t="s">
        <v>274</v>
      </c>
      <c r="J9" s="195">
        <v>69.319999999999993</v>
      </c>
      <c r="K9" s="17">
        <v>0</v>
      </c>
    </row>
    <row r="10" spans="1:13" ht="69.75" customHeight="1" x14ac:dyDescent="0.3">
      <c r="A10" s="7">
        <v>4</v>
      </c>
      <c r="B10" s="50" t="s">
        <v>271</v>
      </c>
      <c r="C10" s="15"/>
      <c r="D10" s="195">
        <v>1.22</v>
      </c>
      <c r="E10" s="50" t="s">
        <v>275</v>
      </c>
      <c r="F10" s="195">
        <v>1.22</v>
      </c>
      <c r="G10" s="14">
        <v>2220</v>
      </c>
      <c r="H10" s="15"/>
      <c r="I10" s="50" t="s">
        <v>275</v>
      </c>
      <c r="J10" s="195">
        <v>1.22</v>
      </c>
      <c r="K10" s="17">
        <v>0</v>
      </c>
    </row>
    <row r="11" spans="1:13" ht="48" customHeight="1" x14ac:dyDescent="0.3">
      <c r="A11" s="7">
        <v>5</v>
      </c>
      <c r="B11" s="50" t="s">
        <v>271</v>
      </c>
      <c r="C11" s="15"/>
      <c r="D11" s="195">
        <v>27.76</v>
      </c>
      <c r="E11" s="50" t="s">
        <v>276</v>
      </c>
      <c r="F11" s="195">
        <v>27.76</v>
      </c>
      <c r="G11" s="14">
        <v>2220</v>
      </c>
      <c r="H11" s="15"/>
      <c r="I11" s="50" t="s">
        <v>276</v>
      </c>
      <c r="J11" s="195">
        <v>27.76</v>
      </c>
      <c r="K11" s="17">
        <v>0</v>
      </c>
    </row>
    <row r="12" spans="1:13" ht="48" customHeight="1" x14ac:dyDescent="0.3">
      <c r="A12" s="7">
        <v>6</v>
      </c>
      <c r="B12" s="50" t="s">
        <v>271</v>
      </c>
      <c r="C12" s="15"/>
      <c r="D12" s="195">
        <v>43.26</v>
      </c>
      <c r="E12" s="50" t="s">
        <v>277</v>
      </c>
      <c r="F12" s="195">
        <v>43.26</v>
      </c>
      <c r="G12" s="14">
        <v>2220</v>
      </c>
      <c r="H12" s="15"/>
      <c r="I12" s="50" t="s">
        <v>277</v>
      </c>
      <c r="J12" s="195">
        <v>43.26</v>
      </c>
      <c r="K12" s="17">
        <v>0</v>
      </c>
    </row>
    <row r="13" spans="1:13" ht="48" customHeight="1" x14ac:dyDescent="0.3">
      <c r="A13" s="7">
        <v>7</v>
      </c>
      <c r="B13" s="50" t="s">
        <v>271</v>
      </c>
      <c r="C13" s="15"/>
      <c r="D13" s="195">
        <v>1.57</v>
      </c>
      <c r="E13" s="50" t="s">
        <v>278</v>
      </c>
      <c r="F13" s="195">
        <v>1.57</v>
      </c>
      <c r="G13" s="14">
        <v>2220</v>
      </c>
      <c r="H13" s="15"/>
      <c r="I13" s="50" t="s">
        <v>278</v>
      </c>
      <c r="J13" s="195">
        <v>1.57</v>
      </c>
      <c r="K13" s="17">
        <v>0</v>
      </c>
    </row>
    <row r="14" spans="1:13" ht="63" customHeight="1" x14ac:dyDescent="0.3">
      <c r="A14" s="7">
        <v>8</v>
      </c>
      <c r="B14" s="50" t="s">
        <v>271</v>
      </c>
      <c r="C14" s="15"/>
      <c r="D14" s="195">
        <v>24.72</v>
      </c>
      <c r="E14" s="50" t="s">
        <v>279</v>
      </c>
      <c r="F14" s="197">
        <v>24.72</v>
      </c>
      <c r="G14" s="14">
        <v>2220</v>
      </c>
      <c r="H14" s="15"/>
      <c r="I14" s="50" t="s">
        <v>279</v>
      </c>
      <c r="J14" s="195">
        <v>24.72</v>
      </c>
      <c r="K14" s="17">
        <v>0</v>
      </c>
    </row>
    <row r="15" spans="1:13" ht="48" customHeight="1" x14ac:dyDescent="0.3">
      <c r="A15" s="7">
        <v>9</v>
      </c>
      <c r="B15" s="50" t="s">
        <v>280</v>
      </c>
      <c r="C15" s="15"/>
      <c r="D15" s="198">
        <v>7.4999999999999997E-2</v>
      </c>
      <c r="E15" s="50" t="s">
        <v>281</v>
      </c>
      <c r="F15" s="199">
        <v>7.4999999999999997E-2</v>
      </c>
      <c r="G15" s="14">
        <v>2220</v>
      </c>
      <c r="H15" s="15"/>
      <c r="I15" s="50" t="s">
        <v>281</v>
      </c>
      <c r="J15" s="199">
        <v>7.4999999999999997E-2</v>
      </c>
      <c r="K15" s="17">
        <v>0</v>
      </c>
    </row>
    <row r="16" spans="1:13" ht="38.25" customHeight="1" x14ac:dyDescent="0.3">
      <c r="A16" s="7">
        <v>10</v>
      </c>
      <c r="B16" s="50" t="s">
        <v>282</v>
      </c>
      <c r="C16" s="15"/>
      <c r="D16" s="195">
        <v>0.74</v>
      </c>
      <c r="E16" s="50" t="s">
        <v>283</v>
      </c>
      <c r="F16" s="197">
        <v>0.74</v>
      </c>
      <c r="G16" s="14">
        <v>2220</v>
      </c>
      <c r="H16" s="15"/>
      <c r="I16" s="50" t="s">
        <v>283</v>
      </c>
      <c r="J16" s="195">
        <v>0.74</v>
      </c>
      <c r="K16" s="17">
        <v>0</v>
      </c>
    </row>
    <row r="17" spans="1:11" ht="44.25" customHeight="1" x14ac:dyDescent="0.3">
      <c r="A17" s="7">
        <v>11</v>
      </c>
      <c r="B17" s="50" t="s">
        <v>284</v>
      </c>
      <c r="C17" s="15"/>
      <c r="D17" s="195">
        <v>7.7</v>
      </c>
      <c r="E17" s="50" t="s">
        <v>285</v>
      </c>
      <c r="F17" s="195">
        <v>7.7</v>
      </c>
      <c r="G17" s="14">
        <v>2220</v>
      </c>
      <c r="H17" s="15"/>
      <c r="I17" s="50" t="s">
        <v>285</v>
      </c>
      <c r="J17" s="195">
        <v>7.7</v>
      </c>
      <c r="K17" s="17">
        <v>0</v>
      </c>
    </row>
    <row r="18" spans="1:11" ht="36" customHeight="1" x14ac:dyDescent="0.3">
      <c r="A18" s="7">
        <v>12</v>
      </c>
      <c r="B18" s="50" t="s">
        <v>286</v>
      </c>
      <c r="C18" s="15"/>
      <c r="D18" s="195">
        <v>3.99</v>
      </c>
      <c r="E18" s="50" t="s">
        <v>287</v>
      </c>
      <c r="F18" s="195">
        <v>3.99</v>
      </c>
      <c r="G18" s="14">
        <v>2220</v>
      </c>
      <c r="H18" s="15"/>
      <c r="I18" s="50" t="s">
        <v>287</v>
      </c>
      <c r="J18" s="195">
        <v>3.99</v>
      </c>
      <c r="K18" s="17">
        <v>0</v>
      </c>
    </row>
    <row r="19" spans="1:11" ht="51" customHeight="1" x14ac:dyDescent="0.3">
      <c r="A19" s="7">
        <v>13</v>
      </c>
      <c r="B19" s="50" t="s">
        <v>288</v>
      </c>
      <c r="C19" s="15"/>
      <c r="D19" s="195">
        <v>24.58</v>
      </c>
      <c r="E19" s="50" t="s">
        <v>289</v>
      </c>
      <c r="F19" s="195">
        <v>24.58</v>
      </c>
      <c r="G19" s="14">
        <v>2220</v>
      </c>
      <c r="H19" s="15"/>
      <c r="I19" s="50" t="s">
        <v>289</v>
      </c>
      <c r="J19" s="195">
        <v>24.58</v>
      </c>
      <c r="K19" s="17">
        <v>0</v>
      </c>
    </row>
    <row r="20" spans="1:11" ht="33" customHeight="1" x14ac:dyDescent="0.3">
      <c r="A20" s="7">
        <v>14</v>
      </c>
      <c r="B20" s="50" t="s">
        <v>185</v>
      </c>
      <c r="C20" s="15"/>
      <c r="D20" s="195">
        <v>2.2999999999999998</v>
      </c>
      <c r="E20" s="50" t="s">
        <v>290</v>
      </c>
      <c r="F20" s="195">
        <v>2.2999999999999998</v>
      </c>
      <c r="G20" s="14">
        <v>2220</v>
      </c>
      <c r="H20" s="15"/>
      <c r="I20" s="50" t="s">
        <v>290</v>
      </c>
      <c r="J20" s="195">
        <v>2.2999999999999998</v>
      </c>
      <c r="K20" s="17">
        <v>0</v>
      </c>
    </row>
    <row r="21" spans="1:11" ht="39.75" customHeight="1" x14ac:dyDescent="0.3">
      <c r="A21" s="7">
        <v>15</v>
      </c>
      <c r="B21" s="50" t="s">
        <v>185</v>
      </c>
      <c r="C21" s="15"/>
      <c r="D21" s="195">
        <v>21.78</v>
      </c>
      <c r="E21" s="50" t="s">
        <v>291</v>
      </c>
      <c r="F21" s="195">
        <v>21.78</v>
      </c>
      <c r="G21" s="14">
        <v>2220</v>
      </c>
      <c r="H21" s="15"/>
      <c r="I21" s="50" t="s">
        <v>291</v>
      </c>
      <c r="J21" s="195">
        <v>21.78</v>
      </c>
      <c r="K21" s="17">
        <v>0</v>
      </c>
    </row>
    <row r="22" spans="1:11" ht="39.75" customHeight="1" x14ac:dyDescent="0.3">
      <c r="A22" s="7">
        <v>16</v>
      </c>
      <c r="B22" s="50" t="s">
        <v>292</v>
      </c>
      <c r="C22" s="15"/>
      <c r="D22" s="195">
        <v>2.2200000000000002</v>
      </c>
      <c r="E22" s="50" t="s">
        <v>293</v>
      </c>
      <c r="F22" s="195">
        <v>2.2200000000000002</v>
      </c>
      <c r="G22" s="14">
        <v>2220</v>
      </c>
      <c r="H22" s="15"/>
      <c r="I22" s="50" t="s">
        <v>293</v>
      </c>
      <c r="J22" s="197">
        <v>2.2200000000000002</v>
      </c>
      <c r="K22" s="17">
        <v>0</v>
      </c>
    </row>
    <row r="23" spans="1:11" ht="22.5" customHeight="1" x14ac:dyDescent="0.3">
      <c r="A23" s="7">
        <v>17</v>
      </c>
      <c r="B23" s="200" t="s">
        <v>294</v>
      </c>
      <c r="C23" s="17">
        <v>0.7</v>
      </c>
      <c r="D23" s="201"/>
      <c r="E23" s="202"/>
      <c r="F23" s="196">
        <v>0.7</v>
      </c>
      <c r="G23" s="203" t="s">
        <v>295</v>
      </c>
      <c r="H23" s="17">
        <v>0.06</v>
      </c>
      <c r="I23" s="204"/>
      <c r="J23" s="196">
        <v>0.7</v>
      </c>
      <c r="K23" s="17">
        <v>0.7</v>
      </c>
    </row>
    <row r="24" spans="1:11" ht="23.25" customHeight="1" x14ac:dyDescent="0.3">
      <c r="A24" s="205"/>
      <c r="B24" s="14"/>
      <c r="C24" s="15"/>
      <c r="D24" s="201"/>
      <c r="E24" s="202"/>
      <c r="F24" s="196"/>
      <c r="G24" s="14"/>
      <c r="H24" s="15"/>
      <c r="I24" s="204"/>
      <c r="J24" s="206"/>
      <c r="K24" s="17"/>
    </row>
    <row r="25" spans="1:11" ht="18.75" x14ac:dyDescent="0.3">
      <c r="A25" s="7"/>
      <c r="B25" s="14"/>
      <c r="C25" s="15"/>
      <c r="D25" s="201"/>
      <c r="E25" s="8"/>
      <c r="F25" s="196"/>
      <c r="G25" s="14"/>
      <c r="H25" s="15"/>
      <c r="I25" s="12"/>
      <c r="J25" s="201"/>
      <c r="K25" s="17"/>
    </row>
    <row r="26" spans="1:11" ht="18.75" x14ac:dyDescent="0.3">
      <c r="A26" s="7"/>
      <c r="B26" s="14"/>
      <c r="C26" s="15"/>
      <c r="D26" s="201"/>
      <c r="E26" s="8"/>
      <c r="F26" s="196"/>
      <c r="G26" s="13"/>
      <c r="H26" s="15"/>
      <c r="I26" s="8"/>
      <c r="J26" s="201"/>
      <c r="K26" s="17"/>
    </row>
    <row r="27" spans="1:11" ht="18.75" x14ac:dyDescent="0.3">
      <c r="A27" s="13"/>
      <c r="B27" s="14"/>
      <c r="C27" s="15"/>
      <c r="D27" s="201"/>
      <c r="E27" s="8"/>
      <c r="F27" s="196"/>
      <c r="G27" s="14"/>
      <c r="H27" s="15"/>
      <c r="I27" s="8"/>
      <c r="J27" s="201"/>
      <c r="K27" s="17"/>
    </row>
    <row r="28" spans="1:11" ht="15" customHeight="1" x14ac:dyDescent="0.3">
      <c r="A28" s="13"/>
      <c r="B28" s="14"/>
      <c r="C28" s="15"/>
      <c r="D28" s="201"/>
      <c r="E28" s="8"/>
      <c r="F28" s="196"/>
      <c r="G28" s="14"/>
      <c r="H28" s="15"/>
      <c r="I28" s="8"/>
      <c r="J28" s="201"/>
      <c r="K28" s="17"/>
    </row>
    <row r="29" spans="1:11" ht="18.75" x14ac:dyDescent="0.3">
      <c r="A29" s="7"/>
      <c r="B29" s="14"/>
      <c r="C29" s="15"/>
      <c r="D29" s="201"/>
      <c r="E29" s="8"/>
      <c r="F29" s="196"/>
      <c r="G29" s="14"/>
      <c r="H29" s="15"/>
      <c r="I29" s="8"/>
      <c r="J29" s="201"/>
      <c r="K29" s="17"/>
    </row>
    <row r="30" spans="1:11" ht="18.75" x14ac:dyDescent="0.3">
      <c r="A30" s="19"/>
      <c r="B30" s="22" t="s">
        <v>20</v>
      </c>
      <c r="C30" s="23">
        <v>3.5</v>
      </c>
      <c r="D30" s="207">
        <v>288.06</v>
      </c>
      <c r="E30" s="24"/>
      <c r="F30" s="208">
        <v>288.76</v>
      </c>
      <c r="G30" s="26"/>
      <c r="H30" s="23">
        <v>0.06</v>
      </c>
      <c r="I30" s="24"/>
      <c r="J30" s="207">
        <v>288.76</v>
      </c>
      <c r="K30" s="27">
        <v>0.7</v>
      </c>
    </row>
    <row r="32" spans="1:11" ht="15.75" x14ac:dyDescent="0.25">
      <c r="F32" s="209"/>
      <c r="G32" s="209"/>
      <c r="H32" s="209"/>
      <c r="I32" s="209"/>
    </row>
    <row r="33" spans="2:9" ht="21" x14ac:dyDescent="0.35">
      <c r="B33" s="210" t="s">
        <v>39</v>
      </c>
      <c r="C33" s="209"/>
      <c r="F33" s="211"/>
      <c r="G33" s="266" t="s">
        <v>296</v>
      </c>
      <c r="H33" s="267"/>
      <c r="I33" s="209"/>
    </row>
    <row r="34" spans="2:9" ht="19.5" x14ac:dyDescent="0.35">
      <c r="B34" s="212"/>
      <c r="C34" s="209"/>
      <c r="F34" s="213" t="s">
        <v>23</v>
      </c>
      <c r="G34" s="214"/>
      <c r="H34" s="214"/>
      <c r="I34" s="209"/>
    </row>
    <row r="35" spans="2:9" ht="21" x14ac:dyDescent="0.35">
      <c r="B35" s="210" t="s">
        <v>24</v>
      </c>
      <c r="C35" s="209"/>
      <c r="F35" s="211"/>
      <c r="G35" s="266" t="s">
        <v>297</v>
      </c>
      <c r="H35" s="267"/>
      <c r="I35" s="209"/>
    </row>
    <row r="36" spans="2:9" ht="15.75" x14ac:dyDescent="0.25">
      <c r="B36" s="209"/>
      <c r="C36" s="209"/>
      <c r="F36" s="213" t="s">
        <v>23</v>
      </c>
      <c r="G36" s="214"/>
      <c r="H36" s="214"/>
      <c r="I36" s="209"/>
    </row>
    <row r="37" spans="2:9" ht="15.75" x14ac:dyDescent="0.25">
      <c r="B37" s="209"/>
      <c r="C37" s="209"/>
      <c r="F37" s="209"/>
      <c r="G37" s="209"/>
      <c r="H37" s="209"/>
      <c r="I37" s="209"/>
    </row>
    <row r="38" spans="2:9" ht="15.75" x14ac:dyDescent="0.25">
      <c r="B38" s="215" t="s">
        <v>298</v>
      </c>
      <c r="C38" s="215"/>
      <c r="F38" s="209"/>
      <c r="G38" s="209"/>
      <c r="H38" s="209"/>
      <c r="I38" s="209"/>
    </row>
    <row r="39" spans="2:9" ht="15.75" x14ac:dyDescent="0.25">
      <c r="B39" s="209"/>
      <c r="C39" s="209"/>
    </row>
    <row r="40" spans="2:9" ht="15.75" x14ac:dyDescent="0.25">
      <c r="B40" s="209"/>
      <c r="C40" s="209"/>
    </row>
  </sheetData>
  <mergeCells count="10">
    <mergeCell ref="G33:H33"/>
    <mergeCell ref="G35:H3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1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299</v>
      </c>
      <c r="N2" s="221"/>
      <c r="O2" s="221"/>
      <c r="P2" s="221"/>
    </row>
    <row r="3" spans="1:16" ht="61.5" customHeight="1" x14ac:dyDescent="0.25">
      <c r="A3" s="2"/>
      <c r="B3" s="228" t="s">
        <v>311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300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63" x14ac:dyDescent="0.25">
      <c r="A7" s="7">
        <v>1</v>
      </c>
      <c r="B7" s="216" t="s">
        <v>301</v>
      </c>
      <c r="C7" s="15"/>
      <c r="D7" s="15">
        <f>70.3+31.5+20.8</f>
        <v>122.6</v>
      </c>
      <c r="E7" s="8" t="s">
        <v>302</v>
      </c>
      <c r="F7" s="16">
        <f>SUM(C7,D7)</f>
        <v>122.6</v>
      </c>
      <c r="G7" s="14"/>
      <c r="H7" s="15"/>
      <c r="I7" s="8" t="s">
        <v>303</v>
      </c>
      <c r="J7" s="15">
        <v>122.6</v>
      </c>
      <c r="K7" s="17"/>
    </row>
    <row r="8" spans="1:16" ht="94.5" x14ac:dyDescent="0.25">
      <c r="A8" s="7">
        <v>2</v>
      </c>
      <c r="B8" s="216" t="s">
        <v>301</v>
      </c>
      <c r="C8" s="15"/>
      <c r="D8" s="15">
        <f>1.62+69.3+1.4+1.2+27.8+1.6+24.7+43.3</f>
        <v>170.92000000000002</v>
      </c>
      <c r="E8" s="8" t="s">
        <v>304</v>
      </c>
      <c r="F8" s="16">
        <f t="shared" ref="F8:F50" si="0">SUM(C8,D8)</f>
        <v>170.92000000000002</v>
      </c>
      <c r="G8" s="14"/>
      <c r="H8" s="15"/>
      <c r="I8" s="12" t="s">
        <v>305</v>
      </c>
      <c r="J8" s="15">
        <v>170.92</v>
      </c>
      <c r="K8" s="17"/>
    </row>
    <row r="9" spans="1:16" ht="94.5" x14ac:dyDescent="0.25">
      <c r="A9" s="7">
        <v>3</v>
      </c>
      <c r="B9" s="216" t="s">
        <v>306</v>
      </c>
      <c r="C9" s="15"/>
      <c r="D9" s="15">
        <v>1.1000000000000001</v>
      </c>
      <c r="E9" s="8" t="s">
        <v>307</v>
      </c>
      <c r="F9" s="16">
        <f t="shared" si="0"/>
        <v>1.1000000000000001</v>
      </c>
      <c r="G9" s="14"/>
      <c r="H9" s="15"/>
      <c r="I9" s="8" t="s">
        <v>308</v>
      </c>
      <c r="J9" s="15">
        <v>1.1000000000000001</v>
      </c>
      <c r="K9" s="17"/>
    </row>
    <row r="10" spans="1:16" ht="94.5" x14ac:dyDescent="0.25">
      <c r="A10" s="7">
        <v>4</v>
      </c>
      <c r="B10" s="216" t="s">
        <v>312</v>
      </c>
      <c r="C10" s="15"/>
      <c r="D10" s="15">
        <v>3.94</v>
      </c>
      <c r="E10" s="8" t="s">
        <v>304</v>
      </c>
      <c r="F10" s="16">
        <f t="shared" si="0"/>
        <v>3.94</v>
      </c>
      <c r="G10" s="14"/>
      <c r="H10" s="15"/>
      <c r="I10" s="8" t="s">
        <v>313</v>
      </c>
      <c r="J10" s="15">
        <v>3.94</v>
      </c>
      <c r="K10" s="17"/>
    </row>
    <row r="11" spans="1:16" ht="94.5" x14ac:dyDescent="0.25">
      <c r="A11" s="7">
        <v>5</v>
      </c>
      <c r="B11" s="216" t="s">
        <v>314</v>
      </c>
      <c r="C11" s="15"/>
      <c r="D11" s="15">
        <v>21.8</v>
      </c>
      <c r="E11" s="8" t="s">
        <v>304</v>
      </c>
      <c r="F11" s="16">
        <f t="shared" si="0"/>
        <v>21.8</v>
      </c>
      <c r="G11" s="14"/>
      <c r="H11" s="15"/>
      <c r="I11" s="8" t="s">
        <v>313</v>
      </c>
      <c r="J11" s="15">
        <v>21.8</v>
      </c>
      <c r="K11" s="17"/>
    </row>
    <row r="12" spans="1:16" ht="94.5" x14ac:dyDescent="0.25">
      <c r="A12" s="7">
        <v>6</v>
      </c>
      <c r="B12" s="216" t="s">
        <v>315</v>
      </c>
      <c r="C12" s="15"/>
      <c r="D12" s="15">
        <v>23.4</v>
      </c>
      <c r="E12" s="8" t="s">
        <v>304</v>
      </c>
      <c r="F12" s="16">
        <f t="shared" si="0"/>
        <v>23.4</v>
      </c>
      <c r="G12" s="13"/>
      <c r="H12" s="15"/>
      <c r="I12" s="8" t="s">
        <v>313</v>
      </c>
      <c r="J12" s="15">
        <v>23.4</v>
      </c>
      <c r="K12" s="17"/>
    </row>
    <row r="13" spans="1:16" ht="47.25" x14ac:dyDescent="0.25">
      <c r="A13" s="7">
        <v>7</v>
      </c>
      <c r="B13" s="14" t="s">
        <v>316</v>
      </c>
      <c r="C13" s="15">
        <v>20</v>
      </c>
      <c r="D13" s="15"/>
      <c r="E13" s="8" t="s">
        <v>313</v>
      </c>
      <c r="F13" s="16">
        <f t="shared" si="0"/>
        <v>20</v>
      </c>
      <c r="G13" s="13" t="s">
        <v>317</v>
      </c>
      <c r="H13" s="15">
        <v>20</v>
      </c>
      <c r="I13" s="8" t="s">
        <v>313</v>
      </c>
      <c r="J13" s="15"/>
      <c r="K13" s="17"/>
    </row>
    <row r="14" spans="1:16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20</v>
      </c>
      <c r="D50" s="23">
        <f>SUM(D7:D49)</f>
        <v>343.76</v>
      </c>
      <c r="E50" s="24"/>
      <c r="F50" s="25">
        <f t="shared" si="0"/>
        <v>363.76</v>
      </c>
      <c r="G50" s="26"/>
      <c r="H50" s="23">
        <f>SUM(H7:H49)</f>
        <v>20</v>
      </c>
      <c r="I50" s="24"/>
      <c r="J50" s="23">
        <f>SUM(J7:J49)</f>
        <v>343.76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309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310</v>
      </c>
      <c r="H55" s="219"/>
    </row>
    <row r="56" spans="1:11" x14ac:dyDescent="0.25">
      <c r="B56" t="s">
        <v>318</v>
      </c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portrait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80" zoomScaleNormal="80" workbookViewId="0">
      <selection activeCell="M15" sqref="M1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319</v>
      </c>
      <c r="N2" s="221"/>
      <c r="O2" s="221"/>
      <c r="P2" s="221"/>
    </row>
    <row r="3" spans="1:16" ht="93" customHeight="1" x14ac:dyDescent="0.25">
      <c r="A3" s="2"/>
      <c r="B3" s="228" t="s">
        <v>320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s="48" customFormat="1" ht="47.25" x14ac:dyDescent="0.25">
      <c r="A7" s="176">
        <v>1</v>
      </c>
      <c r="B7" s="12" t="s">
        <v>271</v>
      </c>
      <c r="C7" s="168">
        <v>0</v>
      </c>
      <c r="D7" s="191">
        <v>347.28</v>
      </c>
      <c r="E7" s="12" t="s">
        <v>321</v>
      </c>
      <c r="F7" s="191">
        <v>347.28</v>
      </c>
      <c r="G7" s="169">
        <v>2220</v>
      </c>
      <c r="H7" s="191">
        <v>0</v>
      </c>
      <c r="I7" s="12" t="s">
        <v>321</v>
      </c>
      <c r="J7" s="191">
        <v>347.28</v>
      </c>
      <c r="K7" s="192">
        <v>0</v>
      </c>
    </row>
    <row r="8" spans="1:16" s="48" customFormat="1" ht="15.75" x14ac:dyDescent="0.25">
      <c r="A8" s="176">
        <v>2</v>
      </c>
      <c r="B8" s="169" t="s">
        <v>322</v>
      </c>
      <c r="C8" s="168">
        <v>0</v>
      </c>
      <c r="D8" s="217">
        <v>7.4999999999999997E-2</v>
      </c>
      <c r="E8" s="12" t="s">
        <v>323</v>
      </c>
      <c r="F8" s="217">
        <v>7.4999999999999997E-2</v>
      </c>
      <c r="G8" s="169">
        <v>2220</v>
      </c>
      <c r="H8" s="191">
        <v>0</v>
      </c>
      <c r="I8" s="12" t="s">
        <v>323</v>
      </c>
      <c r="J8" s="217">
        <v>7.4999999999999997E-2</v>
      </c>
      <c r="K8" s="192">
        <v>0</v>
      </c>
    </row>
    <row r="9" spans="1:16" s="48" customFormat="1" ht="31.5" x14ac:dyDescent="0.25">
      <c r="A9" s="176">
        <v>3</v>
      </c>
      <c r="B9" s="169" t="s">
        <v>324</v>
      </c>
      <c r="C9" s="168">
        <v>0</v>
      </c>
      <c r="D9" s="191">
        <v>34.090000000000003</v>
      </c>
      <c r="E9" s="12" t="s">
        <v>325</v>
      </c>
      <c r="F9" s="191">
        <v>34.090000000000003</v>
      </c>
      <c r="G9" s="169">
        <v>2220</v>
      </c>
      <c r="H9" s="191">
        <v>0</v>
      </c>
      <c r="I9" s="12" t="s">
        <v>325</v>
      </c>
      <c r="J9" s="191">
        <v>34.090000000000003</v>
      </c>
      <c r="K9" s="192">
        <v>0</v>
      </c>
    </row>
    <row r="10" spans="1:16" s="48" customFormat="1" ht="47.25" x14ac:dyDescent="0.25">
      <c r="A10" s="176">
        <v>4</v>
      </c>
      <c r="B10" s="12" t="s">
        <v>326</v>
      </c>
      <c r="C10" s="168">
        <v>0</v>
      </c>
      <c r="D10" s="217">
        <v>9.1999999999999998E-2</v>
      </c>
      <c r="E10" s="12" t="s">
        <v>303</v>
      </c>
      <c r="F10" s="217">
        <v>9.1999999999999998E-2</v>
      </c>
      <c r="G10" s="169">
        <v>2220</v>
      </c>
      <c r="H10" s="191">
        <v>0</v>
      </c>
      <c r="I10" s="12" t="s">
        <v>303</v>
      </c>
      <c r="J10" s="217">
        <v>9.1999999999999998E-2</v>
      </c>
      <c r="K10" s="192">
        <v>0</v>
      </c>
    </row>
    <row r="11" spans="1:16" s="48" customFormat="1" ht="31.5" x14ac:dyDescent="0.25">
      <c r="A11" s="176">
        <v>5</v>
      </c>
      <c r="B11" s="12" t="s">
        <v>327</v>
      </c>
      <c r="C11" s="168">
        <v>0</v>
      </c>
      <c r="D11" s="217">
        <v>0.59099999999999997</v>
      </c>
      <c r="E11" s="12" t="s">
        <v>328</v>
      </c>
      <c r="F11" s="217">
        <v>0.59099999999999997</v>
      </c>
      <c r="G11" s="169">
        <v>2220</v>
      </c>
      <c r="H11" s="191">
        <v>0</v>
      </c>
      <c r="I11" s="12" t="s">
        <v>328</v>
      </c>
      <c r="J11" s="217">
        <v>0.59099999999999997</v>
      </c>
      <c r="K11" s="192">
        <v>0</v>
      </c>
    </row>
    <row r="12" spans="1:16" s="48" customFormat="1" ht="47.25" x14ac:dyDescent="0.25">
      <c r="A12" s="176">
        <v>6</v>
      </c>
      <c r="B12" s="12" t="s">
        <v>329</v>
      </c>
      <c r="C12" s="168">
        <v>0</v>
      </c>
      <c r="D12" s="217">
        <v>23.74</v>
      </c>
      <c r="E12" s="12" t="s">
        <v>330</v>
      </c>
      <c r="F12" s="217">
        <v>23.74</v>
      </c>
      <c r="G12" s="169">
        <v>2220</v>
      </c>
      <c r="H12" s="191">
        <v>0</v>
      </c>
      <c r="I12" s="12" t="s">
        <v>330</v>
      </c>
      <c r="J12" s="217">
        <v>23.74</v>
      </c>
      <c r="K12" s="192">
        <v>0</v>
      </c>
    </row>
    <row r="13" spans="1:16" s="48" customFormat="1" ht="31.5" x14ac:dyDescent="0.25">
      <c r="A13" s="176">
        <v>7</v>
      </c>
      <c r="B13" s="12" t="s">
        <v>331</v>
      </c>
      <c r="C13" s="168">
        <v>0</v>
      </c>
      <c r="D13" s="217">
        <v>24.58</v>
      </c>
      <c r="E13" s="12" t="s">
        <v>113</v>
      </c>
      <c r="F13" s="217">
        <v>24.58</v>
      </c>
      <c r="G13" s="169">
        <v>2220</v>
      </c>
      <c r="H13" s="191">
        <v>0</v>
      </c>
      <c r="I13" s="12" t="s">
        <v>113</v>
      </c>
      <c r="J13" s="217">
        <v>24.58</v>
      </c>
      <c r="K13" s="192">
        <v>0</v>
      </c>
    </row>
    <row r="14" spans="1:16" s="48" customFormat="1" ht="63" x14ac:dyDescent="0.25">
      <c r="A14" s="176">
        <v>8</v>
      </c>
      <c r="B14" s="12" t="s">
        <v>332</v>
      </c>
      <c r="C14" s="168">
        <v>0</v>
      </c>
      <c r="D14" s="217">
        <v>0.94799999999999995</v>
      </c>
      <c r="E14" s="12" t="s">
        <v>333</v>
      </c>
      <c r="F14" s="217">
        <v>0.94799999999999995</v>
      </c>
      <c r="G14" s="169">
        <v>2210</v>
      </c>
      <c r="H14" s="191">
        <v>0</v>
      </c>
      <c r="I14" s="12" t="s">
        <v>333</v>
      </c>
      <c r="J14" s="217">
        <v>0.94799999999999995</v>
      </c>
      <c r="K14" s="192">
        <v>0</v>
      </c>
    </row>
    <row r="15" spans="1:16" ht="31.5" x14ac:dyDescent="0.25">
      <c r="A15" s="7">
        <v>9</v>
      </c>
      <c r="B15" s="14" t="s">
        <v>31</v>
      </c>
      <c r="C15" s="15">
        <v>1.02</v>
      </c>
      <c r="D15" s="15"/>
      <c r="E15" s="8"/>
      <c r="F15" s="16">
        <v>1.02</v>
      </c>
      <c r="G15" s="14">
        <v>2240</v>
      </c>
      <c r="H15" s="15">
        <v>1.02</v>
      </c>
      <c r="I15" s="12" t="s">
        <v>334</v>
      </c>
      <c r="J15" s="15">
        <v>0</v>
      </c>
      <c r="K15" s="42">
        <v>0</v>
      </c>
    </row>
    <row r="16" spans="1:16" ht="15.75" x14ac:dyDescent="0.25">
      <c r="A16" s="19"/>
      <c r="B16" s="22" t="s">
        <v>20</v>
      </c>
      <c r="C16" s="23">
        <f>SUM(C7:C15)</f>
        <v>1.02</v>
      </c>
      <c r="D16" s="23">
        <f t="shared" ref="D16:K16" si="0">SUM(D7:D15)</f>
        <v>431.3959999999999</v>
      </c>
      <c r="E16" s="23"/>
      <c r="F16" s="23">
        <f t="shared" si="0"/>
        <v>432.41599999999988</v>
      </c>
      <c r="G16" s="23"/>
      <c r="H16" s="23">
        <v>1.02</v>
      </c>
      <c r="I16" s="23"/>
      <c r="J16" s="23">
        <f t="shared" si="0"/>
        <v>431.3959999999999</v>
      </c>
      <c r="K16" s="23">
        <f t="shared" si="0"/>
        <v>0</v>
      </c>
    </row>
    <row r="21" spans="2:8" ht="15.75" x14ac:dyDescent="0.25">
      <c r="B21" s="28" t="s">
        <v>335</v>
      </c>
      <c r="F21" s="29"/>
      <c r="G21" s="218" t="s">
        <v>336</v>
      </c>
      <c r="H21" s="219"/>
    </row>
    <row r="22" spans="2:8" x14ac:dyDescent="0.25">
      <c r="B22" s="28"/>
      <c r="F22" s="30" t="s">
        <v>23</v>
      </c>
      <c r="G22" s="31"/>
      <c r="H22" s="31"/>
    </row>
    <row r="23" spans="2:8" x14ac:dyDescent="0.25">
      <c r="B23" s="28"/>
      <c r="F23" s="30"/>
      <c r="G23" s="31"/>
      <c r="H23" s="31"/>
    </row>
    <row r="24" spans="2:8" x14ac:dyDescent="0.25">
      <c r="B24" s="28"/>
      <c r="F24" s="30"/>
      <c r="G24" s="31"/>
      <c r="H24" s="31"/>
    </row>
    <row r="25" spans="2:8" ht="15.75" x14ac:dyDescent="0.25">
      <c r="B25" s="28" t="s">
        <v>24</v>
      </c>
      <c r="F25" s="29"/>
      <c r="G25" s="218" t="s">
        <v>337</v>
      </c>
      <c r="H25" s="219"/>
    </row>
    <row r="26" spans="2:8" x14ac:dyDescent="0.25">
      <c r="F26" s="30" t="s">
        <v>23</v>
      </c>
      <c r="G26" s="31"/>
      <c r="H26" s="31"/>
    </row>
    <row r="27" spans="2:8" x14ac:dyDescent="0.25">
      <c r="B27" t="s">
        <v>338</v>
      </c>
    </row>
    <row r="28" spans="2:8" x14ac:dyDescent="0.25">
      <c r="B28" t="s">
        <v>339</v>
      </c>
    </row>
  </sheetData>
  <mergeCells count="12">
    <mergeCell ref="G21:H21"/>
    <mergeCell ref="G25:H2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5" customWidth="1"/>
    <col min="6" max="6" width="15.85546875" customWidth="1"/>
    <col min="7" max="7" width="16.5703125" customWidth="1"/>
    <col min="8" max="8" width="14.28515625" customWidth="1"/>
    <col min="9" max="9" width="2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5" customWidth="1"/>
    <col min="262" max="262" width="15.85546875" customWidth="1"/>
    <col min="263" max="263" width="16.5703125" customWidth="1"/>
    <col min="264" max="264" width="14.28515625" customWidth="1"/>
    <col min="265" max="265" width="2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5" customWidth="1"/>
    <col min="518" max="518" width="15.85546875" customWidth="1"/>
    <col min="519" max="519" width="16.5703125" customWidth="1"/>
    <col min="520" max="520" width="14.28515625" customWidth="1"/>
    <col min="521" max="521" width="2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5" customWidth="1"/>
    <col min="774" max="774" width="15.85546875" customWidth="1"/>
    <col min="775" max="775" width="16.5703125" customWidth="1"/>
    <col min="776" max="776" width="14.28515625" customWidth="1"/>
    <col min="777" max="777" width="2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5" customWidth="1"/>
    <col min="1030" max="1030" width="15.85546875" customWidth="1"/>
    <col min="1031" max="1031" width="16.5703125" customWidth="1"/>
    <col min="1032" max="1032" width="14.28515625" customWidth="1"/>
    <col min="1033" max="1033" width="2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5" customWidth="1"/>
    <col min="1286" max="1286" width="15.85546875" customWidth="1"/>
    <col min="1287" max="1287" width="16.5703125" customWidth="1"/>
    <col min="1288" max="1288" width="14.28515625" customWidth="1"/>
    <col min="1289" max="1289" width="2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5" customWidth="1"/>
    <col min="1542" max="1542" width="15.85546875" customWidth="1"/>
    <col min="1543" max="1543" width="16.5703125" customWidth="1"/>
    <col min="1544" max="1544" width="14.28515625" customWidth="1"/>
    <col min="1545" max="1545" width="2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5" customWidth="1"/>
    <col min="1798" max="1798" width="15.85546875" customWidth="1"/>
    <col min="1799" max="1799" width="16.5703125" customWidth="1"/>
    <col min="1800" max="1800" width="14.28515625" customWidth="1"/>
    <col min="1801" max="1801" width="2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5" customWidth="1"/>
    <col min="2054" max="2054" width="15.85546875" customWidth="1"/>
    <col min="2055" max="2055" width="16.5703125" customWidth="1"/>
    <col min="2056" max="2056" width="14.28515625" customWidth="1"/>
    <col min="2057" max="2057" width="2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5" customWidth="1"/>
    <col min="2310" max="2310" width="15.85546875" customWidth="1"/>
    <col min="2311" max="2311" width="16.5703125" customWidth="1"/>
    <col min="2312" max="2312" width="14.28515625" customWidth="1"/>
    <col min="2313" max="2313" width="2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5" customWidth="1"/>
    <col min="2566" max="2566" width="15.85546875" customWidth="1"/>
    <col min="2567" max="2567" width="16.5703125" customWidth="1"/>
    <col min="2568" max="2568" width="14.28515625" customWidth="1"/>
    <col min="2569" max="2569" width="2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5" customWidth="1"/>
    <col min="2822" max="2822" width="15.85546875" customWidth="1"/>
    <col min="2823" max="2823" width="16.5703125" customWidth="1"/>
    <col min="2824" max="2824" width="14.28515625" customWidth="1"/>
    <col min="2825" max="2825" width="2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5" customWidth="1"/>
    <col min="3078" max="3078" width="15.85546875" customWidth="1"/>
    <col min="3079" max="3079" width="16.5703125" customWidth="1"/>
    <col min="3080" max="3080" width="14.28515625" customWidth="1"/>
    <col min="3081" max="3081" width="2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5" customWidth="1"/>
    <col min="3334" max="3334" width="15.85546875" customWidth="1"/>
    <col min="3335" max="3335" width="16.5703125" customWidth="1"/>
    <col min="3336" max="3336" width="14.28515625" customWidth="1"/>
    <col min="3337" max="3337" width="2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5" customWidth="1"/>
    <col min="3590" max="3590" width="15.85546875" customWidth="1"/>
    <col min="3591" max="3591" width="16.5703125" customWidth="1"/>
    <col min="3592" max="3592" width="14.28515625" customWidth="1"/>
    <col min="3593" max="3593" width="2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5" customWidth="1"/>
    <col min="3846" max="3846" width="15.85546875" customWidth="1"/>
    <col min="3847" max="3847" width="16.5703125" customWidth="1"/>
    <col min="3848" max="3848" width="14.28515625" customWidth="1"/>
    <col min="3849" max="3849" width="2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5" customWidth="1"/>
    <col min="4102" max="4102" width="15.85546875" customWidth="1"/>
    <col min="4103" max="4103" width="16.5703125" customWidth="1"/>
    <col min="4104" max="4104" width="14.28515625" customWidth="1"/>
    <col min="4105" max="4105" width="2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5" customWidth="1"/>
    <col min="4358" max="4358" width="15.85546875" customWidth="1"/>
    <col min="4359" max="4359" width="16.5703125" customWidth="1"/>
    <col min="4360" max="4360" width="14.28515625" customWidth="1"/>
    <col min="4361" max="4361" width="2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5" customWidth="1"/>
    <col min="4614" max="4614" width="15.85546875" customWidth="1"/>
    <col min="4615" max="4615" width="16.5703125" customWidth="1"/>
    <col min="4616" max="4616" width="14.28515625" customWidth="1"/>
    <col min="4617" max="4617" width="2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5" customWidth="1"/>
    <col min="4870" max="4870" width="15.85546875" customWidth="1"/>
    <col min="4871" max="4871" width="16.5703125" customWidth="1"/>
    <col min="4872" max="4872" width="14.28515625" customWidth="1"/>
    <col min="4873" max="4873" width="2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5" customWidth="1"/>
    <col min="5126" max="5126" width="15.85546875" customWidth="1"/>
    <col min="5127" max="5127" width="16.5703125" customWidth="1"/>
    <col min="5128" max="5128" width="14.28515625" customWidth="1"/>
    <col min="5129" max="5129" width="2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5" customWidth="1"/>
    <col min="5382" max="5382" width="15.85546875" customWidth="1"/>
    <col min="5383" max="5383" width="16.5703125" customWidth="1"/>
    <col min="5384" max="5384" width="14.28515625" customWidth="1"/>
    <col min="5385" max="5385" width="2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5" customWidth="1"/>
    <col min="5638" max="5638" width="15.85546875" customWidth="1"/>
    <col min="5639" max="5639" width="16.5703125" customWidth="1"/>
    <col min="5640" max="5640" width="14.28515625" customWidth="1"/>
    <col min="5641" max="5641" width="2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5" customWidth="1"/>
    <col min="5894" max="5894" width="15.85546875" customWidth="1"/>
    <col min="5895" max="5895" width="16.5703125" customWidth="1"/>
    <col min="5896" max="5896" width="14.28515625" customWidth="1"/>
    <col min="5897" max="5897" width="2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5" customWidth="1"/>
    <col min="6150" max="6150" width="15.85546875" customWidth="1"/>
    <col min="6151" max="6151" width="16.5703125" customWidth="1"/>
    <col min="6152" max="6152" width="14.28515625" customWidth="1"/>
    <col min="6153" max="6153" width="2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5" customWidth="1"/>
    <col min="6406" max="6406" width="15.85546875" customWidth="1"/>
    <col min="6407" max="6407" width="16.5703125" customWidth="1"/>
    <col min="6408" max="6408" width="14.28515625" customWidth="1"/>
    <col min="6409" max="6409" width="2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5" customWidth="1"/>
    <col min="6662" max="6662" width="15.85546875" customWidth="1"/>
    <col min="6663" max="6663" width="16.5703125" customWidth="1"/>
    <col min="6664" max="6664" width="14.28515625" customWidth="1"/>
    <col min="6665" max="6665" width="2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5" customWidth="1"/>
    <col min="6918" max="6918" width="15.85546875" customWidth="1"/>
    <col min="6919" max="6919" width="16.5703125" customWidth="1"/>
    <col min="6920" max="6920" width="14.28515625" customWidth="1"/>
    <col min="6921" max="6921" width="2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5" customWidth="1"/>
    <col min="7174" max="7174" width="15.85546875" customWidth="1"/>
    <col min="7175" max="7175" width="16.5703125" customWidth="1"/>
    <col min="7176" max="7176" width="14.28515625" customWidth="1"/>
    <col min="7177" max="7177" width="2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5" customWidth="1"/>
    <col min="7430" max="7430" width="15.85546875" customWidth="1"/>
    <col min="7431" max="7431" width="16.5703125" customWidth="1"/>
    <col min="7432" max="7432" width="14.28515625" customWidth="1"/>
    <col min="7433" max="7433" width="2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5" customWidth="1"/>
    <col min="7686" max="7686" width="15.85546875" customWidth="1"/>
    <col min="7687" max="7687" width="16.5703125" customWidth="1"/>
    <col min="7688" max="7688" width="14.28515625" customWidth="1"/>
    <col min="7689" max="7689" width="2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5" customWidth="1"/>
    <col min="7942" max="7942" width="15.85546875" customWidth="1"/>
    <col min="7943" max="7943" width="16.5703125" customWidth="1"/>
    <col min="7944" max="7944" width="14.28515625" customWidth="1"/>
    <col min="7945" max="7945" width="2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5" customWidth="1"/>
    <col min="8198" max="8198" width="15.85546875" customWidth="1"/>
    <col min="8199" max="8199" width="16.5703125" customWidth="1"/>
    <col min="8200" max="8200" width="14.28515625" customWidth="1"/>
    <col min="8201" max="8201" width="2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5" customWidth="1"/>
    <col min="8454" max="8454" width="15.85546875" customWidth="1"/>
    <col min="8455" max="8455" width="16.5703125" customWidth="1"/>
    <col min="8456" max="8456" width="14.28515625" customWidth="1"/>
    <col min="8457" max="8457" width="2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5" customWidth="1"/>
    <col min="8710" max="8710" width="15.85546875" customWidth="1"/>
    <col min="8711" max="8711" width="16.5703125" customWidth="1"/>
    <col min="8712" max="8712" width="14.28515625" customWidth="1"/>
    <col min="8713" max="8713" width="2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5" customWidth="1"/>
    <col min="8966" max="8966" width="15.85546875" customWidth="1"/>
    <col min="8967" max="8967" width="16.5703125" customWidth="1"/>
    <col min="8968" max="8968" width="14.28515625" customWidth="1"/>
    <col min="8969" max="8969" width="2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5" customWidth="1"/>
    <col min="9222" max="9222" width="15.85546875" customWidth="1"/>
    <col min="9223" max="9223" width="16.5703125" customWidth="1"/>
    <col min="9224" max="9224" width="14.28515625" customWidth="1"/>
    <col min="9225" max="9225" width="2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5" customWidth="1"/>
    <col min="9478" max="9478" width="15.85546875" customWidth="1"/>
    <col min="9479" max="9479" width="16.5703125" customWidth="1"/>
    <col min="9480" max="9480" width="14.28515625" customWidth="1"/>
    <col min="9481" max="9481" width="2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5" customWidth="1"/>
    <col min="9734" max="9734" width="15.85546875" customWidth="1"/>
    <col min="9735" max="9735" width="16.5703125" customWidth="1"/>
    <col min="9736" max="9736" width="14.28515625" customWidth="1"/>
    <col min="9737" max="9737" width="2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5" customWidth="1"/>
    <col min="9990" max="9990" width="15.85546875" customWidth="1"/>
    <col min="9991" max="9991" width="16.5703125" customWidth="1"/>
    <col min="9992" max="9992" width="14.28515625" customWidth="1"/>
    <col min="9993" max="9993" width="2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5" customWidth="1"/>
    <col min="10246" max="10246" width="15.85546875" customWidth="1"/>
    <col min="10247" max="10247" width="16.5703125" customWidth="1"/>
    <col min="10248" max="10248" width="14.28515625" customWidth="1"/>
    <col min="10249" max="10249" width="2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5" customWidth="1"/>
    <col min="10502" max="10502" width="15.85546875" customWidth="1"/>
    <col min="10503" max="10503" width="16.5703125" customWidth="1"/>
    <col min="10504" max="10504" width="14.28515625" customWidth="1"/>
    <col min="10505" max="10505" width="2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5" customWidth="1"/>
    <col min="10758" max="10758" width="15.85546875" customWidth="1"/>
    <col min="10759" max="10759" width="16.5703125" customWidth="1"/>
    <col min="10760" max="10760" width="14.28515625" customWidth="1"/>
    <col min="10761" max="10761" width="2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5" customWidth="1"/>
    <col min="11014" max="11014" width="15.85546875" customWidth="1"/>
    <col min="11015" max="11015" width="16.5703125" customWidth="1"/>
    <col min="11016" max="11016" width="14.28515625" customWidth="1"/>
    <col min="11017" max="11017" width="2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5" customWidth="1"/>
    <col min="11270" max="11270" width="15.85546875" customWidth="1"/>
    <col min="11271" max="11271" width="16.5703125" customWidth="1"/>
    <col min="11272" max="11272" width="14.28515625" customWidth="1"/>
    <col min="11273" max="11273" width="2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5" customWidth="1"/>
    <col min="11526" max="11526" width="15.85546875" customWidth="1"/>
    <col min="11527" max="11527" width="16.5703125" customWidth="1"/>
    <col min="11528" max="11528" width="14.28515625" customWidth="1"/>
    <col min="11529" max="11529" width="2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5" customWidth="1"/>
    <col min="11782" max="11782" width="15.85546875" customWidth="1"/>
    <col min="11783" max="11783" width="16.5703125" customWidth="1"/>
    <col min="11784" max="11784" width="14.28515625" customWidth="1"/>
    <col min="11785" max="11785" width="2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5" customWidth="1"/>
    <col min="12038" max="12038" width="15.85546875" customWidth="1"/>
    <col min="12039" max="12039" width="16.5703125" customWidth="1"/>
    <col min="12040" max="12040" width="14.28515625" customWidth="1"/>
    <col min="12041" max="12041" width="2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5" customWidth="1"/>
    <col min="12294" max="12294" width="15.85546875" customWidth="1"/>
    <col min="12295" max="12295" width="16.5703125" customWidth="1"/>
    <col min="12296" max="12296" width="14.28515625" customWidth="1"/>
    <col min="12297" max="12297" width="2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5" customWidth="1"/>
    <col min="12550" max="12550" width="15.85546875" customWidth="1"/>
    <col min="12551" max="12551" width="16.5703125" customWidth="1"/>
    <col min="12552" max="12552" width="14.28515625" customWidth="1"/>
    <col min="12553" max="12553" width="2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5" customWidth="1"/>
    <col min="12806" max="12806" width="15.85546875" customWidth="1"/>
    <col min="12807" max="12807" width="16.5703125" customWidth="1"/>
    <col min="12808" max="12808" width="14.28515625" customWidth="1"/>
    <col min="12809" max="12809" width="2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5" customWidth="1"/>
    <col min="13062" max="13062" width="15.85546875" customWidth="1"/>
    <col min="13063" max="13063" width="16.5703125" customWidth="1"/>
    <col min="13064" max="13064" width="14.28515625" customWidth="1"/>
    <col min="13065" max="13065" width="2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5" customWidth="1"/>
    <col min="13318" max="13318" width="15.85546875" customWidth="1"/>
    <col min="13319" max="13319" width="16.5703125" customWidth="1"/>
    <col min="13320" max="13320" width="14.28515625" customWidth="1"/>
    <col min="13321" max="13321" width="2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5" customWidth="1"/>
    <col min="13574" max="13574" width="15.85546875" customWidth="1"/>
    <col min="13575" max="13575" width="16.5703125" customWidth="1"/>
    <col min="13576" max="13576" width="14.28515625" customWidth="1"/>
    <col min="13577" max="13577" width="2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5" customWidth="1"/>
    <col min="13830" max="13830" width="15.85546875" customWidth="1"/>
    <col min="13831" max="13831" width="16.5703125" customWidth="1"/>
    <col min="13832" max="13832" width="14.28515625" customWidth="1"/>
    <col min="13833" max="13833" width="2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5" customWidth="1"/>
    <col min="14086" max="14086" width="15.85546875" customWidth="1"/>
    <col min="14087" max="14087" width="16.5703125" customWidth="1"/>
    <col min="14088" max="14088" width="14.28515625" customWidth="1"/>
    <col min="14089" max="14089" width="2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5" customWidth="1"/>
    <col min="14342" max="14342" width="15.85546875" customWidth="1"/>
    <col min="14343" max="14343" width="16.5703125" customWidth="1"/>
    <col min="14344" max="14344" width="14.28515625" customWidth="1"/>
    <col min="14345" max="14345" width="2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5" customWidth="1"/>
    <col min="14598" max="14598" width="15.85546875" customWidth="1"/>
    <col min="14599" max="14599" width="16.5703125" customWidth="1"/>
    <col min="14600" max="14600" width="14.28515625" customWidth="1"/>
    <col min="14601" max="14601" width="2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5" customWidth="1"/>
    <col min="14854" max="14854" width="15.85546875" customWidth="1"/>
    <col min="14855" max="14855" width="16.5703125" customWidth="1"/>
    <col min="14856" max="14856" width="14.28515625" customWidth="1"/>
    <col min="14857" max="14857" width="2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5" customWidth="1"/>
    <col min="15110" max="15110" width="15.85546875" customWidth="1"/>
    <col min="15111" max="15111" width="16.5703125" customWidth="1"/>
    <col min="15112" max="15112" width="14.28515625" customWidth="1"/>
    <col min="15113" max="15113" width="2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5" customWidth="1"/>
    <col min="15366" max="15366" width="15.85546875" customWidth="1"/>
    <col min="15367" max="15367" width="16.5703125" customWidth="1"/>
    <col min="15368" max="15368" width="14.28515625" customWidth="1"/>
    <col min="15369" max="15369" width="2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5" customWidth="1"/>
    <col min="15622" max="15622" width="15.85546875" customWidth="1"/>
    <col min="15623" max="15623" width="16.5703125" customWidth="1"/>
    <col min="15624" max="15624" width="14.28515625" customWidth="1"/>
    <col min="15625" max="15625" width="2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5" customWidth="1"/>
    <col min="15878" max="15878" width="15.85546875" customWidth="1"/>
    <col min="15879" max="15879" width="16.5703125" customWidth="1"/>
    <col min="15880" max="15880" width="14.28515625" customWidth="1"/>
    <col min="15881" max="15881" width="2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5" customWidth="1"/>
    <col min="16134" max="16134" width="15.85546875" customWidth="1"/>
    <col min="16135" max="16135" width="16.5703125" customWidth="1"/>
    <col min="16136" max="16136" width="14.28515625" customWidth="1"/>
    <col min="16137" max="16137" width="25" customWidth="1"/>
    <col min="16138" max="16138" width="14" customWidth="1"/>
    <col min="16139" max="16139" width="15.5703125" customWidth="1"/>
  </cols>
  <sheetData>
    <row r="1" spans="1:16" ht="18.75" customHeight="1" x14ac:dyDescent="0.25">
      <c r="K1" s="1" t="s">
        <v>44</v>
      </c>
      <c r="L1" s="1"/>
      <c r="M1" s="1"/>
      <c r="N1" s="32"/>
      <c r="O1" s="32"/>
      <c r="P1" s="32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33" t="s">
        <v>45</v>
      </c>
      <c r="L2" s="4"/>
      <c r="M2" s="33"/>
      <c r="N2" s="32"/>
      <c r="O2" s="32"/>
      <c r="P2" s="32"/>
    </row>
    <row r="3" spans="1:16" ht="61.5" customHeight="1" x14ac:dyDescent="0.25">
      <c r="A3" s="2"/>
      <c r="B3" s="228" t="s">
        <v>51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18.75" customHeight="1" x14ac:dyDescent="0.25">
      <c r="A4" s="230" t="s">
        <v>52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6" ht="33" customHeight="1" x14ac:dyDescent="0.25">
      <c r="A5" s="225" t="s">
        <v>46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31" t="s">
        <v>9</v>
      </c>
    </row>
    <row r="6" spans="1:16" ht="150" customHeight="1" x14ac:dyDescent="0.25">
      <c r="A6" s="225"/>
      <c r="B6" s="225"/>
      <c r="C6" s="5" t="s">
        <v>47</v>
      </c>
      <c r="D6" s="5" t="s">
        <v>11</v>
      </c>
      <c r="E6" s="5" t="s">
        <v>12</v>
      </c>
      <c r="F6" s="226"/>
      <c r="G6" s="5" t="s">
        <v>13</v>
      </c>
      <c r="H6" s="5" t="s">
        <v>14</v>
      </c>
      <c r="I6" s="5" t="s">
        <v>15</v>
      </c>
      <c r="J6" s="5" t="s">
        <v>14</v>
      </c>
      <c r="K6" s="232"/>
    </row>
    <row r="7" spans="1:16" ht="31.5" x14ac:dyDescent="0.25">
      <c r="A7" s="7">
        <v>1</v>
      </c>
      <c r="B7" s="8" t="s">
        <v>53</v>
      </c>
      <c r="C7" s="15">
        <v>0</v>
      </c>
      <c r="D7" s="15">
        <v>2.5</v>
      </c>
      <c r="E7" s="8" t="s">
        <v>54</v>
      </c>
      <c r="F7" s="16">
        <f>SUM(C7,D7)</f>
        <v>2.5</v>
      </c>
      <c r="G7" s="14">
        <v>2220</v>
      </c>
      <c r="H7" s="15"/>
      <c r="I7" s="12" t="s">
        <v>54</v>
      </c>
      <c r="J7" s="15">
        <v>2.5</v>
      </c>
      <c r="K7" s="34"/>
    </row>
    <row r="8" spans="1:16" ht="31.5" x14ac:dyDescent="0.25">
      <c r="A8" s="7">
        <v>2</v>
      </c>
      <c r="B8" s="14" t="s">
        <v>48</v>
      </c>
      <c r="C8" s="15">
        <v>12.593</v>
      </c>
      <c r="D8" s="15"/>
      <c r="E8" s="8"/>
      <c r="F8" s="16">
        <f t="shared" ref="F8:F50" si="0">SUM(C8,D8)</f>
        <v>12.593</v>
      </c>
      <c r="G8" s="14">
        <v>2220</v>
      </c>
      <c r="H8" s="15">
        <v>12.593</v>
      </c>
      <c r="I8" s="12" t="s">
        <v>55</v>
      </c>
      <c r="J8" s="15"/>
      <c r="K8" s="17"/>
    </row>
    <row r="9" spans="1:16" ht="31.5" x14ac:dyDescent="0.25">
      <c r="A9" s="7">
        <v>3</v>
      </c>
      <c r="B9" s="8" t="s">
        <v>56</v>
      </c>
      <c r="C9" s="15"/>
      <c r="D9" s="15">
        <v>24.68</v>
      </c>
      <c r="E9" s="8" t="s">
        <v>29</v>
      </c>
      <c r="F9" s="16">
        <f t="shared" si="0"/>
        <v>24.68</v>
      </c>
      <c r="G9" s="14">
        <v>2220</v>
      </c>
      <c r="H9" s="15"/>
      <c r="I9" s="12" t="s">
        <v>29</v>
      </c>
      <c r="J9" s="15">
        <v>24.68</v>
      </c>
      <c r="K9" s="17"/>
    </row>
    <row r="10" spans="1:16" ht="15.75" x14ac:dyDescent="0.25">
      <c r="A10" s="7"/>
      <c r="B10" s="14"/>
      <c r="C10" s="15"/>
      <c r="D10" s="15"/>
      <c r="E10" s="8"/>
      <c r="F10" s="16">
        <f t="shared" si="0"/>
        <v>0</v>
      </c>
      <c r="G10" s="14"/>
      <c r="H10" s="15"/>
      <c r="I10" s="12"/>
      <c r="J10" s="15"/>
      <c r="K10" s="17"/>
    </row>
    <row r="11" spans="1:16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6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6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6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12.593</v>
      </c>
      <c r="D50" s="23">
        <f>SUM(D7:D49)</f>
        <v>27.18</v>
      </c>
      <c r="E50" s="24"/>
      <c r="F50" s="25">
        <f t="shared" si="0"/>
        <v>39.772999999999996</v>
      </c>
      <c r="G50" s="26"/>
      <c r="H50" s="23">
        <f>SUM(H7:H49)</f>
        <v>12.593</v>
      </c>
      <c r="I50" s="24"/>
      <c r="J50" s="23">
        <f>SUM(J7:J49)</f>
        <v>27.18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49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50</v>
      </c>
      <c r="H55" s="219"/>
    </row>
    <row r="56" spans="1:11" x14ac:dyDescent="0.25">
      <c r="F56" s="30" t="s">
        <v>23</v>
      </c>
      <c r="G56" s="31"/>
      <c r="H56" s="31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zoomScale="75" workbookViewId="0">
      <selection activeCell="B2" sqref="B2:J2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2" spans="1:11" ht="62.25" customHeight="1" x14ac:dyDescent="0.25">
      <c r="A2" s="2"/>
      <c r="B2" s="228" t="s">
        <v>57</v>
      </c>
      <c r="C2" s="229"/>
      <c r="D2" s="229"/>
      <c r="E2" s="229"/>
      <c r="F2" s="229"/>
      <c r="G2" s="229"/>
      <c r="H2" s="229"/>
      <c r="I2" s="229"/>
      <c r="J2" s="229"/>
      <c r="K2" s="2"/>
    </row>
    <row r="3" spans="1:11" ht="21.75" customHeight="1" x14ac:dyDescent="0.25">
      <c r="A3" s="224" t="s">
        <v>58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x14ac:dyDescent="0.25">
      <c r="A4" s="225" t="s">
        <v>4</v>
      </c>
      <c r="B4" s="225" t="s">
        <v>5</v>
      </c>
      <c r="C4" s="226" t="s">
        <v>6</v>
      </c>
      <c r="D4" s="226"/>
      <c r="E4" s="226"/>
      <c r="F4" s="226" t="s">
        <v>7</v>
      </c>
      <c r="G4" s="226" t="s">
        <v>8</v>
      </c>
      <c r="H4" s="226"/>
      <c r="I4" s="226"/>
      <c r="J4" s="226"/>
      <c r="K4" s="227" t="s">
        <v>9</v>
      </c>
    </row>
    <row r="5" spans="1:11" ht="140.25" x14ac:dyDescent="0.25">
      <c r="A5" s="225"/>
      <c r="B5" s="225"/>
      <c r="C5" s="5" t="s">
        <v>10</v>
      </c>
      <c r="D5" s="5" t="s">
        <v>11</v>
      </c>
      <c r="E5" s="5" t="s">
        <v>12</v>
      </c>
      <c r="F5" s="226"/>
      <c r="G5" s="6" t="s">
        <v>13</v>
      </c>
      <c r="H5" s="5" t="s">
        <v>14</v>
      </c>
      <c r="I5" s="5" t="s">
        <v>15</v>
      </c>
      <c r="J5" s="5" t="s">
        <v>14</v>
      </c>
      <c r="K5" s="227"/>
    </row>
    <row r="6" spans="1:11" ht="38.25" customHeight="1" x14ac:dyDescent="0.3">
      <c r="A6" s="7">
        <v>1</v>
      </c>
      <c r="B6" s="35" t="s">
        <v>59</v>
      </c>
      <c r="C6" s="36"/>
      <c r="D6" s="37">
        <v>0.33</v>
      </c>
      <c r="E6" s="38" t="s">
        <v>60</v>
      </c>
      <c r="F6" s="39">
        <v>0.33</v>
      </c>
      <c r="G6" s="40"/>
      <c r="H6" s="15"/>
      <c r="I6" s="38" t="s">
        <v>60</v>
      </c>
      <c r="J6" s="41">
        <v>0.33</v>
      </c>
      <c r="K6" s="42">
        <v>0</v>
      </c>
    </row>
    <row r="7" spans="1:11" ht="25.5" x14ac:dyDescent="0.3">
      <c r="A7" s="7">
        <v>2</v>
      </c>
      <c r="B7" s="35" t="s">
        <v>61</v>
      </c>
      <c r="C7" s="36"/>
      <c r="D7" s="37">
        <v>3.42</v>
      </c>
      <c r="E7" s="38" t="s">
        <v>62</v>
      </c>
      <c r="F7" s="39">
        <v>3.42</v>
      </c>
      <c r="G7" s="40"/>
      <c r="H7" s="15"/>
      <c r="I7" s="38" t="s">
        <v>62</v>
      </c>
      <c r="J7" s="41">
        <v>3.42</v>
      </c>
      <c r="K7" s="42">
        <v>0</v>
      </c>
    </row>
    <row r="8" spans="1:11" ht="49.5" customHeight="1" x14ac:dyDescent="0.3">
      <c r="A8" s="7">
        <v>3</v>
      </c>
      <c r="B8" s="35" t="s">
        <v>63</v>
      </c>
      <c r="C8" s="36"/>
      <c r="D8" s="37">
        <v>24.579000000000001</v>
      </c>
      <c r="E8" s="38" t="s">
        <v>64</v>
      </c>
      <c r="F8" s="39">
        <f>SUM(C8,D8)</f>
        <v>24.579000000000001</v>
      </c>
      <c r="G8" s="40"/>
      <c r="H8" s="15"/>
      <c r="I8" s="38" t="s">
        <v>64</v>
      </c>
      <c r="J8" s="41">
        <v>0</v>
      </c>
      <c r="K8" s="42">
        <v>24.58</v>
      </c>
    </row>
    <row r="9" spans="1:11" ht="18.75" x14ac:dyDescent="0.3">
      <c r="A9" s="7">
        <v>4</v>
      </c>
      <c r="B9" s="35" t="s">
        <v>65</v>
      </c>
      <c r="C9" s="36"/>
      <c r="D9" s="37">
        <v>35.18</v>
      </c>
      <c r="E9" s="38" t="s">
        <v>66</v>
      </c>
      <c r="F9" s="39">
        <v>35.18</v>
      </c>
      <c r="G9" s="40"/>
      <c r="H9" s="15"/>
      <c r="I9" s="38" t="s">
        <v>66</v>
      </c>
      <c r="J9" s="15">
        <v>35.18</v>
      </c>
      <c r="K9" s="42">
        <v>0</v>
      </c>
    </row>
    <row r="10" spans="1:11" ht="15.75" x14ac:dyDescent="0.25">
      <c r="A10" s="19"/>
      <c r="B10" s="22" t="s">
        <v>20</v>
      </c>
      <c r="C10" s="23">
        <f>SUM(C6:C9)</f>
        <v>0</v>
      </c>
      <c r="D10" s="23">
        <f>SUM(D6:D9)</f>
        <v>63.509</v>
      </c>
      <c r="E10" s="24"/>
      <c r="F10" s="25">
        <f>SUM(C10,D10)</f>
        <v>63.509</v>
      </c>
      <c r="G10" s="26"/>
      <c r="H10" s="23">
        <f>SUM(H6:H9)</f>
        <v>0</v>
      </c>
      <c r="I10" s="24"/>
      <c r="J10" s="23">
        <f>SUM(J6:J9)</f>
        <v>38.93</v>
      </c>
      <c r="K10" s="27">
        <f>SUM(K6:K9)</f>
        <v>24.58</v>
      </c>
    </row>
    <row r="11" spans="1:11" x14ac:dyDescent="0.25">
      <c r="K11" s="43"/>
    </row>
    <row r="13" spans="1:11" ht="15.75" x14ac:dyDescent="0.25">
      <c r="B13" s="28" t="s">
        <v>67</v>
      </c>
      <c r="F13" s="29"/>
      <c r="G13" s="218" t="s">
        <v>68</v>
      </c>
      <c r="H13" s="219"/>
    </row>
    <row r="14" spans="1:11" x14ac:dyDescent="0.25">
      <c r="B14" s="28"/>
      <c r="F14" s="30" t="s">
        <v>23</v>
      </c>
      <c r="G14" s="31"/>
      <c r="H14" s="31"/>
    </row>
    <row r="15" spans="1:11" ht="15.75" x14ac:dyDescent="0.25">
      <c r="B15" s="28" t="s">
        <v>24</v>
      </c>
      <c r="F15" s="29"/>
      <c r="G15" s="218" t="s">
        <v>69</v>
      </c>
      <c r="H15" s="219"/>
    </row>
    <row r="16" spans="1:11" x14ac:dyDescent="0.25">
      <c r="F16" s="30" t="s">
        <v>23</v>
      </c>
      <c r="G16" s="31"/>
      <c r="H16" s="31"/>
    </row>
    <row r="19" spans="1:3" x14ac:dyDescent="0.25">
      <c r="B19" t="s">
        <v>70</v>
      </c>
    </row>
    <row r="20" spans="1:3" x14ac:dyDescent="0.25">
      <c r="B20" t="s">
        <v>71</v>
      </c>
    </row>
    <row r="21" spans="1:3" x14ac:dyDescent="0.25">
      <c r="B21" t="s">
        <v>72</v>
      </c>
    </row>
    <row r="25" spans="1:3" x14ac:dyDescent="0.25">
      <c r="A25" s="44"/>
      <c r="B25" s="45"/>
      <c r="C25" s="44"/>
    </row>
  </sheetData>
  <mergeCells count="10">
    <mergeCell ref="G13:H13"/>
    <mergeCell ref="G15:H15"/>
    <mergeCell ref="B2:J2"/>
    <mergeCell ref="A3:K3"/>
    <mergeCell ref="A4:A5"/>
    <mergeCell ref="B4:B5"/>
    <mergeCell ref="C4:E4"/>
    <mergeCell ref="F4:F5"/>
    <mergeCell ref="G4:J4"/>
    <mergeCell ref="K4:K5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0.5703125" customWidth="1"/>
    <col min="4" max="4" width="13.5703125" customWidth="1"/>
    <col min="5" max="5" width="20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0.5703125" customWidth="1"/>
    <col min="260" max="260" width="13.5703125" customWidth="1"/>
    <col min="261" max="261" width="20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0.5703125" customWidth="1"/>
    <col min="516" max="516" width="13.5703125" customWidth="1"/>
    <col min="517" max="517" width="20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0.5703125" customWidth="1"/>
    <col min="772" max="772" width="13.5703125" customWidth="1"/>
    <col min="773" max="773" width="20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0.5703125" customWidth="1"/>
    <col min="1028" max="1028" width="13.5703125" customWidth="1"/>
    <col min="1029" max="1029" width="20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0.5703125" customWidth="1"/>
    <col min="1284" max="1284" width="13.5703125" customWidth="1"/>
    <col min="1285" max="1285" width="20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0.5703125" customWidth="1"/>
    <col min="1540" max="1540" width="13.5703125" customWidth="1"/>
    <col min="1541" max="1541" width="20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0.5703125" customWidth="1"/>
    <col min="1796" max="1796" width="13.5703125" customWidth="1"/>
    <col min="1797" max="1797" width="20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0.5703125" customWidth="1"/>
    <col min="2052" max="2052" width="13.5703125" customWidth="1"/>
    <col min="2053" max="2053" width="20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0.5703125" customWidth="1"/>
    <col min="2308" max="2308" width="13.5703125" customWidth="1"/>
    <col min="2309" max="2309" width="20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0.5703125" customWidth="1"/>
    <col min="2564" max="2564" width="13.5703125" customWidth="1"/>
    <col min="2565" max="2565" width="20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0.5703125" customWidth="1"/>
    <col min="2820" max="2820" width="13.5703125" customWidth="1"/>
    <col min="2821" max="2821" width="20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0.5703125" customWidth="1"/>
    <col min="3076" max="3076" width="13.5703125" customWidth="1"/>
    <col min="3077" max="3077" width="20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0.5703125" customWidth="1"/>
    <col min="3332" max="3332" width="13.5703125" customWidth="1"/>
    <col min="3333" max="3333" width="20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0.5703125" customWidth="1"/>
    <col min="3588" max="3588" width="13.5703125" customWidth="1"/>
    <col min="3589" max="3589" width="20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0.5703125" customWidth="1"/>
    <col min="3844" max="3844" width="13.5703125" customWidth="1"/>
    <col min="3845" max="3845" width="20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0.5703125" customWidth="1"/>
    <col min="4100" max="4100" width="13.5703125" customWidth="1"/>
    <col min="4101" max="4101" width="20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0.5703125" customWidth="1"/>
    <col min="4356" max="4356" width="13.5703125" customWidth="1"/>
    <col min="4357" max="4357" width="20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0.5703125" customWidth="1"/>
    <col min="4612" max="4612" width="13.5703125" customWidth="1"/>
    <col min="4613" max="4613" width="20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0.5703125" customWidth="1"/>
    <col min="4868" max="4868" width="13.5703125" customWidth="1"/>
    <col min="4869" max="4869" width="20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0.5703125" customWidth="1"/>
    <col min="5124" max="5124" width="13.5703125" customWidth="1"/>
    <col min="5125" max="5125" width="20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0.5703125" customWidth="1"/>
    <col min="5380" max="5380" width="13.5703125" customWidth="1"/>
    <col min="5381" max="5381" width="20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0.5703125" customWidth="1"/>
    <col min="5636" max="5636" width="13.5703125" customWidth="1"/>
    <col min="5637" max="5637" width="20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0.5703125" customWidth="1"/>
    <col min="5892" max="5892" width="13.5703125" customWidth="1"/>
    <col min="5893" max="5893" width="20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0.5703125" customWidth="1"/>
    <col min="6148" max="6148" width="13.5703125" customWidth="1"/>
    <col min="6149" max="6149" width="20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0.5703125" customWidth="1"/>
    <col min="6404" max="6404" width="13.5703125" customWidth="1"/>
    <col min="6405" max="6405" width="20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0.5703125" customWidth="1"/>
    <col min="6660" max="6660" width="13.5703125" customWidth="1"/>
    <col min="6661" max="6661" width="20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0.5703125" customWidth="1"/>
    <col min="6916" max="6916" width="13.5703125" customWidth="1"/>
    <col min="6917" max="6917" width="20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0.5703125" customWidth="1"/>
    <col min="7172" max="7172" width="13.5703125" customWidth="1"/>
    <col min="7173" max="7173" width="20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0.5703125" customWidth="1"/>
    <col min="7428" max="7428" width="13.5703125" customWidth="1"/>
    <col min="7429" max="7429" width="20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0.5703125" customWidth="1"/>
    <col min="7684" max="7684" width="13.5703125" customWidth="1"/>
    <col min="7685" max="7685" width="20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0.5703125" customWidth="1"/>
    <col min="7940" max="7940" width="13.5703125" customWidth="1"/>
    <col min="7941" max="7941" width="20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0.5703125" customWidth="1"/>
    <col min="8196" max="8196" width="13.5703125" customWidth="1"/>
    <col min="8197" max="8197" width="20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0.5703125" customWidth="1"/>
    <col min="8452" max="8452" width="13.5703125" customWidth="1"/>
    <col min="8453" max="8453" width="20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0.5703125" customWidth="1"/>
    <col min="8708" max="8708" width="13.5703125" customWidth="1"/>
    <col min="8709" max="8709" width="20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0.5703125" customWidth="1"/>
    <col min="8964" max="8964" width="13.5703125" customWidth="1"/>
    <col min="8965" max="8965" width="20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0.5703125" customWidth="1"/>
    <col min="9220" max="9220" width="13.5703125" customWidth="1"/>
    <col min="9221" max="9221" width="20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0.5703125" customWidth="1"/>
    <col min="9476" max="9476" width="13.5703125" customWidth="1"/>
    <col min="9477" max="9477" width="20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0.5703125" customWidth="1"/>
    <col min="9732" max="9732" width="13.5703125" customWidth="1"/>
    <col min="9733" max="9733" width="20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0.5703125" customWidth="1"/>
    <col min="9988" max="9988" width="13.5703125" customWidth="1"/>
    <col min="9989" max="9989" width="20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0.5703125" customWidth="1"/>
    <col min="10244" max="10244" width="13.5703125" customWidth="1"/>
    <col min="10245" max="10245" width="20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0.5703125" customWidth="1"/>
    <col min="10500" max="10500" width="13.5703125" customWidth="1"/>
    <col min="10501" max="10501" width="20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0.5703125" customWidth="1"/>
    <col min="10756" max="10756" width="13.5703125" customWidth="1"/>
    <col min="10757" max="10757" width="20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0.5703125" customWidth="1"/>
    <col min="11012" max="11012" width="13.5703125" customWidth="1"/>
    <col min="11013" max="11013" width="20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0.5703125" customWidth="1"/>
    <col min="11268" max="11268" width="13.5703125" customWidth="1"/>
    <col min="11269" max="11269" width="20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0.5703125" customWidth="1"/>
    <col min="11524" max="11524" width="13.5703125" customWidth="1"/>
    <col min="11525" max="11525" width="20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0.5703125" customWidth="1"/>
    <col min="11780" max="11780" width="13.5703125" customWidth="1"/>
    <col min="11781" max="11781" width="20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0.5703125" customWidth="1"/>
    <col min="12036" max="12036" width="13.5703125" customWidth="1"/>
    <col min="12037" max="12037" width="20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0.5703125" customWidth="1"/>
    <col min="12292" max="12292" width="13.5703125" customWidth="1"/>
    <col min="12293" max="12293" width="20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0.5703125" customWidth="1"/>
    <col min="12548" max="12548" width="13.5703125" customWidth="1"/>
    <col min="12549" max="12549" width="20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0.5703125" customWidth="1"/>
    <col min="12804" max="12804" width="13.5703125" customWidth="1"/>
    <col min="12805" max="12805" width="20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0.5703125" customWidth="1"/>
    <col min="13060" max="13060" width="13.5703125" customWidth="1"/>
    <col min="13061" max="13061" width="20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0.5703125" customWidth="1"/>
    <col min="13316" max="13316" width="13.5703125" customWidth="1"/>
    <col min="13317" max="13317" width="20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0.5703125" customWidth="1"/>
    <col min="13572" max="13572" width="13.5703125" customWidth="1"/>
    <col min="13573" max="13573" width="20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0.5703125" customWidth="1"/>
    <col min="13828" max="13828" width="13.5703125" customWidth="1"/>
    <col min="13829" max="13829" width="20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0.5703125" customWidth="1"/>
    <col min="14084" max="14084" width="13.5703125" customWidth="1"/>
    <col min="14085" max="14085" width="20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0.5703125" customWidth="1"/>
    <col min="14340" max="14340" width="13.5703125" customWidth="1"/>
    <col min="14341" max="14341" width="20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0.5703125" customWidth="1"/>
    <col min="14596" max="14596" width="13.5703125" customWidth="1"/>
    <col min="14597" max="14597" width="20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0.5703125" customWidth="1"/>
    <col min="14852" max="14852" width="13.5703125" customWidth="1"/>
    <col min="14853" max="14853" width="20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0.5703125" customWidth="1"/>
    <col min="15108" max="15108" width="13.5703125" customWidth="1"/>
    <col min="15109" max="15109" width="20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0.5703125" customWidth="1"/>
    <col min="15364" max="15364" width="13.5703125" customWidth="1"/>
    <col min="15365" max="15365" width="20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0.5703125" customWidth="1"/>
    <col min="15620" max="15620" width="13.5703125" customWidth="1"/>
    <col min="15621" max="15621" width="20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0.5703125" customWidth="1"/>
    <col min="15876" max="15876" width="13.5703125" customWidth="1"/>
    <col min="15877" max="15877" width="20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0.5703125" customWidth="1"/>
    <col min="16132" max="16132" width="13.5703125" customWidth="1"/>
    <col min="16133" max="16133" width="20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4" ht="18.75" customHeight="1" x14ac:dyDescent="0.25">
      <c r="K1" s="46" t="s">
        <v>0</v>
      </c>
      <c r="L1" s="46"/>
      <c r="M1" s="46"/>
    </row>
    <row r="2" spans="1:14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7" t="s">
        <v>73</v>
      </c>
      <c r="L2" s="47"/>
      <c r="M2" s="47"/>
      <c r="N2" s="47"/>
    </row>
    <row r="3" spans="1:14" ht="61.5" customHeight="1" x14ac:dyDescent="0.25">
      <c r="A3" s="2"/>
      <c r="B3" s="228" t="s">
        <v>74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4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4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4" ht="156.7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4" ht="15.75" hidden="1" x14ac:dyDescent="0.25">
      <c r="A7" s="7"/>
      <c r="B7" s="14"/>
      <c r="C7" s="15"/>
      <c r="D7" s="15"/>
      <c r="E7" s="8"/>
      <c r="F7" s="16">
        <f>SUM(C7,D7)</f>
        <v>0</v>
      </c>
      <c r="G7" s="14"/>
      <c r="H7" s="15"/>
      <c r="I7" s="12"/>
      <c r="J7" s="15"/>
      <c r="K7" s="17"/>
    </row>
    <row r="8" spans="1:14" ht="48" customHeight="1" x14ac:dyDescent="0.25">
      <c r="A8" s="7">
        <v>1</v>
      </c>
      <c r="B8" s="8" t="s">
        <v>75</v>
      </c>
      <c r="C8" s="15"/>
      <c r="D8" s="15">
        <v>24.579000000000001</v>
      </c>
      <c r="E8" s="8" t="s">
        <v>76</v>
      </c>
      <c r="F8" s="16">
        <f t="shared" ref="F8:F39" si="0">SUM(C8,D8)</f>
        <v>24.579000000000001</v>
      </c>
      <c r="G8" s="14"/>
      <c r="H8" s="15"/>
      <c r="I8" s="8" t="s">
        <v>77</v>
      </c>
      <c r="J8" s="15">
        <v>15.362</v>
      </c>
      <c r="K8" s="17">
        <v>9.2200000000000006</v>
      </c>
    </row>
    <row r="9" spans="1:14" ht="15.75" x14ac:dyDescent="0.25">
      <c r="A9" s="7">
        <v>2</v>
      </c>
      <c r="B9" s="14" t="s">
        <v>78</v>
      </c>
      <c r="C9" s="15">
        <v>5</v>
      </c>
      <c r="D9" s="15"/>
      <c r="E9" s="8"/>
      <c r="F9" s="16">
        <f t="shared" si="0"/>
        <v>5</v>
      </c>
      <c r="G9" s="13">
        <v>2220</v>
      </c>
      <c r="H9" s="15">
        <v>5</v>
      </c>
      <c r="I9" s="12" t="s">
        <v>79</v>
      </c>
      <c r="J9" s="15"/>
      <c r="K9" s="17"/>
    </row>
    <row r="10" spans="1:14" ht="15.75" x14ac:dyDescent="0.25">
      <c r="A10" s="7"/>
      <c r="B10" s="14"/>
      <c r="C10" s="15"/>
      <c r="D10" s="15"/>
      <c r="E10" s="8"/>
      <c r="F10" s="16">
        <f t="shared" si="0"/>
        <v>0</v>
      </c>
      <c r="G10" s="14"/>
      <c r="H10" s="15"/>
      <c r="I10" s="12"/>
      <c r="J10" s="15"/>
      <c r="K10" s="17"/>
    </row>
    <row r="11" spans="1:14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4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4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4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4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4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18"/>
      <c r="B38" s="19"/>
      <c r="C38" s="20"/>
      <c r="D38" s="20"/>
      <c r="E38" s="21"/>
      <c r="F38" s="16">
        <f t="shared" si="0"/>
        <v>0</v>
      </c>
      <c r="G38" s="19"/>
      <c r="H38" s="20"/>
      <c r="I38" s="21"/>
      <c r="J38" s="20"/>
      <c r="K38" s="17"/>
    </row>
    <row r="39" spans="1:11" ht="15.75" x14ac:dyDescent="0.25">
      <c r="A39" s="19"/>
      <c r="B39" s="22" t="s">
        <v>20</v>
      </c>
      <c r="C39" s="23">
        <f>SUM(C7:C38)</f>
        <v>5</v>
      </c>
      <c r="D39" s="23">
        <f>SUM(D7:D38)</f>
        <v>24.579000000000001</v>
      </c>
      <c r="E39" s="24"/>
      <c r="F39" s="25">
        <f t="shared" si="0"/>
        <v>29.579000000000001</v>
      </c>
      <c r="G39" s="26"/>
      <c r="H39" s="23">
        <f>SUM(H7:H38)</f>
        <v>5</v>
      </c>
      <c r="I39" s="24"/>
      <c r="J39" s="23">
        <f>SUM(J7:J38)</f>
        <v>15.362</v>
      </c>
      <c r="K39" s="27">
        <f>SUM(K8:K38)</f>
        <v>9.2200000000000006</v>
      </c>
    </row>
    <row r="42" spans="1:11" ht="15.75" x14ac:dyDescent="0.25">
      <c r="B42" s="28" t="s">
        <v>21</v>
      </c>
      <c r="F42" s="29"/>
      <c r="G42" s="233" t="s">
        <v>80</v>
      </c>
      <c r="H42" s="234"/>
    </row>
    <row r="43" spans="1:11" x14ac:dyDescent="0.25">
      <c r="B43" s="28"/>
      <c r="F43" s="30" t="s">
        <v>23</v>
      </c>
      <c r="G43" s="31"/>
      <c r="H43" s="31"/>
    </row>
    <row r="44" spans="1:11" ht="15.75" x14ac:dyDescent="0.25">
      <c r="B44" s="28" t="s">
        <v>24</v>
      </c>
      <c r="F44" s="29"/>
      <c r="G44" s="235" t="s">
        <v>81</v>
      </c>
      <c r="H44" s="236"/>
    </row>
    <row r="45" spans="1:11" x14ac:dyDescent="0.25">
      <c r="F45" s="30" t="s">
        <v>23</v>
      </c>
      <c r="G45" s="31"/>
      <c r="H45" s="31"/>
    </row>
  </sheetData>
  <mergeCells count="10">
    <mergeCell ref="G42:H42"/>
    <mergeCell ref="G44:H4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75" workbookViewId="0">
      <selection activeCell="E31" sqref="E31"/>
    </sheetView>
  </sheetViews>
  <sheetFormatPr defaultRowHeight="15" x14ac:dyDescent="0.2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26</v>
      </c>
    </row>
    <row r="3" spans="1:13" ht="71.25" customHeight="1" x14ac:dyDescent="0.25">
      <c r="A3" s="2"/>
      <c r="B3" s="228" t="s">
        <v>82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3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3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3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  <c r="L6" s="48"/>
      <c r="M6" s="48"/>
    </row>
    <row r="7" spans="1:13" ht="33" customHeight="1" x14ac:dyDescent="0.25">
      <c r="A7" s="49">
        <v>1</v>
      </c>
      <c r="B7" s="50" t="s">
        <v>83</v>
      </c>
      <c r="C7" s="51"/>
      <c r="D7" s="52"/>
      <c r="E7" s="50"/>
      <c r="F7" s="53"/>
      <c r="G7" s="54" t="s">
        <v>84</v>
      </c>
      <c r="H7" s="54" t="s">
        <v>84</v>
      </c>
      <c r="I7" s="55" t="s">
        <v>85</v>
      </c>
      <c r="J7" s="56">
        <v>18.07</v>
      </c>
      <c r="K7" s="57">
        <v>38.14</v>
      </c>
      <c r="L7" s="48"/>
      <c r="M7" s="48"/>
    </row>
    <row r="8" spans="1:13" ht="51" customHeight="1" x14ac:dyDescent="0.25">
      <c r="A8" s="49"/>
      <c r="B8" s="50"/>
      <c r="C8" s="51"/>
      <c r="D8" s="52"/>
      <c r="E8" s="50"/>
      <c r="F8" s="53"/>
      <c r="G8" s="54" t="s">
        <v>84</v>
      </c>
      <c r="H8" s="54" t="s">
        <v>84</v>
      </c>
      <c r="I8" s="55" t="s">
        <v>54</v>
      </c>
      <c r="J8" s="56">
        <v>92.031000000000006</v>
      </c>
      <c r="K8" s="57">
        <v>113.542</v>
      </c>
      <c r="L8" s="48"/>
      <c r="M8" s="48"/>
    </row>
    <row r="9" spans="1:13" ht="33" customHeight="1" x14ac:dyDescent="0.25">
      <c r="A9" s="49"/>
      <c r="B9" s="50"/>
      <c r="C9" s="51"/>
      <c r="D9" s="52"/>
      <c r="E9" s="50"/>
      <c r="F9" s="53"/>
      <c r="G9" s="54" t="s">
        <v>84</v>
      </c>
      <c r="H9" s="54" t="s">
        <v>84</v>
      </c>
      <c r="I9" s="55" t="s">
        <v>86</v>
      </c>
      <c r="J9" s="56">
        <v>0.83099999999999996</v>
      </c>
      <c r="K9" s="57">
        <v>0</v>
      </c>
      <c r="L9" s="48"/>
      <c r="M9" s="48"/>
    </row>
    <row r="10" spans="1:13" ht="33" customHeight="1" x14ac:dyDescent="0.25">
      <c r="A10" s="49">
        <v>2</v>
      </c>
      <c r="B10" s="58" t="s">
        <v>87</v>
      </c>
      <c r="C10" s="59"/>
      <c r="D10" s="59"/>
      <c r="E10" s="49"/>
      <c r="F10" s="60"/>
      <c r="G10" s="54" t="s">
        <v>84</v>
      </c>
      <c r="H10" s="54" t="s">
        <v>84</v>
      </c>
      <c r="I10" s="49"/>
      <c r="J10" s="56"/>
      <c r="K10" s="61">
        <v>5</v>
      </c>
      <c r="L10" s="48"/>
      <c r="M10" s="48"/>
    </row>
    <row r="11" spans="1:13" ht="48" customHeight="1" x14ac:dyDescent="0.25">
      <c r="A11" s="49">
        <v>3</v>
      </c>
      <c r="B11" s="58" t="s">
        <v>88</v>
      </c>
      <c r="C11" s="59"/>
      <c r="D11" s="62">
        <v>1.157</v>
      </c>
      <c r="E11" s="49" t="s">
        <v>54</v>
      </c>
      <c r="F11" s="63">
        <v>1.157</v>
      </c>
      <c r="G11" s="54" t="s">
        <v>84</v>
      </c>
      <c r="H11" s="54" t="s">
        <v>84</v>
      </c>
      <c r="I11" s="49" t="s">
        <v>54</v>
      </c>
      <c r="J11" s="56">
        <v>0.67100000000000004</v>
      </c>
      <c r="K11" s="57">
        <v>0.48599999999999999</v>
      </c>
      <c r="L11" s="48"/>
      <c r="M11" s="48"/>
    </row>
    <row r="12" spans="1:13" ht="33" customHeight="1" x14ac:dyDescent="0.25">
      <c r="A12" s="49">
        <v>4</v>
      </c>
      <c r="B12" s="58" t="s">
        <v>88</v>
      </c>
      <c r="C12" s="59"/>
      <c r="D12" s="62">
        <v>69.322000000000003</v>
      </c>
      <c r="E12" s="49" t="s">
        <v>89</v>
      </c>
      <c r="F12" s="63">
        <v>69.322000000000003</v>
      </c>
      <c r="G12" s="54" t="s">
        <v>84</v>
      </c>
      <c r="H12" s="54" t="s">
        <v>84</v>
      </c>
      <c r="I12" s="49" t="s">
        <v>89</v>
      </c>
      <c r="J12" s="64">
        <v>20.657</v>
      </c>
      <c r="K12" s="65">
        <v>48.664000000000001</v>
      </c>
      <c r="L12" s="48"/>
      <c r="M12" s="48"/>
    </row>
    <row r="13" spans="1:13" ht="51" customHeight="1" x14ac:dyDescent="0.25">
      <c r="A13" s="49">
        <v>5</v>
      </c>
      <c r="B13" s="58" t="s">
        <v>90</v>
      </c>
      <c r="C13" s="59"/>
      <c r="D13" s="59">
        <v>0.15</v>
      </c>
      <c r="E13" s="49" t="s">
        <v>54</v>
      </c>
      <c r="F13" s="60">
        <v>0.15</v>
      </c>
      <c r="G13" s="54" t="s">
        <v>84</v>
      </c>
      <c r="H13" s="54" t="s">
        <v>84</v>
      </c>
      <c r="I13" s="49" t="s">
        <v>54</v>
      </c>
      <c r="J13" s="66">
        <v>0</v>
      </c>
      <c r="K13" s="61">
        <v>0.15</v>
      </c>
      <c r="L13" s="48"/>
      <c r="M13" s="48"/>
    </row>
    <row r="14" spans="1:13" ht="51" customHeight="1" x14ac:dyDescent="0.25">
      <c r="A14" s="49">
        <v>6</v>
      </c>
      <c r="B14" s="58" t="s">
        <v>88</v>
      </c>
      <c r="C14" s="59"/>
      <c r="D14" s="62">
        <v>3.2679999999999998</v>
      </c>
      <c r="E14" s="49" t="s">
        <v>54</v>
      </c>
      <c r="F14" s="63">
        <v>3.2679999999999998</v>
      </c>
      <c r="G14" s="54" t="s">
        <v>84</v>
      </c>
      <c r="H14" s="54" t="s">
        <v>84</v>
      </c>
      <c r="I14" s="49" t="s">
        <v>54</v>
      </c>
      <c r="J14" s="67">
        <v>2.0579999999999998</v>
      </c>
      <c r="K14" s="61">
        <v>1.21</v>
      </c>
      <c r="L14" s="48"/>
      <c r="M14" s="48"/>
    </row>
    <row r="15" spans="1:13" ht="54" customHeight="1" x14ac:dyDescent="0.25">
      <c r="A15" s="49">
        <v>7</v>
      </c>
      <c r="B15" s="58" t="s">
        <v>88</v>
      </c>
      <c r="C15" s="62"/>
      <c r="D15" s="62">
        <v>31.341000000000001</v>
      </c>
      <c r="E15" s="49" t="s">
        <v>54</v>
      </c>
      <c r="F15" s="63">
        <v>31.341000000000001</v>
      </c>
      <c r="G15" s="54" t="s">
        <v>84</v>
      </c>
      <c r="H15" s="54" t="s">
        <v>84</v>
      </c>
      <c r="I15" s="49" t="s">
        <v>54</v>
      </c>
      <c r="J15" s="66">
        <v>0</v>
      </c>
      <c r="K15" s="57">
        <v>31.341000000000001</v>
      </c>
      <c r="L15" s="48"/>
      <c r="M15" s="48"/>
    </row>
    <row r="16" spans="1:13" ht="51.75" customHeight="1" x14ac:dyDescent="0.25">
      <c r="A16" s="49">
        <v>8</v>
      </c>
      <c r="B16" s="58" t="s">
        <v>88</v>
      </c>
      <c r="C16" s="62"/>
      <c r="D16" s="62">
        <v>1.5756700000000001</v>
      </c>
      <c r="E16" s="49" t="s">
        <v>54</v>
      </c>
      <c r="F16" s="63">
        <v>1.5756700000000001</v>
      </c>
      <c r="G16" s="54" t="s">
        <v>84</v>
      </c>
      <c r="H16" s="54" t="s">
        <v>84</v>
      </c>
      <c r="I16" s="49" t="s">
        <v>54</v>
      </c>
      <c r="J16" s="66">
        <v>0</v>
      </c>
      <c r="K16" s="57">
        <v>1.5760000000000001</v>
      </c>
      <c r="L16" s="48"/>
      <c r="M16" s="48"/>
    </row>
    <row r="17" spans="1:13" ht="50.25" customHeight="1" x14ac:dyDescent="0.25">
      <c r="A17" s="49">
        <v>9</v>
      </c>
      <c r="B17" s="58" t="s">
        <v>88</v>
      </c>
      <c r="C17" s="62"/>
      <c r="D17" s="62">
        <v>43.256999999999998</v>
      </c>
      <c r="E17" s="49" t="s">
        <v>54</v>
      </c>
      <c r="F17" s="63">
        <v>43.256999999999998</v>
      </c>
      <c r="G17" s="54" t="s">
        <v>84</v>
      </c>
      <c r="H17" s="54" t="s">
        <v>84</v>
      </c>
      <c r="I17" s="49" t="s">
        <v>54</v>
      </c>
      <c r="J17" s="66">
        <v>0</v>
      </c>
      <c r="K17" s="57">
        <v>43.256999999999998</v>
      </c>
      <c r="L17" s="48"/>
      <c r="M17" s="48"/>
    </row>
    <row r="18" spans="1:13" ht="56.25" customHeight="1" x14ac:dyDescent="0.25">
      <c r="A18" s="49">
        <v>10</v>
      </c>
      <c r="B18" s="58" t="s">
        <v>88</v>
      </c>
      <c r="C18" s="62"/>
      <c r="D18" s="62">
        <v>23.553849999999997</v>
      </c>
      <c r="E18" s="49" t="s">
        <v>54</v>
      </c>
      <c r="F18" s="63">
        <v>23.553849999999997</v>
      </c>
      <c r="G18" s="54" t="s">
        <v>84</v>
      </c>
      <c r="H18" s="54" t="s">
        <v>84</v>
      </c>
      <c r="I18" s="49" t="s">
        <v>54</v>
      </c>
      <c r="J18" s="66">
        <v>0</v>
      </c>
      <c r="K18" s="61">
        <v>23.553999999999998</v>
      </c>
      <c r="L18" s="48"/>
      <c r="M18" s="48"/>
    </row>
    <row r="19" spans="1:13" ht="48" customHeight="1" x14ac:dyDescent="0.25">
      <c r="A19" s="49">
        <v>11</v>
      </c>
      <c r="B19" s="58" t="s">
        <v>91</v>
      </c>
      <c r="C19" s="62"/>
      <c r="D19" s="62">
        <v>2.2999999999999998</v>
      </c>
      <c r="E19" s="49" t="s">
        <v>54</v>
      </c>
      <c r="F19" s="63">
        <v>2.2999999999999998</v>
      </c>
      <c r="G19" s="54" t="s">
        <v>84</v>
      </c>
      <c r="H19" s="54" t="s">
        <v>84</v>
      </c>
      <c r="I19" s="49" t="s">
        <v>54</v>
      </c>
      <c r="J19" s="67">
        <v>2.2999999999999998</v>
      </c>
      <c r="K19" s="61">
        <v>0</v>
      </c>
      <c r="L19" s="48"/>
      <c r="M19" s="48"/>
    </row>
    <row r="20" spans="1:13" ht="33" customHeight="1" x14ac:dyDescent="0.25">
      <c r="A20" s="49">
        <v>12</v>
      </c>
      <c r="B20" s="58" t="s">
        <v>91</v>
      </c>
      <c r="C20" s="62"/>
      <c r="D20" s="62">
        <v>15.275</v>
      </c>
      <c r="E20" s="49" t="s">
        <v>89</v>
      </c>
      <c r="F20" s="63">
        <v>15.275</v>
      </c>
      <c r="G20" s="54" t="s">
        <v>84</v>
      </c>
      <c r="H20" s="54" t="s">
        <v>84</v>
      </c>
      <c r="I20" s="49" t="s">
        <v>89</v>
      </c>
      <c r="J20" s="67">
        <v>15.275</v>
      </c>
      <c r="K20" s="61">
        <v>0</v>
      </c>
      <c r="L20" s="48"/>
      <c r="M20" s="48"/>
    </row>
    <row r="21" spans="1:13" ht="15.75" x14ac:dyDescent="0.25">
      <c r="A21" s="14"/>
      <c r="B21" s="22" t="s">
        <v>20</v>
      </c>
      <c r="C21" s="27">
        <f>SUM(C7:C7)</f>
        <v>0</v>
      </c>
      <c r="D21" s="68">
        <f>SUM(D11:D20)</f>
        <v>191.19952000000004</v>
      </c>
      <c r="E21" s="69"/>
      <c r="F21" s="70">
        <f>SUM(C21,D21)</f>
        <v>191.19952000000004</v>
      </c>
      <c r="G21" s="71"/>
      <c r="H21" s="27">
        <v>0</v>
      </c>
      <c r="I21" s="69"/>
      <c r="J21" s="27">
        <f>SUM(J7:J20)</f>
        <v>151.89300000000003</v>
      </c>
      <c r="K21" s="27">
        <f>SUM(K7:K20)</f>
        <v>306.91999999999996</v>
      </c>
    </row>
    <row r="24" spans="1:13" ht="15.75" x14ac:dyDescent="0.25">
      <c r="B24" s="28" t="s">
        <v>21</v>
      </c>
      <c r="F24" s="29"/>
      <c r="G24" s="218" t="s">
        <v>92</v>
      </c>
      <c r="H24" s="219"/>
    </row>
    <row r="25" spans="1:13" x14ac:dyDescent="0.25">
      <c r="B25" s="28"/>
      <c r="F25" s="30" t="s">
        <v>23</v>
      </c>
      <c r="G25" s="31"/>
      <c r="H25" s="31"/>
    </row>
    <row r="26" spans="1:13" ht="15.75" x14ac:dyDescent="0.25">
      <c r="B26" s="28" t="s">
        <v>24</v>
      </c>
      <c r="F26" s="29"/>
      <c r="G26" s="218" t="s">
        <v>93</v>
      </c>
      <c r="H26" s="219"/>
    </row>
    <row r="27" spans="1:13" x14ac:dyDescent="0.25">
      <c r="F27" s="30" t="s">
        <v>23</v>
      </c>
      <c r="G27" s="31"/>
      <c r="H27" s="31"/>
    </row>
    <row r="29" spans="1:13" x14ac:dyDescent="0.25">
      <c r="B29" s="72" t="s">
        <v>94</v>
      </c>
    </row>
    <row r="30" spans="1:13" x14ac:dyDescent="0.25">
      <c r="B30" s="72" t="s">
        <v>95</v>
      </c>
    </row>
  </sheetData>
  <mergeCells count="10">
    <mergeCell ref="G24:H24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M32"/>
  <sheetViews>
    <sheetView zoomScale="75" workbookViewId="0">
      <selection activeCell="B3" sqref="B3:J3"/>
    </sheetView>
  </sheetViews>
  <sheetFormatPr defaultColWidth="8.85546875" defaultRowHeight="15" x14ac:dyDescent="0.25"/>
  <cols>
    <col min="1" max="1" width="7.28515625" style="73" customWidth="1"/>
    <col min="2" max="2" width="24.42578125" style="73" customWidth="1"/>
    <col min="3" max="3" width="16.28515625" style="73" customWidth="1"/>
    <col min="4" max="4" width="13.5703125" style="73" customWidth="1"/>
    <col min="5" max="5" width="18.85546875" style="73" customWidth="1"/>
    <col min="6" max="6" width="15.85546875" style="73" customWidth="1"/>
    <col min="7" max="7" width="16.5703125" style="73" customWidth="1"/>
    <col min="8" max="8" width="14.28515625" style="73" customWidth="1"/>
    <col min="9" max="9" width="22.85546875" style="73" customWidth="1"/>
    <col min="10" max="10" width="14" style="73" customWidth="1"/>
    <col min="11" max="11" width="15.5703125" style="73" customWidth="1"/>
    <col min="12" max="256" width="8.85546875" style="73"/>
    <col min="257" max="257" width="7.28515625" style="73" customWidth="1"/>
    <col min="258" max="258" width="24.42578125" style="73" customWidth="1"/>
    <col min="259" max="259" width="16.28515625" style="73" customWidth="1"/>
    <col min="260" max="260" width="13.5703125" style="73" customWidth="1"/>
    <col min="261" max="261" width="18.85546875" style="73" customWidth="1"/>
    <col min="262" max="262" width="15.85546875" style="73" customWidth="1"/>
    <col min="263" max="263" width="16.5703125" style="73" customWidth="1"/>
    <col min="264" max="264" width="14.28515625" style="73" customWidth="1"/>
    <col min="265" max="265" width="22.85546875" style="73" customWidth="1"/>
    <col min="266" max="266" width="14" style="73" customWidth="1"/>
    <col min="267" max="267" width="15.5703125" style="73" customWidth="1"/>
    <col min="268" max="512" width="8.85546875" style="73"/>
    <col min="513" max="513" width="7.28515625" style="73" customWidth="1"/>
    <col min="514" max="514" width="24.42578125" style="73" customWidth="1"/>
    <col min="515" max="515" width="16.28515625" style="73" customWidth="1"/>
    <col min="516" max="516" width="13.5703125" style="73" customWidth="1"/>
    <col min="517" max="517" width="18.85546875" style="73" customWidth="1"/>
    <col min="518" max="518" width="15.85546875" style="73" customWidth="1"/>
    <col min="519" max="519" width="16.5703125" style="73" customWidth="1"/>
    <col min="520" max="520" width="14.28515625" style="73" customWidth="1"/>
    <col min="521" max="521" width="22.85546875" style="73" customWidth="1"/>
    <col min="522" max="522" width="14" style="73" customWidth="1"/>
    <col min="523" max="523" width="15.5703125" style="73" customWidth="1"/>
    <col min="524" max="768" width="8.85546875" style="73"/>
    <col min="769" max="769" width="7.28515625" style="73" customWidth="1"/>
    <col min="770" max="770" width="24.42578125" style="73" customWidth="1"/>
    <col min="771" max="771" width="16.28515625" style="73" customWidth="1"/>
    <col min="772" max="772" width="13.5703125" style="73" customWidth="1"/>
    <col min="773" max="773" width="18.85546875" style="73" customWidth="1"/>
    <col min="774" max="774" width="15.85546875" style="73" customWidth="1"/>
    <col min="775" max="775" width="16.5703125" style="73" customWidth="1"/>
    <col min="776" max="776" width="14.28515625" style="73" customWidth="1"/>
    <col min="777" max="777" width="22.85546875" style="73" customWidth="1"/>
    <col min="778" max="778" width="14" style="73" customWidth="1"/>
    <col min="779" max="779" width="15.5703125" style="73" customWidth="1"/>
    <col min="780" max="1024" width="8.85546875" style="73"/>
    <col min="1025" max="1025" width="7.28515625" style="73" customWidth="1"/>
    <col min="1026" max="1026" width="24.42578125" style="73" customWidth="1"/>
    <col min="1027" max="1027" width="16.28515625" style="73" customWidth="1"/>
    <col min="1028" max="1028" width="13.5703125" style="73" customWidth="1"/>
    <col min="1029" max="1029" width="18.85546875" style="73" customWidth="1"/>
    <col min="1030" max="1030" width="15.85546875" style="73" customWidth="1"/>
    <col min="1031" max="1031" width="16.5703125" style="73" customWidth="1"/>
    <col min="1032" max="1032" width="14.28515625" style="73" customWidth="1"/>
    <col min="1033" max="1033" width="22.85546875" style="73" customWidth="1"/>
    <col min="1034" max="1034" width="14" style="73" customWidth="1"/>
    <col min="1035" max="1035" width="15.5703125" style="73" customWidth="1"/>
    <col min="1036" max="1280" width="8.85546875" style="73"/>
    <col min="1281" max="1281" width="7.28515625" style="73" customWidth="1"/>
    <col min="1282" max="1282" width="24.42578125" style="73" customWidth="1"/>
    <col min="1283" max="1283" width="16.28515625" style="73" customWidth="1"/>
    <col min="1284" max="1284" width="13.5703125" style="73" customWidth="1"/>
    <col min="1285" max="1285" width="18.85546875" style="73" customWidth="1"/>
    <col min="1286" max="1286" width="15.85546875" style="73" customWidth="1"/>
    <col min="1287" max="1287" width="16.5703125" style="73" customWidth="1"/>
    <col min="1288" max="1288" width="14.28515625" style="73" customWidth="1"/>
    <col min="1289" max="1289" width="22.85546875" style="73" customWidth="1"/>
    <col min="1290" max="1290" width="14" style="73" customWidth="1"/>
    <col min="1291" max="1291" width="15.5703125" style="73" customWidth="1"/>
    <col min="1292" max="1536" width="8.85546875" style="73"/>
    <col min="1537" max="1537" width="7.28515625" style="73" customWidth="1"/>
    <col min="1538" max="1538" width="24.42578125" style="73" customWidth="1"/>
    <col min="1539" max="1539" width="16.28515625" style="73" customWidth="1"/>
    <col min="1540" max="1540" width="13.5703125" style="73" customWidth="1"/>
    <col min="1541" max="1541" width="18.85546875" style="73" customWidth="1"/>
    <col min="1542" max="1542" width="15.85546875" style="73" customWidth="1"/>
    <col min="1543" max="1543" width="16.5703125" style="73" customWidth="1"/>
    <col min="1544" max="1544" width="14.28515625" style="73" customWidth="1"/>
    <col min="1545" max="1545" width="22.85546875" style="73" customWidth="1"/>
    <col min="1546" max="1546" width="14" style="73" customWidth="1"/>
    <col min="1547" max="1547" width="15.5703125" style="73" customWidth="1"/>
    <col min="1548" max="1792" width="8.85546875" style="73"/>
    <col min="1793" max="1793" width="7.28515625" style="73" customWidth="1"/>
    <col min="1794" max="1794" width="24.42578125" style="73" customWidth="1"/>
    <col min="1795" max="1795" width="16.28515625" style="73" customWidth="1"/>
    <col min="1796" max="1796" width="13.5703125" style="73" customWidth="1"/>
    <col min="1797" max="1797" width="18.85546875" style="73" customWidth="1"/>
    <col min="1798" max="1798" width="15.85546875" style="73" customWidth="1"/>
    <col min="1799" max="1799" width="16.5703125" style="73" customWidth="1"/>
    <col min="1800" max="1800" width="14.28515625" style="73" customWidth="1"/>
    <col min="1801" max="1801" width="22.85546875" style="73" customWidth="1"/>
    <col min="1802" max="1802" width="14" style="73" customWidth="1"/>
    <col min="1803" max="1803" width="15.5703125" style="73" customWidth="1"/>
    <col min="1804" max="2048" width="8.85546875" style="73"/>
    <col min="2049" max="2049" width="7.28515625" style="73" customWidth="1"/>
    <col min="2050" max="2050" width="24.42578125" style="73" customWidth="1"/>
    <col min="2051" max="2051" width="16.28515625" style="73" customWidth="1"/>
    <col min="2052" max="2052" width="13.5703125" style="73" customWidth="1"/>
    <col min="2053" max="2053" width="18.85546875" style="73" customWidth="1"/>
    <col min="2054" max="2054" width="15.85546875" style="73" customWidth="1"/>
    <col min="2055" max="2055" width="16.5703125" style="73" customWidth="1"/>
    <col min="2056" max="2056" width="14.28515625" style="73" customWidth="1"/>
    <col min="2057" max="2057" width="22.85546875" style="73" customWidth="1"/>
    <col min="2058" max="2058" width="14" style="73" customWidth="1"/>
    <col min="2059" max="2059" width="15.5703125" style="73" customWidth="1"/>
    <col min="2060" max="2304" width="8.85546875" style="73"/>
    <col min="2305" max="2305" width="7.28515625" style="73" customWidth="1"/>
    <col min="2306" max="2306" width="24.42578125" style="73" customWidth="1"/>
    <col min="2307" max="2307" width="16.28515625" style="73" customWidth="1"/>
    <col min="2308" max="2308" width="13.5703125" style="73" customWidth="1"/>
    <col min="2309" max="2309" width="18.85546875" style="73" customWidth="1"/>
    <col min="2310" max="2310" width="15.85546875" style="73" customWidth="1"/>
    <col min="2311" max="2311" width="16.5703125" style="73" customWidth="1"/>
    <col min="2312" max="2312" width="14.28515625" style="73" customWidth="1"/>
    <col min="2313" max="2313" width="22.85546875" style="73" customWidth="1"/>
    <col min="2314" max="2314" width="14" style="73" customWidth="1"/>
    <col min="2315" max="2315" width="15.5703125" style="73" customWidth="1"/>
    <col min="2316" max="2560" width="8.85546875" style="73"/>
    <col min="2561" max="2561" width="7.28515625" style="73" customWidth="1"/>
    <col min="2562" max="2562" width="24.42578125" style="73" customWidth="1"/>
    <col min="2563" max="2563" width="16.28515625" style="73" customWidth="1"/>
    <col min="2564" max="2564" width="13.5703125" style="73" customWidth="1"/>
    <col min="2565" max="2565" width="18.85546875" style="73" customWidth="1"/>
    <col min="2566" max="2566" width="15.85546875" style="73" customWidth="1"/>
    <col min="2567" max="2567" width="16.5703125" style="73" customWidth="1"/>
    <col min="2568" max="2568" width="14.28515625" style="73" customWidth="1"/>
    <col min="2569" max="2569" width="22.85546875" style="73" customWidth="1"/>
    <col min="2570" max="2570" width="14" style="73" customWidth="1"/>
    <col min="2571" max="2571" width="15.5703125" style="73" customWidth="1"/>
    <col min="2572" max="2816" width="8.85546875" style="73"/>
    <col min="2817" max="2817" width="7.28515625" style="73" customWidth="1"/>
    <col min="2818" max="2818" width="24.42578125" style="73" customWidth="1"/>
    <col min="2819" max="2819" width="16.28515625" style="73" customWidth="1"/>
    <col min="2820" max="2820" width="13.5703125" style="73" customWidth="1"/>
    <col min="2821" max="2821" width="18.85546875" style="73" customWidth="1"/>
    <col min="2822" max="2822" width="15.85546875" style="73" customWidth="1"/>
    <col min="2823" max="2823" width="16.5703125" style="73" customWidth="1"/>
    <col min="2824" max="2824" width="14.28515625" style="73" customWidth="1"/>
    <col min="2825" max="2825" width="22.85546875" style="73" customWidth="1"/>
    <col min="2826" max="2826" width="14" style="73" customWidth="1"/>
    <col min="2827" max="2827" width="15.5703125" style="73" customWidth="1"/>
    <col min="2828" max="3072" width="8.85546875" style="73"/>
    <col min="3073" max="3073" width="7.28515625" style="73" customWidth="1"/>
    <col min="3074" max="3074" width="24.42578125" style="73" customWidth="1"/>
    <col min="3075" max="3075" width="16.28515625" style="73" customWidth="1"/>
    <col min="3076" max="3076" width="13.5703125" style="73" customWidth="1"/>
    <col min="3077" max="3077" width="18.85546875" style="73" customWidth="1"/>
    <col min="3078" max="3078" width="15.85546875" style="73" customWidth="1"/>
    <col min="3079" max="3079" width="16.5703125" style="73" customWidth="1"/>
    <col min="3080" max="3080" width="14.28515625" style="73" customWidth="1"/>
    <col min="3081" max="3081" width="22.85546875" style="73" customWidth="1"/>
    <col min="3082" max="3082" width="14" style="73" customWidth="1"/>
    <col min="3083" max="3083" width="15.5703125" style="73" customWidth="1"/>
    <col min="3084" max="3328" width="8.85546875" style="73"/>
    <col min="3329" max="3329" width="7.28515625" style="73" customWidth="1"/>
    <col min="3330" max="3330" width="24.42578125" style="73" customWidth="1"/>
    <col min="3331" max="3331" width="16.28515625" style="73" customWidth="1"/>
    <col min="3332" max="3332" width="13.5703125" style="73" customWidth="1"/>
    <col min="3333" max="3333" width="18.85546875" style="73" customWidth="1"/>
    <col min="3334" max="3334" width="15.85546875" style="73" customWidth="1"/>
    <col min="3335" max="3335" width="16.5703125" style="73" customWidth="1"/>
    <col min="3336" max="3336" width="14.28515625" style="73" customWidth="1"/>
    <col min="3337" max="3337" width="22.85546875" style="73" customWidth="1"/>
    <col min="3338" max="3338" width="14" style="73" customWidth="1"/>
    <col min="3339" max="3339" width="15.5703125" style="73" customWidth="1"/>
    <col min="3340" max="3584" width="8.85546875" style="73"/>
    <col min="3585" max="3585" width="7.28515625" style="73" customWidth="1"/>
    <col min="3586" max="3586" width="24.42578125" style="73" customWidth="1"/>
    <col min="3587" max="3587" width="16.28515625" style="73" customWidth="1"/>
    <col min="3588" max="3588" width="13.5703125" style="73" customWidth="1"/>
    <col min="3589" max="3589" width="18.85546875" style="73" customWidth="1"/>
    <col min="3590" max="3590" width="15.85546875" style="73" customWidth="1"/>
    <col min="3591" max="3591" width="16.5703125" style="73" customWidth="1"/>
    <col min="3592" max="3592" width="14.28515625" style="73" customWidth="1"/>
    <col min="3593" max="3593" width="22.85546875" style="73" customWidth="1"/>
    <col min="3594" max="3594" width="14" style="73" customWidth="1"/>
    <col min="3595" max="3595" width="15.5703125" style="73" customWidth="1"/>
    <col min="3596" max="3840" width="8.85546875" style="73"/>
    <col min="3841" max="3841" width="7.28515625" style="73" customWidth="1"/>
    <col min="3842" max="3842" width="24.42578125" style="73" customWidth="1"/>
    <col min="3843" max="3843" width="16.28515625" style="73" customWidth="1"/>
    <col min="3844" max="3844" width="13.5703125" style="73" customWidth="1"/>
    <col min="3845" max="3845" width="18.85546875" style="73" customWidth="1"/>
    <col min="3846" max="3846" width="15.85546875" style="73" customWidth="1"/>
    <col min="3847" max="3847" width="16.5703125" style="73" customWidth="1"/>
    <col min="3848" max="3848" width="14.28515625" style="73" customWidth="1"/>
    <col min="3849" max="3849" width="22.85546875" style="73" customWidth="1"/>
    <col min="3850" max="3850" width="14" style="73" customWidth="1"/>
    <col min="3851" max="3851" width="15.5703125" style="73" customWidth="1"/>
    <col min="3852" max="4096" width="8.85546875" style="73"/>
    <col min="4097" max="4097" width="7.28515625" style="73" customWidth="1"/>
    <col min="4098" max="4098" width="24.42578125" style="73" customWidth="1"/>
    <col min="4099" max="4099" width="16.28515625" style="73" customWidth="1"/>
    <col min="4100" max="4100" width="13.5703125" style="73" customWidth="1"/>
    <col min="4101" max="4101" width="18.85546875" style="73" customWidth="1"/>
    <col min="4102" max="4102" width="15.85546875" style="73" customWidth="1"/>
    <col min="4103" max="4103" width="16.5703125" style="73" customWidth="1"/>
    <col min="4104" max="4104" width="14.28515625" style="73" customWidth="1"/>
    <col min="4105" max="4105" width="22.85546875" style="73" customWidth="1"/>
    <col min="4106" max="4106" width="14" style="73" customWidth="1"/>
    <col min="4107" max="4107" width="15.5703125" style="73" customWidth="1"/>
    <col min="4108" max="4352" width="8.85546875" style="73"/>
    <col min="4353" max="4353" width="7.28515625" style="73" customWidth="1"/>
    <col min="4354" max="4354" width="24.42578125" style="73" customWidth="1"/>
    <col min="4355" max="4355" width="16.28515625" style="73" customWidth="1"/>
    <col min="4356" max="4356" width="13.5703125" style="73" customWidth="1"/>
    <col min="4357" max="4357" width="18.85546875" style="73" customWidth="1"/>
    <col min="4358" max="4358" width="15.85546875" style="73" customWidth="1"/>
    <col min="4359" max="4359" width="16.5703125" style="73" customWidth="1"/>
    <col min="4360" max="4360" width="14.28515625" style="73" customWidth="1"/>
    <col min="4361" max="4361" width="22.85546875" style="73" customWidth="1"/>
    <col min="4362" max="4362" width="14" style="73" customWidth="1"/>
    <col min="4363" max="4363" width="15.5703125" style="73" customWidth="1"/>
    <col min="4364" max="4608" width="8.85546875" style="73"/>
    <col min="4609" max="4609" width="7.28515625" style="73" customWidth="1"/>
    <col min="4610" max="4610" width="24.42578125" style="73" customWidth="1"/>
    <col min="4611" max="4611" width="16.28515625" style="73" customWidth="1"/>
    <col min="4612" max="4612" width="13.5703125" style="73" customWidth="1"/>
    <col min="4613" max="4613" width="18.85546875" style="73" customWidth="1"/>
    <col min="4614" max="4614" width="15.85546875" style="73" customWidth="1"/>
    <col min="4615" max="4615" width="16.5703125" style="73" customWidth="1"/>
    <col min="4616" max="4616" width="14.28515625" style="73" customWidth="1"/>
    <col min="4617" max="4617" width="22.85546875" style="73" customWidth="1"/>
    <col min="4618" max="4618" width="14" style="73" customWidth="1"/>
    <col min="4619" max="4619" width="15.5703125" style="73" customWidth="1"/>
    <col min="4620" max="4864" width="8.85546875" style="73"/>
    <col min="4865" max="4865" width="7.28515625" style="73" customWidth="1"/>
    <col min="4866" max="4866" width="24.42578125" style="73" customWidth="1"/>
    <col min="4867" max="4867" width="16.28515625" style="73" customWidth="1"/>
    <col min="4868" max="4868" width="13.5703125" style="73" customWidth="1"/>
    <col min="4869" max="4869" width="18.85546875" style="73" customWidth="1"/>
    <col min="4870" max="4870" width="15.85546875" style="73" customWidth="1"/>
    <col min="4871" max="4871" width="16.5703125" style="73" customWidth="1"/>
    <col min="4872" max="4872" width="14.28515625" style="73" customWidth="1"/>
    <col min="4873" max="4873" width="22.85546875" style="73" customWidth="1"/>
    <col min="4874" max="4874" width="14" style="73" customWidth="1"/>
    <col min="4875" max="4875" width="15.5703125" style="73" customWidth="1"/>
    <col min="4876" max="5120" width="8.85546875" style="73"/>
    <col min="5121" max="5121" width="7.28515625" style="73" customWidth="1"/>
    <col min="5122" max="5122" width="24.42578125" style="73" customWidth="1"/>
    <col min="5123" max="5123" width="16.28515625" style="73" customWidth="1"/>
    <col min="5124" max="5124" width="13.5703125" style="73" customWidth="1"/>
    <col min="5125" max="5125" width="18.85546875" style="73" customWidth="1"/>
    <col min="5126" max="5126" width="15.85546875" style="73" customWidth="1"/>
    <col min="5127" max="5127" width="16.5703125" style="73" customWidth="1"/>
    <col min="5128" max="5128" width="14.28515625" style="73" customWidth="1"/>
    <col min="5129" max="5129" width="22.85546875" style="73" customWidth="1"/>
    <col min="5130" max="5130" width="14" style="73" customWidth="1"/>
    <col min="5131" max="5131" width="15.5703125" style="73" customWidth="1"/>
    <col min="5132" max="5376" width="8.85546875" style="73"/>
    <col min="5377" max="5377" width="7.28515625" style="73" customWidth="1"/>
    <col min="5378" max="5378" width="24.42578125" style="73" customWidth="1"/>
    <col min="5379" max="5379" width="16.28515625" style="73" customWidth="1"/>
    <col min="5380" max="5380" width="13.5703125" style="73" customWidth="1"/>
    <col min="5381" max="5381" width="18.85546875" style="73" customWidth="1"/>
    <col min="5382" max="5382" width="15.85546875" style="73" customWidth="1"/>
    <col min="5383" max="5383" width="16.5703125" style="73" customWidth="1"/>
    <col min="5384" max="5384" width="14.28515625" style="73" customWidth="1"/>
    <col min="5385" max="5385" width="22.85546875" style="73" customWidth="1"/>
    <col min="5386" max="5386" width="14" style="73" customWidth="1"/>
    <col min="5387" max="5387" width="15.5703125" style="73" customWidth="1"/>
    <col min="5388" max="5632" width="8.85546875" style="73"/>
    <col min="5633" max="5633" width="7.28515625" style="73" customWidth="1"/>
    <col min="5634" max="5634" width="24.42578125" style="73" customWidth="1"/>
    <col min="5635" max="5635" width="16.28515625" style="73" customWidth="1"/>
    <col min="5636" max="5636" width="13.5703125" style="73" customWidth="1"/>
    <col min="5637" max="5637" width="18.85546875" style="73" customWidth="1"/>
    <col min="5638" max="5638" width="15.85546875" style="73" customWidth="1"/>
    <col min="5639" max="5639" width="16.5703125" style="73" customWidth="1"/>
    <col min="5640" max="5640" width="14.28515625" style="73" customWidth="1"/>
    <col min="5641" max="5641" width="22.85546875" style="73" customWidth="1"/>
    <col min="5642" max="5642" width="14" style="73" customWidth="1"/>
    <col min="5643" max="5643" width="15.5703125" style="73" customWidth="1"/>
    <col min="5644" max="5888" width="8.85546875" style="73"/>
    <col min="5889" max="5889" width="7.28515625" style="73" customWidth="1"/>
    <col min="5890" max="5890" width="24.42578125" style="73" customWidth="1"/>
    <col min="5891" max="5891" width="16.28515625" style="73" customWidth="1"/>
    <col min="5892" max="5892" width="13.5703125" style="73" customWidth="1"/>
    <col min="5893" max="5893" width="18.85546875" style="73" customWidth="1"/>
    <col min="5894" max="5894" width="15.85546875" style="73" customWidth="1"/>
    <col min="5895" max="5895" width="16.5703125" style="73" customWidth="1"/>
    <col min="5896" max="5896" width="14.28515625" style="73" customWidth="1"/>
    <col min="5897" max="5897" width="22.85546875" style="73" customWidth="1"/>
    <col min="5898" max="5898" width="14" style="73" customWidth="1"/>
    <col min="5899" max="5899" width="15.5703125" style="73" customWidth="1"/>
    <col min="5900" max="6144" width="8.85546875" style="73"/>
    <col min="6145" max="6145" width="7.28515625" style="73" customWidth="1"/>
    <col min="6146" max="6146" width="24.42578125" style="73" customWidth="1"/>
    <col min="6147" max="6147" width="16.28515625" style="73" customWidth="1"/>
    <col min="6148" max="6148" width="13.5703125" style="73" customWidth="1"/>
    <col min="6149" max="6149" width="18.85546875" style="73" customWidth="1"/>
    <col min="6150" max="6150" width="15.85546875" style="73" customWidth="1"/>
    <col min="6151" max="6151" width="16.5703125" style="73" customWidth="1"/>
    <col min="6152" max="6152" width="14.28515625" style="73" customWidth="1"/>
    <col min="6153" max="6153" width="22.85546875" style="73" customWidth="1"/>
    <col min="6154" max="6154" width="14" style="73" customWidth="1"/>
    <col min="6155" max="6155" width="15.5703125" style="73" customWidth="1"/>
    <col min="6156" max="6400" width="8.85546875" style="73"/>
    <col min="6401" max="6401" width="7.28515625" style="73" customWidth="1"/>
    <col min="6402" max="6402" width="24.42578125" style="73" customWidth="1"/>
    <col min="6403" max="6403" width="16.28515625" style="73" customWidth="1"/>
    <col min="6404" max="6404" width="13.5703125" style="73" customWidth="1"/>
    <col min="6405" max="6405" width="18.85546875" style="73" customWidth="1"/>
    <col min="6406" max="6406" width="15.85546875" style="73" customWidth="1"/>
    <col min="6407" max="6407" width="16.5703125" style="73" customWidth="1"/>
    <col min="6408" max="6408" width="14.28515625" style="73" customWidth="1"/>
    <col min="6409" max="6409" width="22.85546875" style="73" customWidth="1"/>
    <col min="6410" max="6410" width="14" style="73" customWidth="1"/>
    <col min="6411" max="6411" width="15.5703125" style="73" customWidth="1"/>
    <col min="6412" max="6656" width="8.85546875" style="73"/>
    <col min="6657" max="6657" width="7.28515625" style="73" customWidth="1"/>
    <col min="6658" max="6658" width="24.42578125" style="73" customWidth="1"/>
    <col min="6659" max="6659" width="16.28515625" style="73" customWidth="1"/>
    <col min="6660" max="6660" width="13.5703125" style="73" customWidth="1"/>
    <col min="6661" max="6661" width="18.85546875" style="73" customWidth="1"/>
    <col min="6662" max="6662" width="15.85546875" style="73" customWidth="1"/>
    <col min="6663" max="6663" width="16.5703125" style="73" customWidth="1"/>
    <col min="6664" max="6664" width="14.28515625" style="73" customWidth="1"/>
    <col min="6665" max="6665" width="22.85546875" style="73" customWidth="1"/>
    <col min="6666" max="6666" width="14" style="73" customWidth="1"/>
    <col min="6667" max="6667" width="15.5703125" style="73" customWidth="1"/>
    <col min="6668" max="6912" width="8.85546875" style="73"/>
    <col min="6913" max="6913" width="7.28515625" style="73" customWidth="1"/>
    <col min="6914" max="6914" width="24.42578125" style="73" customWidth="1"/>
    <col min="6915" max="6915" width="16.28515625" style="73" customWidth="1"/>
    <col min="6916" max="6916" width="13.5703125" style="73" customWidth="1"/>
    <col min="6917" max="6917" width="18.85546875" style="73" customWidth="1"/>
    <col min="6918" max="6918" width="15.85546875" style="73" customWidth="1"/>
    <col min="6919" max="6919" width="16.5703125" style="73" customWidth="1"/>
    <col min="6920" max="6920" width="14.28515625" style="73" customWidth="1"/>
    <col min="6921" max="6921" width="22.85546875" style="73" customWidth="1"/>
    <col min="6922" max="6922" width="14" style="73" customWidth="1"/>
    <col min="6923" max="6923" width="15.5703125" style="73" customWidth="1"/>
    <col min="6924" max="7168" width="8.85546875" style="73"/>
    <col min="7169" max="7169" width="7.28515625" style="73" customWidth="1"/>
    <col min="7170" max="7170" width="24.42578125" style="73" customWidth="1"/>
    <col min="7171" max="7171" width="16.28515625" style="73" customWidth="1"/>
    <col min="7172" max="7172" width="13.5703125" style="73" customWidth="1"/>
    <col min="7173" max="7173" width="18.85546875" style="73" customWidth="1"/>
    <col min="7174" max="7174" width="15.85546875" style="73" customWidth="1"/>
    <col min="7175" max="7175" width="16.5703125" style="73" customWidth="1"/>
    <col min="7176" max="7176" width="14.28515625" style="73" customWidth="1"/>
    <col min="7177" max="7177" width="22.85546875" style="73" customWidth="1"/>
    <col min="7178" max="7178" width="14" style="73" customWidth="1"/>
    <col min="7179" max="7179" width="15.5703125" style="73" customWidth="1"/>
    <col min="7180" max="7424" width="8.85546875" style="73"/>
    <col min="7425" max="7425" width="7.28515625" style="73" customWidth="1"/>
    <col min="7426" max="7426" width="24.42578125" style="73" customWidth="1"/>
    <col min="7427" max="7427" width="16.28515625" style="73" customWidth="1"/>
    <col min="7428" max="7428" width="13.5703125" style="73" customWidth="1"/>
    <col min="7429" max="7429" width="18.85546875" style="73" customWidth="1"/>
    <col min="7430" max="7430" width="15.85546875" style="73" customWidth="1"/>
    <col min="7431" max="7431" width="16.5703125" style="73" customWidth="1"/>
    <col min="7432" max="7432" width="14.28515625" style="73" customWidth="1"/>
    <col min="7433" max="7433" width="22.85546875" style="73" customWidth="1"/>
    <col min="7434" max="7434" width="14" style="73" customWidth="1"/>
    <col min="7435" max="7435" width="15.5703125" style="73" customWidth="1"/>
    <col min="7436" max="7680" width="8.85546875" style="73"/>
    <col min="7681" max="7681" width="7.28515625" style="73" customWidth="1"/>
    <col min="7682" max="7682" width="24.42578125" style="73" customWidth="1"/>
    <col min="7683" max="7683" width="16.28515625" style="73" customWidth="1"/>
    <col min="7684" max="7684" width="13.5703125" style="73" customWidth="1"/>
    <col min="7685" max="7685" width="18.85546875" style="73" customWidth="1"/>
    <col min="7686" max="7686" width="15.85546875" style="73" customWidth="1"/>
    <col min="7687" max="7687" width="16.5703125" style="73" customWidth="1"/>
    <col min="7688" max="7688" width="14.28515625" style="73" customWidth="1"/>
    <col min="7689" max="7689" width="22.85546875" style="73" customWidth="1"/>
    <col min="7690" max="7690" width="14" style="73" customWidth="1"/>
    <col min="7691" max="7691" width="15.5703125" style="73" customWidth="1"/>
    <col min="7692" max="7936" width="8.85546875" style="73"/>
    <col min="7937" max="7937" width="7.28515625" style="73" customWidth="1"/>
    <col min="7938" max="7938" width="24.42578125" style="73" customWidth="1"/>
    <col min="7939" max="7939" width="16.28515625" style="73" customWidth="1"/>
    <col min="7940" max="7940" width="13.5703125" style="73" customWidth="1"/>
    <col min="7941" max="7941" width="18.85546875" style="73" customWidth="1"/>
    <col min="7942" max="7942" width="15.85546875" style="73" customWidth="1"/>
    <col min="7943" max="7943" width="16.5703125" style="73" customWidth="1"/>
    <col min="7944" max="7944" width="14.28515625" style="73" customWidth="1"/>
    <col min="7945" max="7945" width="22.85546875" style="73" customWidth="1"/>
    <col min="7946" max="7946" width="14" style="73" customWidth="1"/>
    <col min="7947" max="7947" width="15.5703125" style="73" customWidth="1"/>
    <col min="7948" max="8192" width="8.85546875" style="73"/>
    <col min="8193" max="8193" width="7.28515625" style="73" customWidth="1"/>
    <col min="8194" max="8194" width="24.42578125" style="73" customWidth="1"/>
    <col min="8195" max="8195" width="16.28515625" style="73" customWidth="1"/>
    <col min="8196" max="8196" width="13.5703125" style="73" customWidth="1"/>
    <col min="8197" max="8197" width="18.85546875" style="73" customWidth="1"/>
    <col min="8198" max="8198" width="15.85546875" style="73" customWidth="1"/>
    <col min="8199" max="8199" width="16.5703125" style="73" customWidth="1"/>
    <col min="8200" max="8200" width="14.28515625" style="73" customWidth="1"/>
    <col min="8201" max="8201" width="22.85546875" style="73" customWidth="1"/>
    <col min="8202" max="8202" width="14" style="73" customWidth="1"/>
    <col min="8203" max="8203" width="15.5703125" style="73" customWidth="1"/>
    <col min="8204" max="8448" width="8.85546875" style="73"/>
    <col min="8449" max="8449" width="7.28515625" style="73" customWidth="1"/>
    <col min="8450" max="8450" width="24.42578125" style="73" customWidth="1"/>
    <col min="8451" max="8451" width="16.28515625" style="73" customWidth="1"/>
    <col min="8452" max="8452" width="13.5703125" style="73" customWidth="1"/>
    <col min="8453" max="8453" width="18.85546875" style="73" customWidth="1"/>
    <col min="8454" max="8454" width="15.85546875" style="73" customWidth="1"/>
    <col min="8455" max="8455" width="16.5703125" style="73" customWidth="1"/>
    <col min="8456" max="8456" width="14.28515625" style="73" customWidth="1"/>
    <col min="8457" max="8457" width="22.85546875" style="73" customWidth="1"/>
    <col min="8458" max="8458" width="14" style="73" customWidth="1"/>
    <col min="8459" max="8459" width="15.5703125" style="73" customWidth="1"/>
    <col min="8460" max="8704" width="8.85546875" style="73"/>
    <col min="8705" max="8705" width="7.28515625" style="73" customWidth="1"/>
    <col min="8706" max="8706" width="24.42578125" style="73" customWidth="1"/>
    <col min="8707" max="8707" width="16.28515625" style="73" customWidth="1"/>
    <col min="8708" max="8708" width="13.5703125" style="73" customWidth="1"/>
    <col min="8709" max="8709" width="18.85546875" style="73" customWidth="1"/>
    <col min="8710" max="8710" width="15.85546875" style="73" customWidth="1"/>
    <col min="8711" max="8711" width="16.5703125" style="73" customWidth="1"/>
    <col min="8712" max="8712" width="14.28515625" style="73" customWidth="1"/>
    <col min="8713" max="8713" width="22.85546875" style="73" customWidth="1"/>
    <col min="8714" max="8714" width="14" style="73" customWidth="1"/>
    <col min="8715" max="8715" width="15.5703125" style="73" customWidth="1"/>
    <col min="8716" max="8960" width="8.85546875" style="73"/>
    <col min="8961" max="8961" width="7.28515625" style="73" customWidth="1"/>
    <col min="8962" max="8962" width="24.42578125" style="73" customWidth="1"/>
    <col min="8963" max="8963" width="16.28515625" style="73" customWidth="1"/>
    <col min="8964" max="8964" width="13.5703125" style="73" customWidth="1"/>
    <col min="8965" max="8965" width="18.85546875" style="73" customWidth="1"/>
    <col min="8966" max="8966" width="15.85546875" style="73" customWidth="1"/>
    <col min="8967" max="8967" width="16.5703125" style="73" customWidth="1"/>
    <col min="8968" max="8968" width="14.28515625" style="73" customWidth="1"/>
    <col min="8969" max="8969" width="22.85546875" style="73" customWidth="1"/>
    <col min="8970" max="8970" width="14" style="73" customWidth="1"/>
    <col min="8971" max="8971" width="15.5703125" style="73" customWidth="1"/>
    <col min="8972" max="9216" width="8.85546875" style="73"/>
    <col min="9217" max="9217" width="7.28515625" style="73" customWidth="1"/>
    <col min="9218" max="9218" width="24.42578125" style="73" customWidth="1"/>
    <col min="9219" max="9219" width="16.28515625" style="73" customWidth="1"/>
    <col min="9220" max="9220" width="13.5703125" style="73" customWidth="1"/>
    <col min="9221" max="9221" width="18.85546875" style="73" customWidth="1"/>
    <col min="9222" max="9222" width="15.85546875" style="73" customWidth="1"/>
    <col min="9223" max="9223" width="16.5703125" style="73" customWidth="1"/>
    <col min="9224" max="9224" width="14.28515625" style="73" customWidth="1"/>
    <col min="9225" max="9225" width="22.85546875" style="73" customWidth="1"/>
    <col min="9226" max="9226" width="14" style="73" customWidth="1"/>
    <col min="9227" max="9227" width="15.5703125" style="73" customWidth="1"/>
    <col min="9228" max="9472" width="8.85546875" style="73"/>
    <col min="9473" max="9473" width="7.28515625" style="73" customWidth="1"/>
    <col min="9474" max="9474" width="24.42578125" style="73" customWidth="1"/>
    <col min="9475" max="9475" width="16.28515625" style="73" customWidth="1"/>
    <col min="9476" max="9476" width="13.5703125" style="73" customWidth="1"/>
    <col min="9477" max="9477" width="18.85546875" style="73" customWidth="1"/>
    <col min="9478" max="9478" width="15.85546875" style="73" customWidth="1"/>
    <col min="9479" max="9479" width="16.5703125" style="73" customWidth="1"/>
    <col min="9480" max="9480" width="14.28515625" style="73" customWidth="1"/>
    <col min="9481" max="9481" width="22.85546875" style="73" customWidth="1"/>
    <col min="9482" max="9482" width="14" style="73" customWidth="1"/>
    <col min="9483" max="9483" width="15.5703125" style="73" customWidth="1"/>
    <col min="9484" max="9728" width="8.85546875" style="73"/>
    <col min="9729" max="9729" width="7.28515625" style="73" customWidth="1"/>
    <col min="9730" max="9730" width="24.42578125" style="73" customWidth="1"/>
    <col min="9731" max="9731" width="16.28515625" style="73" customWidth="1"/>
    <col min="9732" max="9732" width="13.5703125" style="73" customWidth="1"/>
    <col min="9733" max="9733" width="18.85546875" style="73" customWidth="1"/>
    <col min="9734" max="9734" width="15.85546875" style="73" customWidth="1"/>
    <col min="9735" max="9735" width="16.5703125" style="73" customWidth="1"/>
    <col min="9736" max="9736" width="14.28515625" style="73" customWidth="1"/>
    <col min="9737" max="9737" width="22.85546875" style="73" customWidth="1"/>
    <col min="9738" max="9738" width="14" style="73" customWidth="1"/>
    <col min="9739" max="9739" width="15.5703125" style="73" customWidth="1"/>
    <col min="9740" max="9984" width="8.85546875" style="73"/>
    <col min="9985" max="9985" width="7.28515625" style="73" customWidth="1"/>
    <col min="9986" max="9986" width="24.42578125" style="73" customWidth="1"/>
    <col min="9987" max="9987" width="16.28515625" style="73" customWidth="1"/>
    <col min="9988" max="9988" width="13.5703125" style="73" customWidth="1"/>
    <col min="9989" max="9989" width="18.85546875" style="73" customWidth="1"/>
    <col min="9990" max="9990" width="15.85546875" style="73" customWidth="1"/>
    <col min="9991" max="9991" width="16.5703125" style="73" customWidth="1"/>
    <col min="9992" max="9992" width="14.28515625" style="73" customWidth="1"/>
    <col min="9993" max="9993" width="22.85546875" style="73" customWidth="1"/>
    <col min="9994" max="9994" width="14" style="73" customWidth="1"/>
    <col min="9995" max="9995" width="15.5703125" style="73" customWidth="1"/>
    <col min="9996" max="10240" width="8.85546875" style="73"/>
    <col min="10241" max="10241" width="7.28515625" style="73" customWidth="1"/>
    <col min="10242" max="10242" width="24.42578125" style="73" customWidth="1"/>
    <col min="10243" max="10243" width="16.28515625" style="73" customWidth="1"/>
    <col min="10244" max="10244" width="13.5703125" style="73" customWidth="1"/>
    <col min="10245" max="10245" width="18.85546875" style="73" customWidth="1"/>
    <col min="10246" max="10246" width="15.85546875" style="73" customWidth="1"/>
    <col min="10247" max="10247" width="16.5703125" style="73" customWidth="1"/>
    <col min="10248" max="10248" width="14.28515625" style="73" customWidth="1"/>
    <col min="10249" max="10249" width="22.85546875" style="73" customWidth="1"/>
    <col min="10250" max="10250" width="14" style="73" customWidth="1"/>
    <col min="10251" max="10251" width="15.5703125" style="73" customWidth="1"/>
    <col min="10252" max="10496" width="8.85546875" style="73"/>
    <col min="10497" max="10497" width="7.28515625" style="73" customWidth="1"/>
    <col min="10498" max="10498" width="24.42578125" style="73" customWidth="1"/>
    <col min="10499" max="10499" width="16.28515625" style="73" customWidth="1"/>
    <col min="10500" max="10500" width="13.5703125" style="73" customWidth="1"/>
    <col min="10501" max="10501" width="18.85546875" style="73" customWidth="1"/>
    <col min="10502" max="10502" width="15.85546875" style="73" customWidth="1"/>
    <col min="10503" max="10503" width="16.5703125" style="73" customWidth="1"/>
    <col min="10504" max="10504" width="14.28515625" style="73" customWidth="1"/>
    <col min="10505" max="10505" width="22.85546875" style="73" customWidth="1"/>
    <col min="10506" max="10506" width="14" style="73" customWidth="1"/>
    <col min="10507" max="10507" width="15.5703125" style="73" customWidth="1"/>
    <col min="10508" max="10752" width="8.85546875" style="73"/>
    <col min="10753" max="10753" width="7.28515625" style="73" customWidth="1"/>
    <col min="10754" max="10754" width="24.42578125" style="73" customWidth="1"/>
    <col min="10755" max="10755" width="16.28515625" style="73" customWidth="1"/>
    <col min="10756" max="10756" width="13.5703125" style="73" customWidth="1"/>
    <col min="10757" max="10757" width="18.85546875" style="73" customWidth="1"/>
    <col min="10758" max="10758" width="15.85546875" style="73" customWidth="1"/>
    <col min="10759" max="10759" width="16.5703125" style="73" customWidth="1"/>
    <col min="10760" max="10760" width="14.28515625" style="73" customWidth="1"/>
    <col min="10761" max="10761" width="22.85546875" style="73" customWidth="1"/>
    <col min="10762" max="10762" width="14" style="73" customWidth="1"/>
    <col min="10763" max="10763" width="15.5703125" style="73" customWidth="1"/>
    <col min="10764" max="11008" width="8.85546875" style="73"/>
    <col min="11009" max="11009" width="7.28515625" style="73" customWidth="1"/>
    <col min="11010" max="11010" width="24.42578125" style="73" customWidth="1"/>
    <col min="11011" max="11011" width="16.28515625" style="73" customWidth="1"/>
    <col min="11012" max="11012" width="13.5703125" style="73" customWidth="1"/>
    <col min="11013" max="11013" width="18.85546875" style="73" customWidth="1"/>
    <col min="11014" max="11014" width="15.85546875" style="73" customWidth="1"/>
    <col min="11015" max="11015" width="16.5703125" style="73" customWidth="1"/>
    <col min="11016" max="11016" width="14.28515625" style="73" customWidth="1"/>
    <col min="11017" max="11017" width="22.85546875" style="73" customWidth="1"/>
    <col min="11018" max="11018" width="14" style="73" customWidth="1"/>
    <col min="11019" max="11019" width="15.5703125" style="73" customWidth="1"/>
    <col min="11020" max="11264" width="8.85546875" style="73"/>
    <col min="11265" max="11265" width="7.28515625" style="73" customWidth="1"/>
    <col min="11266" max="11266" width="24.42578125" style="73" customWidth="1"/>
    <col min="11267" max="11267" width="16.28515625" style="73" customWidth="1"/>
    <col min="11268" max="11268" width="13.5703125" style="73" customWidth="1"/>
    <col min="11269" max="11269" width="18.85546875" style="73" customWidth="1"/>
    <col min="11270" max="11270" width="15.85546875" style="73" customWidth="1"/>
    <col min="11271" max="11271" width="16.5703125" style="73" customWidth="1"/>
    <col min="11272" max="11272" width="14.28515625" style="73" customWidth="1"/>
    <col min="11273" max="11273" width="22.85546875" style="73" customWidth="1"/>
    <col min="11274" max="11274" width="14" style="73" customWidth="1"/>
    <col min="11275" max="11275" width="15.5703125" style="73" customWidth="1"/>
    <col min="11276" max="11520" width="8.85546875" style="73"/>
    <col min="11521" max="11521" width="7.28515625" style="73" customWidth="1"/>
    <col min="11522" max="11522" width="24.42578125" style="73" customWidth="1"/>
    <col min="11523" max="11523" width="16.28515625" style="73" customWidth="1"/>
    <col min="11524" max="11524" width="13.5703125" style="73" customWidth="1"/>
    <col min="11525" max="11525" width="18.85546875" style="73" customWidth="1"/>
    <col min="11526" max="11526" width="15.85546875" style="73" customWidth="1"/>
    <col min="11527" max="11527" width="16.5703125" style="73" customWidth="1"/>
    <col min="11528" max="11528" width="14.28515625" style="73" customWidth="1"/>
    <col min="11529" max="11529" width="22.85546875" style="73" customWidth="1"/>
    <col min="11530" max="11530" width="14" style="73" customWidth="1"/>
    <col min="11531" max="11531" width="15.5703125" style="73" customWidth="1"/>
    <col min="11532" max="11776" width="8.85546875" style="73"/>
    <col min="11777" max="11777" width="7.28515625" style="73" customWidth="1"/>
    <col min="11778" max="11778" width="24.42578125" style="73" customWidth="1"/>
    <col min="11779" max="11779" width="16.28515625" style="73" customWidth="1"/>
    <col min="11780" max="11780" width="13.5703125" style="73" customWidth="1"/>
    <col min="11781" max="11781" width="18.85546875" style="73" customWidth="1"/>
    <col min="11782" max="11782" width="15.85546875" style="73" customWidth="1"/>
    <col min="11783" max="11783" width="16.5703125" style="73" customWidth="1"/>
    <col min="11784" max="11784" width="14.28515625" style="73" customWidth="1"/>
    <col min="11785" max="11785" width="22.85546875" style="73" customWidth="1"/>
    <col min="11786" max="11786" width="14" style="73" customWidth="1"/>
    <col min="11787" max="11787" width="15.5703125" style="73" customWidth="1"/>
    <col min="11788" max="12032" width="8.85546875" style="73"/>
    <col min="12033" max="12033" width="7.28515625" style="73" customWidth="1"/>
    <col min="12034" max="12034" width="24.42578125" style="73" customWidth="1"/>
    <col min="12035" max="12035" width="16.28515625" style="73" customWidth="1"/>
    <col min="12036" max="12036" width="13.5703125" style="73" customWidth="1"/>
    <col min="12037" max="12037" width="18.85546875" style="73" customWidth="1"/>
    <col min="12038" max="12038" width="15.85546875" style="73" customWidth="1"/>
    <col min="12039" max="12039" width="16.5703125" style="73" customWidth="1"/>
    <col min="12040" max="12040" width="14.28515625" style="73" customWidth="1"/>
    <col min="12041" max="12041" width="22.85546875" style="73" customWidth="1"/>
    <col min="12042" max="12042" width="14" style="73" customWidth="1"/>
    <col min="12043" max="12043" width="15.5703125" style="73" customWidth="1"/>
    <col min="12044" max="12288" width="8.85546875" style="73"/>
    <col min="12289" max="12289" width="7.28515625" style="73" customWidth="1"/>
    <col min="12290" max="12290" width="24.42578125" style="73" customWidth="1"/>
    <col min="12291" max="12291" width="16.28515625" style="73" customWidth="1"/>
    <col min="12292" max="12292" width="13.5703125" style="73" customWidth="1"/>
    <col min="12293" max="12293" width="18.85546875" style="73" customWidth="1"/>
    <col min="12294" max="12294" width="15.85546875" style="73" customWidth="1"/>
    <col min="12295" max="12295" width="16.5703125" style="73" customWidth="1"/>
    <col min="12296" max="12296" width="14.28515625" style="73" customWidth="1"/>
    <col min="12297" max="12297" width="22.85546875" style="73" customWidth="1"/>
    <col min="12298" max="12298" width="14" style="73" customWidth="1"/>
    <col min="12299" max="12299" width="15.5703125" style="73" customWidth="1"/>
    <col min="12300" max="12544" width="8.85546875" style="73"/>
    <col min="12545" max="12545" width="7.28515625" style="73" customWidth="1"/>
    <col min="12546" max="12546" width="24.42578125" style="73" customWidth="1"/>
    <col min="12547" max="12547" width="16.28515625" style="73" customWidth="1"/>
    <col min="12548" max="12548" width="13.5703125" style="73" customWidth="1"/>
    <col min="12549" max="12549" width="18.85546875" style="73" customWidth="1"/>
    <col min="12550" max="12550" width="15.85546875" style="73" customWidth="1"/>
    <col min="12551" max="12551" width="16.5703125" style="73" customWidth="1"/>
    <col min="12552" max="12552" width="14.28515625" style="73" customWidth="1"/>
    <col min="12553" max="12553" width="22.85546875" style="73" customWidth="1"/>
    <col min="12554" max="12554" width="14" style="73" customWidth="1"/>
    <col min="12555" max="12555" width="15.5703125" style="73" customWidth="1"/>
    <col min="12556" max="12800" width="8.85546875" style="73"/>
    <col min="12801" max="12801" width="7.28515625" style="73" customWidth="1"/>
    <col min="12802" max="12802" width="24.42578125" style="73" customWidth="1"/>
    <col min="12803" max="12803" width="16.28515625" style="73" customWidth="1"/>
    <col min="12804" max="12804" width="13.5703125" style="73" customWidth="1"/>
    <col min="12805" max="12805" width="18.85546875" style="73" customWidth="1"/>
    <col min="12806" max="12806" width="15.85546875" style="73" customWidth="1"/>
    <col min="12807" max="12807" width="16.5703125" style="73" customWidth="1"/>
    <col min="12808" max="12808" width="14.28515625" style="73" customWidth="1"/>
    <col min="12809" max="12809" width="22.85546875" style="73" customWidth="1"/>
    <col min="12810" max="12810" width="14" style="73" customWidth="1"/>
    <col min="12811" max="12811" width="15.5703125" style="73" customWidth="1"/>
    <col min="12812" max="13056" width="8.85546875" style="73"/>
    <col min="13057" max="13057" width="7.28515625" style="73" customWidth="1"/>
    <col min="13058" max="13058" width="24.42578125" style="73" customWidth="1"/>
    <col min="13059" max="13059" width="16.28515625" style="73" customWidth="1"/>
    <col min="13060" max="13060" width="13.5703125" style="73" customWidth="1"/>
    <col min="13061" max="13061" width="18.85546875" style="73" customWidth="1"/>
    <col min="13062" max="13062" width="15.85546875" style="73" customWidth="1"/>
    <col min="13063" max="13063" width="16.5703125" style="73" customWidth="1"/>
    <col min="13064" max="13064" width="14.28515625" style="73" customWidth="1"/>
    <col min="13065" max="13065" width="22.85546875" style="73" customWidth="1"/>
    <col min="13066" max="13066" width="14" style="73" customWidth="1"/>
    <col min="13067" max="13067" width="15.5703125" style="73" customWidth="1"/>
    <col min="13068" max="13312" width="8.85546875" style="73"/>
    <col min="13313" max="13313" width="7.28515625" style="73" customWidth="1"/>
    <col min="13314" max="13314" width="24.42578125" style="73" customWidth="1"/>
    <col min="13315" max="13315" width="16.28515625" style="73" customWidth="1"/>
    <col min="13316" max="13316" width="13.5703125" style="73" customWidth="1"/>
    <col min="13317" max="13317" width="18.85546875" style="73" customWidth="1"/>
    <col min="13318" max="13318" width="15.85546875" style="73" customWidth="1"/>
    <col min="13319" max="13319" width="16.5703125" style="73" customWidth="1"/>
    <col min="13320" max="13320" width="14.28515625" style="73" customWidth="1"/>
    <col min="13321" max="13321" width="22.85546875" style="73" customWidth="1"/>
    <col min="13322" max="13322" width="14" style="73" customWidth="1"/>
    <col min="13323" max="13323" width="15.5703125" style="73" customWidth="1"/>
    <col min="13324" max="13568" width="8.85546875" style="73"/>
    <col min="13569" max="13569" width="7.28515625" style="73" customWidth="1"/>
    <col min="13570" max="13570" width="24.42578125" style="73" customWidth="1"/>
    <col min="13571" max="13571" width="16.28515625" style="73" customWidth="1"/>
    <col min="13572" max="13572" width="13.5703125" style="73" customWidth="1"/>
    <col min="13573" max="13573" width="18.85546875" style="73" customWidth="1"/>
    <col min="13574" max="13574" width="15.85546875" style="73" customWidth="1"/>
    <col min="13575" max="13575" width="16.5703125" style="73" customWidth="1"/>
    <col min="13576" max="13576" width="14.28515625" style="73" customWidth="1"/>
    <col min="13577" max="13577" width="22.85546875" style="73" customWidth="1"/>
    <col min="13578" max="13578" width="14" style="73" customWidth="1"/>
    <col min="13579" max="13579" width="15.5703125" style="73" customWidth="1"/>
    <col min="13580" max="13824" width="8.85546875" style="73"/>
    <col min="13825" max="13825" width="7.28515625" style="73" customWidth="1"/>
    <col min="13826" max="13826" width="24.42578125" style="73" customWidth="1"/>
    <col min="13827" max="13827" width="16.28515625" style="73" customWidth="1"/>
    <col min="13828" max="13828" width="13.5703125" style="73" customWidth="1"/>
    <col min="13829" max="13829" width="18.85546875" style="73" customWidth="1"/>
    <col min="13830" max="13830" width="15.85546875" style="73" customWidth="1"/>
    <col min="13831" max="13831" width="16.5703125" style="73" customWidth="1"/>
    <col min="13832" max="13832" width="14.28515625" style="73" customWidth="1"/>
    <col min="13833" max="13833" width="22.85546875" style="73" customWidth="1"/>
    <col min="13834" max="13834" width="14" style="73" customWidth="1"/>
    <col min="13835" max="13835" width="15.5703125" style="73" customWidth="1"/>
    <col min="13836" max="14080" width="8.85546875" style="73"/>
    <col min="14081" max="14081" width="7.28515625" style="73" customWidth="1"/>
    <col min="14082" max="14082" width="24.42578125" style="73" customWidth="1"/>
    <col min="14083" max="14083" width="16.28515625" style="73" customWidth="1"/>
    <col min="14084" max="14084" width="13.5703125" style="73" customWidth="1"/>
    <col min="14085" max="14085" width="18.85546875" style="73" customWidth="1"/>
    <col min="14086" max="14086" width="15.85546875" style="73" customWidth="1"/>
    <col min="14087" max="14087" width="16.5703125" style="73" customWidth="1"/>
    <col min="14088" max="14088" width="14.28515625" style="73" customWidth="1"/>
    <col min="14089" max="14089" width="22.85546875" style="73" customWidth="1"/>
    <col min="14090" max="14090" width="14" style="73" customWidth="1"/>
    <col min="14091" max="14091" width="15.5703125" style="73" customWidth="1"/>
    <col min="14092" max="14336" width="8.85546875" style="73"/>
    <col min="14337" max="14337" width="7.28515625" style="73" customWidth="1"/>
    <col min="14338" max="14338" width="24.42578125" style="73" customWidth="1"/>
    <col min="14339" max="14339" width="16.28515625" style="73" customWidth="1"/>
    <col min="14340" max="14340" width="13.5703125" style="73" customWidth="1"/>
    <col min="14341" max="14341" width="18.85546875" style="73" customWidth="1"/>
    <col min="14342" max="14342" width="15.85546875" style="73" customWidth="1"/>
    <col min="14343" max="14343" width="16.5703125" style="73" customWidth="1"/>
    <col min="14344" max="14344" width="14.28515625" style="73" customWidth="1"/>
    <col min="14345" max="14345" width="22.85546875" style="73" customWidth="1"/>
    <col min="14346" max="14346" width="14" style="73" customWidth="1"/>
    <col min="14347" max="14347" width="15.5703125" style="73" customWidth="1"/>
    <col min="14348" max="14592" width="8.85546875" style="73"/>
    <col min="14593" max="14593" width="7.28515625" style="73" customWidth="1"/>
    <col min="14594" max="14594" width="24.42578125" style="73" customWidth="1"/>
    <col min="14595" max="14595" width="16.28515625" style="73" customWidth="1"/>
    <col min="14596" max="14596" width="13.5703125" style="73" customWidth="1"/>
    <col min="14597" max="14597" width="18.85546875" style="73" customWidth="1"/>
    <col min="14598" max="14598" width="15.85546875" style="73" customWidth="1"/>
    <col min="14599" max="14599" width="16.5703125" style="73" customWidth="1"/>
    <col min="14600" max="14600" width="14.28515625" style="73" customWidth="1"/>
    <col min="14601" max="14601" width="22.85546875" style="73" customWidth="1"/>
    <col min="14602" max="14602" width="14" style="73" customWidth="1"/>
    <col min="14603" max="14603" width="15.5703125" style="73" customWidth="1"/>
    <col min="14604" max="14848" width="8.85546875" style="73"/>
    <col min="14849" max="14849" width="7.28515625" style="73" customWidth="1"/>
    <col min="14850" max="14850" width="24.42578125" style="73" customWidth="1"/>
    <col min="14851" max="14851" width="16.28515625" style="73" customWidth="1"/>
    <col min="14852" max="14852" width="13.5703125" style="73" customWidth="1"/>
    <col min="14853" max="14853" width="18.85546875" style="73" customWidth="1"/>
    <col min="14854" max="14854" width="15.85546875" style="73" customWidth="1"/>
    <col min="14855" max="14855" width="16.5703125" style="73" customWidth="1"/>
    <col min="14856" max="14856" width="14.28515625" style="73" customWidth="1"/>
    <col min="14857" max="14857" width="22.85546875" style="73" customWidth="1"/>
    <col min="14858" max="14858" width="14" style="73" customWidth="1"/>
    <col min="14859" max="14859" width="15.5703125" style="73" customWidth="1"/>
    <col min="14860" max="15104" width="8.85546875" style="73"/>
    <col min="15105" max="15105" width="7.28515625" style="73" customWidth="1"/>
    <col min="15106" max="15106" width="24.42578125" style="73" customWidth="1"/>
    <col min="15107" max="15107" width="16.28515625" style="73" customWidth="1"/>
    <col min="15108" max="15108" width="13.5703125" style="73" customWidth="1"/>
    <col min="15109" max="15109" width="18.85546875" style="73" customWidth="1"/>
    <col min="15110" max="15110" width="15.85546875" style="73" customWidth="1"/>
    <col min="15111" max="15111" width="16.5703125" style="73" customWidth="1"/>
    <col min="15112" max="15112" width="14.28515625" style="73" customWidth="1"/>
    <col min="15113" max="15113" width="22.85546875" style="73" customWidth="1"/>
    <col min="15114" max="15114" width="14" style="73" customWidth="1"/>
    <col min="15115" max="15115" width="15.5703125" style="73" customWidth="1"/>
    <col min="15116" max="15360" width="8.85546875" style="73"/>
    <col min="15361" max="15361" width="7.28515625" style="73" customWidth="1"/>
    <col min="15362" max="15362" width="24.42578125" style="73" customWidth="1"/>
    <col min="15363" max="15363" width="16.28515625" style="73" customWidth="1"/>
    <col min="15364" max="15364" width="13.5703125" style="73" customWidth="1"/>
    <col min="15365" max="15365" width="18.85546875" style="73" customWidth="1"/>
    <col min="15366" max="15366" width="15.85546875" style="73" customWidth="1"/>
    <col min="15367" max="15367" width="16.5703125" style="73" customWidth="1"/>
    <col min="15368" max="15368" width="14.28515625" style="73" customWidth="1"/>
    <col min="15369" max="15369" width="22.85546875" style="73" customWidth="1"/>
    <col min="15370" max="15370" width="14" style="73" customWidth="1"/>
    <col min="15371" max="15371" width="15.5703125" style="73" customWidth="1"/>
    <col min="15372" max="15616" width="8.85546875" style="73"/>
    <col min="15617" max="15617" width="7.28515625" style="73" customWidth="1"/>
    <col min="15618" max="15618" width="24.42578125" style="73" customWidth="1"/>
    <col min="15619" max="15619" width="16.28515625" style="73" customWidth="1"/>
    <col min="15620" max="15620" width="13.5703125" style="73" customWidth="1"/>
    <col min="15621" max="15621" width="18.85546875" style="73" customWidth="1"/>
    <col min="15622" max="15622" width="15.85546875" style="73" customWidth="1"/>
    <col min="15623" max="15623" width="16.5703125" style="73" customWidth="1"/>
    <col min="15624" max="15624" width="14.28515625" style="73" customWidth="1"/>
    <col min="15625" max="15625" width="22.85546875" style="73" customWidth="1"/>
    <col min="15626" max="15626" width="14" style="73" customWidth="1"/>
    <col min="15627" max="15627" width="15.5703125" style="73" customWidth="1"/>
    <col min="15628" max="15872" width="8.85546875" style="73"/>
    <col min="15873" max="15873" width="7.28515625" style="73" customWidth="1"/>
    <col min="15874" max="15874" width="24.42578125" style="73" customWidth="1"/>
    <col min="15875" max="15875" width="16.28515625" style="73" customWidth="1"/>
    <col min="15876" max="15876" width="13.5703125" style="73" customWidth="1"/>
    <col min="15877" max="15877" width="18.85546875" style="73" customWidth="1"/>
    <col min="15878" max="15878" width="15.85546875" style="73" customWidth="1"/>
    <col min="15879" max="15879" width="16.5703125" style="73" customWidth="1"/>
    <col min="15880" max="15880" width="14.28515625" style="73" customWidth="1"/>
    <col min="15881" max="15881" width="22.85546875" style="73" customWidth="1"/>
    <col min="15882" max="15882" width="14" style="73" customWidth="1"/>
    <col min="15883" max="15883" width="15.5703125" style="73" customWidth="1"/>
    <col min="15884" max="16128" width="8.85546875" style="73"/>
    <col min="16129" max="16129" width="7.28515625" style="73" customWidth="1"/>
    <col min="16130" max="16130" width="24.42578125" style="73" customWidth="1"/>
    <col min="16131" max="16131" width="16.28515625" style="73" customWidth="1"/>
    <col min="16132" max="16132" width="13.5703125" style="73" customWidth="1"/>
    <col min="16133" max="16133" width="18.85546875" style="73" customWidth="1"/>
    <col min="16134" max="16134" width="15.85546875" style="73" customWidth="1"/>
    <col min="16135" max="16135" width="16.5703125" style="73" customWidth="1"/>
    <col min="16136" max="16136" width="14.28515625" style="73" customWidth="1"/>
    <col min="16137" max="16137" width="22.85546875" style="73" customWidth="1"/>
    <col min="16138" max="16138" width="14" style="73" customWidth="1"/>
    <col min="16139" max="16139" width="15.5703125" style="73" customWidth="1"/>
    <col min="16140" max="16384" width="8.85546875" style="73"/>
  </cols>
  <sheetData>
    <row r="1" spans="1:13" ht="18.75" customHeight="1" x14ac:dyDescent="0.25">
      <c r="K1" s="74"/>
      <c r="L1" s="74"/>
      <c r="M1" s="74" t="s">
        <v>0</v>
      </c>
    </row>
    <row r="2" spans="1:13" ht="20.25" customHeight="1" x14ac:dyDescent="0.25">
      <c r="A2" s="75"/>
      <c r="B2" s="75"/>
      <c r="C2" s="75"/>
      <c r="D2" s="75"/>
      <c r="E2" s="75"/>
      <c r="F2" s="75"/>
      <c r="G2" s="75"/>
      <c r="H2" s="76"/>
      <c r="I2" s="76"/>
      <c r="K2" s="77"/>
      <c r="L2" s="77"/>
      <c r="M2" s="77" t="s">
        <v>26</v>
      </c>
    </row>
    <row r="3" spans="1:13" ht="61.5" customHeight="1" x14ac:dyDescent="0.25">
      <c r="A3" s="75"/>
      <c r="B3" s="238" t="s">
        <v>99</v>
      </c>
      <c r="C3" s="239"/>
      <c r="D3" s="239"/>
      <c r="E3" s="239"/>
      <c r="F3" s="239"/>
      <c r="G3" s="239"/>
      <c r="H3" s="239"/>
      <c r="I3" s="239"/>
      <c r="J3" s="239"/>
      <c r="K3" s="75"/>
    </row>
    <row r="4" spans="1:13" ht="31.5" customHeight="1" x14ac:dyDescent="0.25">
      <c r="A4" s="240" t="s">
        <v>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3" ht="33" customHeight="1" x14ac:dyDescent="0.25">
      <c r="A5" s="241" t="s">
        <v>4</v>
      </c>
      <c r="B5" s="241" t="s">
        <v>5</v>
      </c>
      <c r="C5" s="242" t="s">
        <v>6</v>
      </c>
      <c r="D5" s="242"/>
      <c r="E5" s="242"/>
      <c r="F5" s="242" t="s">
        <v>7</v>
      </c>
      <c r="G5" s="242" t="s">
        <v>8</v>
      </c>
      <c r="H5" s="242"/>
      <c r="I5" s="242"/>
      <c r="J5" s="242"/>
      <c r="K5" s="243" t="s">
        <v>9</v>
      </c>
    </row>
    <row r="6" spans="1:13" ht="158.25" customHeight="1" x14ac:dyDescent="0.25">
      <c r="A6" s="241"/>
      <c r="B6" s="241"/>
      <c r="C6" s="78" t="s">
        <v>10</v>
      </c>
      <c r="D6" s="78" t="s">
        <v>11</v>
      </c>
      <c r="E6" s="78" t="s">
        <v>12</v>
      </c>
      <c r="F6" s="242"/>
      <c r="G6" s="79" t="s">
        <v>13</v>
      </c>
      <c r="H6" s="78" t="s">
        <v>14</v>
      </c>
      <c r="I6" s="78" t="s">
        <v>15</v>
      </c>
      <c r="J6" s="78" t="s">
        <v>14</v>
      </c>
      <c r="K6" s="243"/>
    </row>
    <row r="7" spans="1:13" ht="31.5" x14ac:dyDescent="0.25">
      <c r="A7" s="80">
        <v>1</v>
      </c>
      <c r="B7" s="81" t="s">
        <v>48</v>
      </c>
      <c r="C7" s="100">
        <v>1.9</v>
      </c>
      <c r="D7" s="100"/>
      <c r="E7" s="80"/>
      <c r="F7" s="101">
        <f t="shared" ref="F7:F26" si="0">SUM(C7,D7)</f>
        <v>1.9</v>
      </c>
      <c r="G7" s="80">
        <v>2210</v>
      </c>
      <c r="H7" s="100">
        <v>1</v>
      </c>
      <c r="I7" s="82" t="s">
        <v>96</v>
      </c>
      <c r="J7" s="100"/>
      <c r="K7" s="102"/>
    </row>
    <row r="8" spans="1:13" ht="31.5" x14ac:dyDescent="0.25">
      <c r="A8" s="80">
        <v>2</v>
      </c>
      <c r="B8" s="80" t="s">
        <v>100</v>
      </c>
      <c r="C8" s="84">
        <v>5</v>
      </c>
      <c r="D8" s="84"/>
      <c r="E8" s="85"/>
      <c r="F8" s="86">
        <f t="shared" si="0"/>
        <v>5</v>
      </c>
      <c r="G8" s="103">
        <v>2220</v>
      </c>
      <c r="H8" s="84">
        <v>5</v>
      </c>
      <c r="I8" s="87" t="s">
        <v>101</v>
      </c>
      <c r="J8" s="84"/>
      <c r="K8" s="88"/>
    </row>
    <row r="9" spans="1:13" ht="15.75" x14ac:dyDescent="0.25">
      <c r="A9" s="80"/>
      <c r="B9" s="83"/>
      <c r="C9" s="84"/>
      <c r="D9" s="84"/>
      <c r="E9" s="85"/>
      <c r="F9" s="86">
        <f t="shared" si="0"/>
        <v>0</v>
      </c>
      <c r="G9" s="83"/>
      <c r="H9" s="84"/>
      <c r="I9" s="87"/>
      <c r="J9" s="84"/>
      <c r="K9" s="88"/>
    </row>
    <row r="10" spans="1:13" ht="15.75" x14ac:dyDescent="0.25">
      <c r="A10" s="80"/>
      <c r="B10" s="83"/>
      <c r="C10" s="84"/>
      <c r="D10" s="84"/>
      <c r="E10" s="85"/>
      <c r="F10" s="86">
        <f t="shared" si="0"/>
        <v>0</v>
      </c>
      <c r="G10" s="83"/>
      <c r="H10" s="84"/>
      <c r="I10" s="87"/>
      <c r="J10" s="84"/>
      <c r="K10" s="88"/>
    </row>
    <row r="11" spans="1:13" ht="15.75" x14ac:dyDescent="0.25">
      <c r="A11" s="80"/>
      <c r="B11" s="83"/>
      <c r="C11" s="84"/>
      <c r="D11" s="84"/>
      <c r="E11" s="85"/>
      <c r="F11" s="86">
        <f t="shared" si="0"/>
        <v>0</v>
      </c>
      <c r="G11" s="83"/>
      <c r="H11" s="84"/>
      <c r="I11" s="87"/>
      <c r="J11" s="84"/>
      <c r="K11" s="88"/>
    </row>
    <row r="12" spans="1:13" ht="15.75" x14ac:dyDescent="0.25">
      <c r="A12" s="80"/>
      <c r="B12" s="83"/>
      <c r="C12" s="84"/>
      <c r="D12" s="84"/>
      <c r="E12" s="85"/>
      <c r="F12" s="86">
        <f t="shared" si="0"/>
        <v>0</v>
      </c>
      <c r="G12" s="81"/>
      <c r="H12" s="84"/>
      <c r="I12" s="85"/>
      <c r="J12" s="84"/>
      <c r="K12" s="88"/>
    </row>
    <row r="13" spans="1:13" ht="15.75" x14ac:dyDescent="0.25">
      <c r="A13" s="80"/>
      <c r="B13" s="83"/>
      <c r="C13" s="84"/>
      <c r="D13" s="84"/>
      <c r="E13" s="85"/>
      <c r="F13" s="86">
        <f t="shared" si="0"/>
        <v>0</v>
      </c>
      <c r="G13" s="81"/>
      <c r="H13" s="84"/>
      <c r="I13" s="85"/>
      <c r="J13" s="84"/>
      <c r="K13" s="88"/>
    </row>
    <row r="14" spans="1:13" ht="15.75" x14ac:dyDescent="0.25">
      <c r="A14" s="80"/>
      <c r="B14" s="83"/>
      <c r="C14" s="84"/>
      <c r="D14" s="84"/>
      <c r="E14" s="85"/>
      <c r="F14" s="86">
        <f t="shared" si="0"/>
        <v>0</v>
      </c>
      <c r="G14" s="83"/>
      <c r="H14" s="84"/>
      <c r="I14" s="85"/>
      <c r="J14" s="84"/>
      <c r="K14" s="88"/>
    </row>
    <row r="15" spans="1:13" ht="15.75" x14ac:dyDescent="0.25">
      <c r="A15" s="81"/>
      <c r="B15" s="83"/>
      <c r="C15" s="84"/>
      <c r="D15" s="84"/>
      <c r="E15" s="85"/>
      <c r="F15" s="86">
        <f t="shared" si="0"/>
        <v>0</v>
      </c>
      <c r="G15" s="83"/>
      <c r="H15" s="84"/>
      <c r="I15" s="85"/>
      <c r="J15" s="84"/>
      <c r="K15" s="88"/>
    </row>
    <row r="16" spans="1:13" ht="15.75" x14ac:dyDescent="0.25">
      <c r="A16" s="80"/>
      <c r="B16" s="83"/>
      <c r="C16" s="84"/>
      <c r="D16" s="84"/>
      <c r="E16" s="85"/>
      <c r="F16" s="86">
        <f t="shared" si="0"/>
        <v>0</v>
      </c>
      <c r="G16" s="83"/>
      <c r="H16" s="84"/>
      <c r="I16" s="85"/>
      <c r="J16" s="84"/>
      <c r="K16" s="88"/>
    </row>
    <row r="17" spans="1:11" ht="15.75" x14ac:dyDescent="0.25">
      <c r="A17" s="80"/>
      <c r="B17" s="83"/>
      <c r="C17" s="84"/>
      <c r="D17" s="84"/>
      <c r="E17" s="85"/>
      <c r="F17" s="86">
        <f t="shared" si="0"/>
        <v>0</v>
      </c>
      <c r="G17" s="83"/>
      <c r="H17" s="84"/>
      <c r="I17" s="85"/>
      <c r="J17" s="84"/>
      <c r="K17" s="88"/>
    </row>
    <row r="18" spans="1:11" ht="15.75" x14ac:dyDescent="0.25">
      <c r="A18" s="80"/>
      <c r="B18" s="83"/>
      <c r="C18" s="84"/>
      <c r="D18" s="84"/>
      <c r="E18" s="85"/>
      <c r="F18" s="86">
        <f t="shared" si="0"/>
        <v>0</v>
      </c>
      <c r="G18" s="83"/>
      <c r="H18" s="84"/>
      <c r="I18" s="85"/>
      <c r="J18" s="84"/>
      <c r="K18" s="88"/>
    </row>
    <row r="19" spans="1:11" ht="15.75" x14ac:dyDescent="0.25">
      <c r="A19" s="80"/>
      <c r="B19" s="83"/>
      <c r="C19" s="84"/>
      <c r="D19" s="84"/>
      <c r="E19" s="85"/>
      <c r="F19" s="86">
        <f t="shared" si="0"/>
        <v>0</v>
      </c>
      <c r="G19" s="83"/>
      <c r="H19" s="84"/>
      <c r="I19" s="85"/>
      <c r="J19" s="84"/>
      <c r="K19" s="88"/>
    </row>
    <row r="20" spans="1:11" ht="15.75" x14ac:dyDescent="0.25">
      <c r="A20" s="80"/>
      <c r="B20" s="83"/>
      <c r="C20" s="84"/>
      <c r="D20" s="84"/>
      <c r="E20" s="85"/>
      <c r="F20" s="86">
        <f t="shared" si="0"/>
        <v>0</v>
      </c>
      <c r="G20" s="83"/>
      <c r="H20" s="84"/>
      <c r="I20" s="85"/>
      <c r="J20" s="84"/>
      <c r="K20" s="88"/>
    </row>
    <row r="21" spans="1:11" ht="15.75" x14ac:dyDescent="0.25">
      <c r="A21" s="81"/>
      <c r="B21" s="83"/>
      <c r="C21" s="84"/>
      <c r="D21" s="84"/>
      <c r="E21" s="85"/>
      <c r="F21" s="86">
        <f t="shared" si="0"/>
        <v>0</v>
      </c>
      <c r="G21" s="83"/>
      <c r="H21" s="84"/>
      <c r="I21" s="85"/>
      <c r="J21" s="84"/>
      <c r="K21" s="88"/>
    </row>
    <row r="22" spans="1:11" ht="15.75" x14ac:dyDescent="0.25">
      <c r="A22" s="81"/>
      <c r="B22" s="83"/>
      <c r="C22" s="84"/>
      <c r="D22" s="84"/>
      <c r="E22" s="85"/>
      <c r="F22" s="86">
        <f t="shared" si="0"/>
        <v>0</v>
      </c>
      <c r="G22" s="83"/>
      <c r="H22" s="84"/>
      <c r="I22" s="85"/>
      <c r="J22" s="84"/>
      <c r="K22" s="88"/>
    </row>
    <row r="23" spans="1:11" ht="15.75" x14ac:dyDescent="0.25">
      <c r="A23" s="89"/>
      <c r="B23" s="90"/>
      <c r="C23" s="91"/>
      <c r="D23" s="91"/>
      <c r="E23" s="92"/>
      <c r="F23" s="86">
        <f t="shared" si="0"/>
        <v>0</v>
      </c>
      <c r="G23" s="90"/>
      <c r="H23" s="91"/>
      <c r="I23" s="92"/>
      <c r="J23" s="91"/>
      <c r="K23" s="88"/>
    </row>
    <row r="24" spans="1:11" ht="15.75" x14ac:dyDescent="0.25">
      <c r="A24" s="89"/>
      <c r="B24" s="90"/>
      <c r="C24" s="91"/>
      <c r="D24" s="91"/>
      <c r="E24" s="92"/>
      <c r="F24" s="86">
        <f t="shared" si="0"/>
        <v>0</v>
      </c>
      <c r="G24" s="90"/>
      <c r="H24" s="91"/>
      <c r="I24" s="92"/>
      <c r="J24" s="91"/>
      <c r="K24" s="88"/>
    </row>
    <row r="25" spans="1:11" ht="15.75" x14ac:dyDescent="0.25">
      <c r="A25" s="89"/>
      <c r="B25" s="90"/>
      <c r="C25" s="91"/>
      <c r="D25" s="91"/>
      <c r="E25" s="92"/>
      <c r="F25" s="86">
        <f t="shared" si="0"/>
        <v>0</v>
      </c>
      <c r="G25" s="90"/>
      <c r="H25" s="91"/>
      <c r="I25" s="92"/>
      <c r="J25" s="91"/>
      <c r="K25" s="88"/>
    </row>
    <row r="26" spans="1:11" ht="15.75" x14ac:dyDescent="0.25">
      <c r="A26" s="90"/>
      <c r="B26" s="93" t="s">
        <v>20</v>
      </c>
      <c r="C26" s="94">
        <f>SUM(C7:C25)</f>
        <v>6.9</v>
      </c>
      <c r="D26" s="94">
        <f>SUM(D7:D25)</f>
        <v>0</v>
      </c>
      <c r="E26" s="95"/>
      <c r="F26" s="96">
        <f t="shared" si="0"/>
        <v>6.9</v>
      </c>
      <c r="G26" s="97"/>
      <c r="H26" s="94">
        <f>SUM(H7:H25)</f>
        <v>6</v>
      </c>
      <c r="I26" s="95"/>
      <c r="J26" s="94">
        <f>SUM(J7:J25)</f>
        <v>0</v>
      </c>
      <c r="K26" s="98">
        <f>C26-H26</f>
        <v>0.90000000000000036</v>
      </c>
    </row>
    <row r="29" spans="1:11" ht="15.75" x14ac:dyDescent="0.25">
      <c r="B29" s="99" t="s">
        <v>21</v>
      </c>
      <c r="F29" s="29"/>
      <c r="G29" s="218" t="s">
        <v>97</v>
      </c>
      <c r="H29" s="237"/>
    </row>
    <row r="30" spans="1:11" x14ac:dyDescent="0.25">
      <c r="B30" s="99"/>
      <c r="F30" s="30" t="s">
        <v>23</v>
      </c>
      <c r="G30" s="31"/>
      <c r="H30" s="31"/>
    </row>
    <row r="31" spans="1:11" ht="15.75" x14ac:dyDescent="0.25">
      <c r="B31" s="99" t="s">
        <v>24</v>
      </c>
      <c r="F31" s="29"/>
      <c r="G31" s="218" t="s">
        <v>98</v>
      </c>
      <c r="H31" s="237"/>
    </row>
    <row r="32" spans="1:11" x14ac:dyDescent="0.25">
      <c r="F32" s="30" t="s">
        <v>23</v>
      </c>
      <c r="G32" s="31"/>
      <c r="H32" s="31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3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82.5" customHeight="1" x14ac:dyDescent="0.25">
      <c r="A3" s="2"/>
      <c r="B3" s="228" t="s">
        <v>102</v>
      </c>
      <c r="C3" s="229"/>
      <c r="D3" s="229"/>
      <c r="E3" s="229"/>
      <c r="F3" s="229"/>
      <c r="G3" s="229"/>
      <c r="H3" s="229"/>
      <c r="I3" s="229"/>
      <c r="J3" s="229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47.25" x14ac:dyDescent="0.25">
      <c r="A7" s="7">
        <v>1</v>
      </c>
      <c r="B7" s="8" t="s">
        <v>103</v>
      </c>
      <c r="C7" s="15"/>
      <c r="D7" s="15">
        <v>0.97</v>
      </c>
      <c r="E7" s="8" t="s">
        <v>104</v>
      </c>
      <c r="F7" s="16">
        <f>SUM(C7,D7)</f>
        <v>0.97</v>
      </c>
      <c r="G7" s="14"/>
      <c r="H7" s="15"/>
      <c r="I7" s="12">
        <v>0</v>
      </c>
      <c r="J7" s="15">
        <v>0</v>
      </c>
      <c r="K7" s="17">
        <v>0.97</v>
      </c>
    </row>
    <row r="8" spans="1:16" ht="31.5" x14ac:dyDescent="0.25">
      <c r="A8" s="7"/>
      <c r="B8" s="14"/>
      <c r="C8" s="15"/>
      <c r="D8" s="15">
        <v>5.6</v>
      </c>
      <c r="E8" s="8" t="s">
        <v>105</v>
      </c>
      <c r="F8" s="16">
        <f t="shared" ref="F8:F50" si="0">SUM(C8,D8)</f>
        <v>5.6</v>
      </c>
      <c r="G8" s="14"/>
      <c r="H8" s="15"/>
      <c r="I8" s="12">
        <v>0</v>
      </c>
      <c r="J8" s="15">
        <v>0</v>
      </c>
      <c r="K8" s="17">
        <v>5.6</v>
      </c>
    </row>
    <row r="9" spans="1:16" ht="15.75" x14ac:dyDescent="0.25">
      <c r="A9" s="7"/>
      <c r="B9" s="14"/>
      <c r="C9" s="15"/>
      <c r="D9" s="15">
        <v>0.18</v>
      </c>
      <c r="E9" s="8" t="s">
        <v>106</v>
      </c>
      <c r="F9" s="16">
        <f t="shared" si="0"/>
        <v>0.18</v>
      </c>
      <c r="G9" s="14"/>
      <c r="H9" s="15"/>
      <c r="I9" s="12">
        <v>0</v>
      </c>
      <c r="J9" s="15">
        <v>0</v>
      </c>
      <c r="K9" s="17">
        <v>0.18</v>
      </c>
    </row>
    <row r="10" spans="1:16" ht="63" x14ac:dyDescent="0.25">
      <c r="A10" s="7">
        <v>2</v>
      </c>
      <c r="B10" s="8" t="s">
        <v>107</v>
      </c>
      <c r="C10" s="15"/>
      <c r="D10" s="15">
        <v>24.6</v>
      </c>
      <c r="E10" s="8" t="s">
        <v>108</v>
      </c>
      <c r="F10" s="16">
        <f t="shared" si="0"/>
        <v>24.6</v>
      </c>
      <c r="G10" s="14"/>
      <c r="H10" s="15"/>
      <c r="I10" s="12">
        <v>0</v>
      </c>
      <c r="J10" s="15">
        <v>0</v>
      </c>
      <c r="K10" s="17">
        <v>24.6</v>
      </c>
    </row>
    <row r="11" spans="1:16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6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6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6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0</v>
      </c>
      <c r="D50" s="23">
        <f>SUM(D7:D49)</f>
        <v>31.35</v>
      </c>
      <c r="E50" s="24"/>
      <c r="F50" s="25">
        <f t="shared" si="0"/>
        <v>31.35</v>
      </c>
      <c r="G50" s="26"/>
      <c r="H50" s="23">
        <f>SUM(H7:H49)</f>
        <v>0</v>
      </c>
      <c r="I50" s="24"/>
      <c r="J50" s="23">
        <f>SUM(J7:J49)</f>
        <v>0</v>
      </c>
      <c r="K50" s="27">
        <v>31.35</v>
      </c>
    </row>
    <row r="53" spans="1:11" ht="15.75" x14ac:dyDescent="0.25">
      <c r="B53" s="28" t="s">
        <v>39</v>
      </c>
      <c r="F53" s="29"/>
      <c r="G53" s="218" t="s">
        <v>109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110</v>
      </c>
      <c r="H55" s="219"/>
    </row>
    <row r="56" spans="1:11" x14ac:dyDescent="0.25"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20" t="s">
        <v>0</v>
      </c>
      <c r="N1" s="220"/>
      <c r="O1" s="220"/>
    </row>
    <row r="2" spans="1:16" ht="20.25" customHeight="1" x14ac:dyDescent="0.25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221" t="s">
        <v>1</v>
      </c>
      <c r="N2" s="221"/>
      <c r="O2" s="221"/>
      <c r="P2" s="221"/>
    </row>
    <row r="3" spans="1:16" ht="78.75" customHeight="1" x14ac:dyDescent="0.25">
      <c r="A3" s="2"/>
      <c r="B3" s="222" t="s">
        <v>111</v>
      </c>
      <c r="C3" s="222"/>
      <c r="D3" s="222"/>
      <c r="E3" s="222"/>
      <c r="F3" s="222"/>
      <c r="G3" s="222"/>
      <c r="H3" s="222"/>
      <c r="I3" s="222"/>
      <c r="J3" s="222"/>
      <c r="K3" s="2"/>
    </row>
    <row r="4" spans="1:16" ht="31.5" customHeight="1" x14ac:dyDescent="0.25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6" ht="33" customHeight="1" x14ac:dyDescent="0.25">
      <c r="A5" s="225" t="s">
        <v>4</v>
      </c>
      <c r="B5" s="225" t="s">
        <v>5</v>
      </c>
      <c r="C5" s="226" t="s">
        <v>6</v>
      </c>
      <c r="D5" s="226"/>
      <c r="E5" s="226"/>
      <c r="F5" s="226" t="s">
        <v>7</v>
      </c>
      <c r="G5" s="226" t="s">
        <v>8</v>
      </c>
      <c r="H5" s="226"/>
      <c r="I5" s="226"/>
      <c r="J5" s="226"/>
      <c r="K5" s="227" t="s">
        <v>9</v>
      </c>
    </row>
    <row r="6" spans="1:16" ht="158.25" customHeight="1" x14ac:dyDescent="0.25">
      <c r="A6" s="225"/>
      <c r="B6" s="225"/>
      <c r="C6" s="5" t="s">
        <v>10</v>
      </c>
      <c r="D6" s="5" t="s">
        <v>11</v>
      </c>
      <c r="E6" s="5" t="s">
        <v>12</v>
      </c>
      <c r="F6" s="226"/>
      <c r="G6" s="6" t="s">
        <v>13</v>
      </c>
      <c r="H6" s="5" t="s">
        <v>14</v>
      </c>
      <c r="I6" s="5" t="s">
        <v>15</v>
      </c>
      <c r="J6" s="5" t="s">
        <v>14</v>
      </c>
      <c r="K6" s="227"/>
    </row>
    <row r="7" spans="1:16" ht="47.25" x14ac:dyDescent="0.25">
      <c r="A7" s="7">
        <v>1</v>
      </c>
      <c r="B7" s="104" t="s">
        <v>112</v>
      </c>
      <c r="C7" s="15"/>
      <c r="D7" s="15">
        <v>24.6</v>
      </c>
      <c r="E7" s="8" t="s">
        <v>113</v>
      </c>
      <c r="F7" s="16">
        <f>SUM(C7,D7)</f>
        <v>24.6</v>
      </c>
      <c r="G7" s="14"/>
      <c r="H7" s="15"/>
      <c r="I7" s="8" t="s">
        <v>113</v>
      </c>
      <c r="J7" s="15">
        <v>24.6</v>
      </c>
      <c r="K7" s="17"/>
    </row>
    <row r="8" spans="1:16" ht="47.25" x14ac:dyDescent="0.25">
      <c r="A8" s="7">
        <v>2</v>
      </c>
      <c r="B8" s="104" t="s">
        <v>114</v>
      </c>
      <c r="C8" s="15"/>
      <c r="D8" s="15">
        <v>8.1</v>
      </c>
      <c r="E8" s="8" t="s">
        <v>115</v>
      </c>
      <c r="F8" s="16">
        <f t="shared" ref="F8:F50" si="0">SUM(C8,D8)</f>
        <v>8.1</v>
      </c>
      <c r="G8" s="14"/>
      <c r="H8" s="15"/>
      <c r="I8" s="8" t="s">
        <v>115</v>
      </c>
      <c r="J8" s="15">
        <v>8.1</v>
      </c>
      <c r="K8" s="17"/>
    </row>
    <row r="9" spans="1:16" ht="15.75" x14ac:dyDescent="0.25">
      <c r="A9" s="7"/>
      <c r="B9" s="14"/>
      <c r="C9" s="15"/>
      <c r="D9" s="15"/>
      <c r="E9" s="8"/>
      <c r="F9" s="16">
        <f t="shared" si="0"/>
        <v>0</v>
      </c>
      <c r="G9" s="14"/>
      <c r="H9" s="15"/>
      <c r="I9" s="12"/>
      <c r="J9" s="15"/>
      <c r="K9" s="17"/>
    </row>
    <row r="10" spans="1:16" ht="15.75" x14ac:dyDescent="0.25">
      <c r="A10" s="7"/>
      <c r="B10" s="14"/>
      <c r="C10" s="15"/>
      <c r="D10" s="15"/>
      <c r="E10" s="8"/>
      <c r="F10" s="16">
        <f t="shared" si="0"/>
        <v>0</v>
      </c>
      <c r="G10" s="14"/>
      <c r="H10" s="15"/>
      <c r="I10" s="12"/>
      <c r="J10" s="15"/>
      <c r="K10" s="17"/>
    </row>
    <row r="11" spans="1:16" ht="15.75" x14ac:dyDescent="0.25">
      <c r="A11" s="7"/>
      <c r="B11" s="14"/>
      <c r="C11" s="15"/>
      <c r="D11" s="15"/>
      <c r="E11" s="8"/>
      <c r="F11" s="16">
        <f t="shared" si="0"/>
        <v>0</v>
      </c>
      <c r="G11" s="14"/>
      <c r="H11" s="15"/>
      <c r="I11" s="12"/>
      <c r="J11" s="15"/>
      <c r="K11" s="17"/>
    </row>
    <row r="12" spans="1:16" ht="15.75" x14ac:dyDescent="0.25">
      <c r="A12" s="7"/>
      <c r="B12" s="14"/>
      <c r="C12" s="15"/>
      <c r="D12" s="15"/>
      <c r="E12" s="8"/>
      <c r="F12" s="16">
        <f t="shared" si="0"/>
        <v>0</v>
      </c>
      <c r="G12" s="13"/>
      <c r="H12" s="15"/>
      <c r="I12" s="8"/>
      <c r="J12" s="15"/>
      <c r="K12" s="17"/>
    </row>
    <row r="13" spans="1:16" ht="15.75" x14ac:dyDescent="0.25">
      <c r="A13" s="7"/>
      <c r="B13" s="14"/>
      <c r="C13" s="15"/>
      <c r="D13" s="15"/>
      <c r="E13" s="8"/>
      <c r="F13" s="16">
        <f t="shared" si="0"/>
        <v>0</v>
      </c>
      <c r="G13" s="13"/>
      <c r="H13" s="15"/>
      <c r="I13" s="8"/>
      <c r="J13" s="15"/>
      <c r="K13" s="17"/>
    </row>
    <row r="14" spans="1:16" ht="15.75" x14ac:dyDescent="0.25">
      <c r="A14" s="7"/>
      <c r="B14" s="14"/>
      <c r="C14" s="15"/>
      <c r="D14" s="15"/>
      <c r="E14" s="8"/>
      <c r="F14" s="16">
        <f t="shared" si="0"/>
        <v>0</v>
      </c>
      <c r="G14" s="14"/>
      <c r="H14" s="15"/>
      <c r="I14" s="8"/>
      <c r="J14" s="15"/>
      <c r="K14" s="17"/>
    </row>
    <row r="15" spans="1:16" ht="15.75" x14ac:dyDescent="0.25">
      <c r="A15" s="13"/>
      <c r="B15" s="14"/>
      <c r="C15" s="15"/>
      <c r="D15" s="15"/>
      <c r="E15" s="8"/>
      <c r="F15" s="16">
        <f t="shared" si="0"/>
        <v>0</v>
      </c>
      <c r="G15" s="14"/>
      <c r="H15" s="15"/>
      <c r="I15" s="8"/>
      <c r="J15" s="15"/>
      <c r="K15" s="17"/>
    </row>
    <row r="16" spans="1:16" ht="15" customHeight="1" x14ac:dyDescent="0.25">
      <c r="A16" s="13"/>
      <c r="B16" s="14"/>
      <c r="C16" s="15"/>
      <c r="D16" s="15"/>
      <c r="E16" s="8"/>
      <c r="F16" s="16">
        <f t="shared" si="0"/>
        <v>0</v>
      </c>
      <c r="G16" s="14"/>
      <c r="H16" s="15"/>
      <c r="I16" s="8"/>
      <c r="J16" s="15"/>
      <c r="K16" s="17"/>
    </row>
    <row r="17" spans="1:11" ht="15.75" x14ac:dyDescent="0.25">
      <c r="A17" s="7"/>
      <c r="B17" s="14"/>
      <c r="C17" s="15"/>
      <c r="D17" s="15"/>
      <c r="E17" s="8"/>
      <c r="F17" s="16">
        <f t="shared" si="0"/>
        <v>0</v>
      </c>
      <c r="G17" s="14"/>
      <c r="H17" s="15"/>
      <c r="I17" s="8"/>
      <c r="J17" s="15"/>
      <c r="K17" s="17"/>
    </row>
    <row r="18" spans="1:11" ht="15.75" x14ac:dyDescent="0.25">
      <c r="A18" s="7"/>
      <c r="B18" s="14"/>
      <c r="C18" s="15"/>
      <c r="D18" s="15"/>
      <c r="E18" s="8"/>
      <c r="F18" s="16">
        <f t="shared" si="0"/>
        <v>0</v>
      </c>
      <c r="G18" s="14"/>
      <c r="H18" s="15"/>
      <c r="I18" s="8"/>
      <c r="J18" s="15"/>
      <c r="K18" s="17"/>
    </row>
    <row r="19" spans="1:11" ht="15.75" x14ac:dyDescent="0.25">
      <c r="A19" s="7"/>
      <c r="B19" s="14"/>
      <c r="C19" s="15"/>
      <c r="D19" s="15"/>
      <c r="E19" s="8"/>
      <c r="F19" s="16">
        <f t="shared" si="0"/>
        <v>0</v>
      </c>
      <c r="G19" s="14"/>
      <c r="H19" s="15"/>
      <c r="I19" s="8"/>
      <c r="J19" s="15"/>
      <c r="K19" s="17"/>
    </row>
    <row r="20" spans="1:11" ht="15.75" x14ac:dyDescent="0.25">
      <c r="A20" s="7"/>
      <c r="B20" s="14"/>
      <c r="C20" s="15"/>
      <c r="D20" s="15"/>
      <c r="E20" s="8"/>
      <c r="F20" s="16">
        <f t="shared" si="0"/>
        <v>0</v>
      </c>
      <c r="G20" s="14"/>
      <c r="H20" s="15"/>
      <c r="I20" s="8"/>
      <c r="J20" s="15"/>
      <c r="K20" s="17"/>
    </row>
    <row r="21" spans="1:11" ht="15.75" x14ac:dyDescent="0.25">
      <c r="A21" s="7"/>
      <c r="B21" s="14"/>
      <c r="C21" s="15"/>
      <c r="D21" s="15"/>
      <c r="E21" s="8"/>
      <c r="F21" s="16">
        <f t="shared" si="0"/>
        <v>0</v>
      </c>
      <c r="G21" s="14"/>
      <c r="H21" s="15"/>
      <c r="I21" s="8"/>
      <c r="J21" s="15"/>
      <c r="K21" s="17"/>
    </row>
    <row r="22" spans="1:11" ht="15.75" x14ac:dyDescent="0.25">
      <c r="A22" s="7"/>
      <c r="B22" s="14"/>
      <c r="C22" s="15"/>
      <c r="D22" s="15"/>
      <c r="E22" s="8"/>
      <c r="F22" s="16">
        <f t="shared" si="0"/>
        <v>0</v>
      </c>
      <c r="G22" s="14"/>
      <c r="H22" s="15"/>
      <c r="I22" s="8"/>
      <c r="J22" s="15"/>
      <c r="K22" s="17"/>
    </row>
    <row r="23" spans="1:11" ht="15.75" x14ac:dyDescent="0.25">
      <c r="A23" s="7"/>
      <c r="B23" s="14"/>
      <c r="C23" s="15"/>
      <c r="D23" s="15"/>
      <c r="E23" s="8"/>
      <c r="F23" s="16">
        <f t="shared" si="0"/>
        <v>0</v>
      </c>
      <c r="G23" s="14"/>
      <c r="H23" s="15"/>
      <c r="I23" s="8"/>
      <c r="J23" s="15"/>
      <c r="K23" s="17"/>
    </row>
    <row r="24" spans="1:11" ht="15.75" x14ac:dyDescent="0.25">
      <c r="A24" s="7"/>
      <c r="B24" s="14"/>
      <c r="C24" s="15"/>
      <c r="D24" s="15"/>
      <c r="E24" s="8"/>
      <c r="F24" s="16">
        <f t="shared" si="0"/>
        <v>0</v>
      </c>
      <c r="G24" s="14"/>
      <c r="H24" s="15"/>
      <c r="I24" s="8"/>
      <c r="J24" s="15"/>
      <c r="K24" s="17"/>
    </row>
    <row r="25" spans="1:11" ht="15.75" x14ac:dyDescent="0.25">
      <c r="A25" s="13"/>
      <c r="B25" s="14"/>
      <c r="C25" s="15"/>
      <c r="D25" s="15"/>
      <c r="E25" s="8"/>
      <c r="F25" s="16">
        <f t="shared" si="0"/>
        <v>0</v>
      </c>
      <c r="G25" s="14"/>
      <c r="H25" s="15"/>
      <c r="I25" s="8"/>
      <c r="J25" s="15"/>
      <c r="K25" s="17"/>
    </row>
    <row r="26" spans="1:11" ht="15.75" x14ac:dyDescent="0.25">
      <c r="A26" s="13"/>
      <c r="B26" s="14"/>
      <c r="C26" s="15"/>
      <c r="D26" s="15"/>
      <c r="E26" s="8"/>
      <c r="F26" s="16">
        <f t="shared" si="0"/>
        <v>0</v>
      </c>
      <c r="G26" s="14"/>
      <c r="H26" s="15"/>
      <c r="I26" s="8"/>
      <c r="J26" s="15"/>
      <c r="K26" s="17"/>
    </row>
    <row r="27" spans="1:11" ht="15.75" x14ac:dyDescent="0.25">
      <c r="A27" s="7"/>
      <c r="B27" s="14"/>
      <c r="C27" s="15"/>
      <c r="D27" s="15"/>
      <c r="E27" s="8"/>
      <c r="F27" s="16">
        <f t="shared" si="0"/>
        <v>0</v>
      </c>
      <c r="G27" s="14"/>
      <c r="H27" s="15"/>
      <c r="I27" s="8"/>
      <c r="J27" s="15"/>
      <c r="K27" s="17"/>
    </row>
    <row r="28" spans="1:11" ht="15.75" x14ac:dyDescent="0.25">
      <c r="A28" s="7"/>
      <c r="B28" s="14"/>
      <c r="C28" s="15"/>
      <c r="D28" s="15"/>
      <c r="E28" s="8"/>
      <c r="F28" s="16">
        <f t="shared" si="0"/>
        <v>0</v>
      </c>
      <c r="G28" s="14"/>
      <c r="H28" s="15"/>
      <c r="I28" s="8"/>
      <c r="J28" s="15"/>
      <c r="K28" s="17"/>
    </row>
    <row r="29" spans="1:11" ht="15.75" x14ac:dyDescent="0.25">
      <c r="A29" s="7"/>
      <c r="B29" s="14"/>
      <c r="C29" s="15"/>
      <c r="D29" s="15"/>
      <c r="E29" s="8"/>
      <c r="F29" s="16">
        <f t="shared" si="0"/>
        <v>0</v>
      </c>
      <c r="G29" s="14"/>
      <c r="H29" s="15"/>
      <c r="I29" s="8"/>
      <c r="J29" s="15"/>
      <c r="K29" s="17"/>
    </row>
    <row r="30" spans="1:11" ht="15.75" x14ac:dyDescent="0.25">
      <c r="A30" s="7"/>
      <c r="B30" s="14"/>
      <c r="C30" s="15"/>
      <c r="D30" s="15"/>
      <c r="E30" s="8"/>
      <c r="F30" s="16">
        <f t="shared" si="0"/>
        <v>0</v>
      </c>
      <c r="G30" s="14"/>
      <c r="H30" s="15"/>
      <c r="I30" s="8"/>
      <c r="J30" s="15"/>
      <c r="K30" s="17"/>
    </row>
    <row r="31" spans="1:11" ht="15.75" x14ac:dyDescent="0.25">
      <c r="A31" s="7"/>
      <c r="B31" s="14"/>
      <c r="C31" s="15"/>
      <c r="D31" s="15"/>
      <c r="E31" s="8"/>
      <c r="F31" s="16">
        <f t="shared" si="0"/>
        <v>0</v>
      </c>
      <c r="G31" s="14"/>
      <c r="H31" s="15"/>
      <c r="I31" s="8"/>
      <c r="J31" s="15"/>
      <c r="K31" s="17"/>
    </row>
    <row r="32" spans="1:11" ht="15.75" x14ac:dyDescent="0.25">
      <c r="A32" s="7"/>
      <c r="B32" s="14"/>
      <c r="C32" s="15"/>
      <c r="D32" s="15"/>
      <c r="E32" s="8"/>
      <c r="F32" s="16">
        <f t="shared" si="0"/>
        <v>0</v>
      </c>
      <c r="G32" s="14"/>
      <c r="H32" s="15"/>
      <c r="I32" s="8"/>
      <c r="J32" s="15"/>
      <c r="K32" s="17"/>
    </row>
    <row r="33" spans="1:11" ht="15.75" x14ac:dyDescent="0.25">
      <c r="A33" s="7"/>
      <c r="B33" s="14"/>
      <c r="C33" s="15"/>
      <c r="D33" s="15"/>
      <c r="E33" s="8"/>
      <c r="F33" s="16">
        <f t="shared" si="0"/>
        <v>0</v>
      </c>
      <c r="G33" s="14"/>
      <c r="H33" s="15"/>
      <c r="I33" s="8"/>
      <c r="J33" s="15"/>
      <c r="K33" s="17"/>
    </row>
    <row r="34" spans="1:11" ht="15.75" x14ac:dyDescent="0.25">
      <c r="A34" s="7"/>
      <c r="B34" s="14"/>
      <c r="C34" s="15"/>
      <c r="D34" s="15"/>
      <c r="E34" s="8"/>
      <c r="F34" s="16">
        <f t="shared" si="0"/>
        <v>0</v>
      </c>
      <c r="G34" s="14"/>
      <c r="H34" s="15"/>
      <c r="I34" s="8"/>
      <c r="J34" s="15"/>
      <c r="K34" s="17"/>
    </row>
    <row r="35" spans="1:11" ht="15.75" x14ac:dyDescent="0.25">
      <c r="A35" s="13"/>
      <c r="B35" s="14"/>
      <c r="C35" s="15"/>
      <c r="D35" s="15"/>
      <c r="E35" s="8"/>
      <c r="F35" s="16">
        <f t="shared" si="0"/>
        <v>0</v>
      </c>
      <c r="G35" s="14"/>
      <c r="H35" s="15"/>
      <c r="I35" s="8"/>
      <c r="J35" s="15"/>
      <c r="K35" s="17"/>
    </row>
    <row r="36" spans="1:11" ht="15.75" x14ac:dyDescent="0.25">
      <c r="A36" s="13"/>
      <c r="B36" s="14"/>
      <c r="C36" s="15"/>
      <c r="D36" s="15"/>
      <c r="E36" s="8"/>
      <c r="F36" s="16">
        <f t="shared" si="0"/>
        <v>0</v>
      </c>
      <c r="G36" s="14"/>
      <c r="H36" s="15"/>
      <c r="I36" s="8"/>
      <c r="J36" s="15"/>
      <c r="K36" s="17"/>
    </row>
    <row r="37" spans="1:11" ht="15.75" x14ac:dyDescent="0.25">
      <c r="A37" s="7"/>
      <c r="B37" s="14"/>
      <c r="C37" s="15"/>
      <c r="D37" s="15"/>
      <c r="E37" s="8"/>
      <c r="F37" s="16">
        <f t="shared" si="0"/>
        <v>0</v>
      </c>
      <c r="G37" s="14"/>
      <c r="H37" s="15"/>
      <c r="I37" s="8"/>
      <c r="J37" s="15"/>
      <c r="K37" s="17"/>
    </row>
    <row r="38" spans="1:11" ht="15.75" x14ac:dyDescent="0.25">
      <c r="A38" s="7"/>
      <c r="B38" s="14"/>
      <c r="C38" s="15"/>
      <c r="D38" s="15"/>
      <c r="E38" s="8"/>
      <c r="F38" s="16">
        <f t="shared" si="0"/>
        <v>0</v>
      </c>
      <c r="G38" s="14"/>
      <c r="H38" s="15"/>
      <c r="I38" s="8"/>
      <c r="J38" s="15"/>
      <c r="K38" s="17"/>
    </row>
    <row r="39" spans="1:11" ht="15.75" x14ac:dyDescent="0.25">
      <c r="A39" s="7"/>
      <c r="B39" s="14"/>
      <c r="C39" s="15"/>
      <c r="D39" s="15"/>
      <c r="E39" s="8"/>
      <c r="F39" s="16">
        <f t="shared" si="0"/>
        <v>0</v>
      </c>
      <c r="G39" s="14"/>
      <c r="H39" s="15"/>
      <c r="I39" s="8"/>
      <c r="J39" s="15"/>
      <c r="K39" s="17"/>
    </row>
    <row r="40" spans="1:11" ht="15.75" x14ac:dyDescent="0.25">
      <c r="A40" s="7"/>
      <c r="B40" s="14"/>
      <c r="C40" s="15"/>
      <c r="D40" s="15"/>
      <c r="E40" s="8"/>
      <c r="F40" s="16">
        <f t="shared" si="0"/>
        <v>0</v>
      </c>
      <c r="G40" s="14"/>
      <c r="H40" s="15"/>
      <c r="I40" s="8"/>
      <c r="J40" s="15"/>
      <c r="K40" s="17"/>
    </row>
    <row r="41" spans="1:11" ht="15.75" x14ac:dyDescent="0.25">
      <c r="A41" s="7"/>
      <c r="B41" s="14"/>
      <c r="C41" s="15"/>
      <c r="D41" s="15"/>
      <c r="E41" s="8"/>
      <c r="F41" s="16">
        <f t="shared" si="0"/>
        <v>0</v>
      </c>
      <c r="G41" s="14"/>
      <c r="H41" s="15"/>
      <c r="I41" s="8"/>
      <c r="J41" s="15"/>
      <c r="K41" s="17"/>
    </row>
    <row r="42" spans="1:11" ht="15.75" x14ac:dyDescent="0.25">
      <c r="A42" s="7"/>
      <c r="B42" s="14"/>
      <c r="C42" s="15"/>
      <c r="D42" s="15"/>
      <c r="E42" s="8"/>
      <c r="F42" s="16">
        <f t="shared" si="0"/>
        <v>0</v>
      </c>
      <c r="G42" s="14"/>
      <c r="H42" s="15"/>
      <c r="I42" s="8"/>
      <c r="J42" s="15"/>
      <c r="K42" s="17"/>
    </row>
    <row r="43" spans="1:11" ht="15.75" x14ac:dyDescent="0.25">
      <c r="A43" s="7"/>
      <c r="B43" s="14"/>
      <c r="C43" s="15"/>
      <c r="D43" s="15"/>
      <c r="E43" s="8"/>
      <c r="F43" s="16">
        <f t="shared" si="0"/>
        <v>0</v>
      </c>
      <c r="G43" s="14"/>
      <c r="H43" s="15"/>
      <c r="I43" s="8"/>
      <c r="J43" s="15"/>
      <c r="K43" s="17"/>
    </row>
    <row r="44" spans="1:11" ht="15.75" x14ac:dyDescent="0.25">
      <c r="A44" s="7"/>
      <c r="B44" s="14"/>
      <c r="C44" s="15"/>
      <c r="D44" s="15"/>
      <c r="E44" s="8"/>
      <c r="F44" s="16">
        <f t="shared" si="0"/>
        <v>0</v>
      </c>
      <c r="G44" s="14"/>
      <c r="H44" s="15"/>
      <c r="I44" s="8"/>
      <c r="J44" s="15"/>
      <c r="K44" s="17"/>
    </row>
    <row r="45" spans="1:11" ht="15.75" x14ac:dyDescent="0.25">
      <c r="A45" s="13"/>
      <c r="B45" s="14"/>
      <c r="C45" s="15"/>
      <c r="D45" s="15"/>
      <c r="E45" s="8"/>
      <c r="F45" s="16">
        <f t="shared" si="0"/>
        <v>0</v>
      </c>
      <c r="G45" s="14"/>
      <c r="H45" s="15"/>
      <c r="I45" s="8"/>
      <c r="J45" s="15"/>
      <c r="K45" s="17"/>
    </row>
    <row r="46" spans="1:11" ht="15.75" x14ac:dyDescent="0.25">
      <c r="A46" s="13"/>
      <c r="B46" s="14"/>
      <c r="C46" s="15"/>
      <c r="D46" s="15"/>
      <c r="E46" s="8"/>
      <c r="F46" s="16">
        <f t="shared" si="0"/>
        <v>0</v>
      </c>
      <c r="G46" s="14"/>
      <c r="H46" s="15"/>
      <c r="I46" s="8"/>
      <c r="J46" s="15"/>
      <c r="K46" s="17"/>
    </row>
    <row r="47" spans="1:11" ht="15.75" x14ac:dyDescent="0.25">
      <c r="A47" s="18"/>
      <c r="B47" s="19"/>
      <c r="C47" s="20"/>
      <c r="D47" s="20"/>
      <c r="E47" s="21"/>
      <c r="F47" s="16">
        <f t="shared" si="0"/>
        <v>0</v>
      </c>
      <c r="G47" s="19"/>
      <c r="H47" s="20"/>
      <c r="I47" s="21"/>
      <c r="J47" s="20"/>
      <c r="K47" s="17"/>
    </row>
    <row r="48" spans="1:11" ht="15.75" x14ac:dyDescent="0.25">
      <c r="A48" s="18"/>
      <c r="B48" s="19"/>
      <c r="C48" s="20"/>
      <c r="D48" s="20"/>
      <c r="E48" s="21"/>
      <c r="F48" s="16">
        <f t="shared" si="0"/>
        <v>0</v>
      </c>
      <c r="G48" s="19"/>
      <c r="H48" s="20"/>
      <c r="I48" s="21"/>
      <c r="J48" s="20"/>
      <c r="K48" s="17"/>
    </row>
    <row r="49" spans="1:11" ht="15.75" x14ac:dyDescent="0.25">
      <c r="A49" s="18"/>
      <c r="B49" s="19"/>
      <c r="C49" s="20"/>
      <c r="D49" s="20"/>
      <c r="E49" s="21"/>
      <c r="F49" s="16">
        <f t="shared" si="0"/>
        <v>0</v>
      </c>
      <c r="G49" s="19"/>
      <c r="H49" s="20"/>
      <c r="I49" s="21"/>
      <c r="J49" s="20"/>
      <c r="K49" s="17"/>
    </row>
    <row r="50" spans="1:11" ht="15.75" x14ac:dyDescent="0.25">
      <c r="A50" s="19"/>
      <c r="B50" s="22" t="s">
        <v>20</v>
      </c>
      <c r="C50" s="23">
        <f>SUM(C7:C49)</f>
        <v>0</v>
      </c>
      <c r="D50" s="23">
        <f>SUM(D7:D49)</f>
        <v>32.700000000000003</v>
      </c>
      <c r="E50" s="24"/>
      <c r="F50" s="25">
        <f t="shared" si="0"/>
        <v>32.700000000000003</v>
      </c>
      <c r="G50" s="26"/>
      <c r="H50" s="23">
        <f>SUM(H7:H49)</f>
        <v>0</v>
      </c>
      <c r="I50" s="24"/>
      <c r="J50" s="23">
        <f>SUM(J7:J49)</f>
        <v>32.700000000000003</v>
      </c>
      <c r="K50" s="27">
        <f>C50-H50</f>
        <v>0</v>
      </c>
    </row>
    <row r="53" spans="1:11" ht="15.75" x14ac:dyDescent="0.25">
      <c r="B53" s="28" t="s">
        <v>21</v>
      </c>
      <c r="F53" s="29"/>
      <c r="G53" s="218" t="s">
        <v>116</v>
      </c>
      <c r="H53" s="219"/>
    </row>
    <row r="54" spans="1:11" x14ac:dyDescent="0.25">
      <c r="B54" s="28"/>
      <c r="F54" s="30" t="s">
        <v>23</v>
      </c>
      <c r="G54" s="31"/>
      <c r="H54" s="31"/>
    </row>
    <row r="55" spans="1:11" ht="15.75" x14ac:dyDescent="0.25">
      <c r="B55" s="28" t="s">
        <v>24</v>
      </c>
      <c r="F55" s="29"/>
      <c r="G55" s="218" t="s">
        <v>117</v>
      </c>
      <c r="H55" s="219"/>
    </row>
    <row r="56" spans="1:11" x14ac:dyDescent="0.25">
      <c r="F56" s="30" t="s">
        <v>23</v>
      </c>
      <c r="G56" s="31"/>
      <c r="H56" s="31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20</vt:i4>
      </vt:variant>
    </vt:vector>
  </HeadingPairs>
  <TitlesOfParts>
    <vt:vector size="43" baseType="lpstr">
      <vt:lpstr>ЦПМСД № 1 Голосіївського р</vt:lpstr>
      <vt:lpstr>ЦПМСД №2 Голосіївського р</vt:lpstr>
      <vt:lpstr>ЦПМСД№1 Дарницького р</vt:lpstr>
      <vt:lpstr>ЦПМСД №2 Дарницького р</vt:lpstr>
      <vt:lpstr>ЦПМСД №1 Деснянського р</vt:lpstr>
      <vt:lpstr>ЦПМСД№3 Десн.р-н</vt:lpstr>
      <vt:lpstr>ЦПМСД №4 Деснянського р</vt:lpstr>
      <vt:lpstr>ЦПМСД №2 Дніпровського р</vt:lpstr>
      <vt:lpstr>ЦПМСД №3 Дніпровського р</vt:lpstr>
      <vt:lpstr>ЦПМСД №4 Дніпровського р</vt:lpstr>
      <vt:lpstr>ЦПМСД Русанівка</vt:lpstr>
      <vt:lpstr>ЦПМСД" №1 Оболонського р</vt:lpstr>
      <vt:lpstr>ЦПМСД №2 Оболонського р</vt:lpstr>
      <vt:lpstr>ЦПМСД  Печерського р</vt:lpstr>
      <vt:lpstr>ЦПМСД №1 Подільського р</vt:lpstr>
      <vt:lpstr>ЦПМСД 1 Свят. ІІ кв.</vt:lpstr>
      <vt:lpstr>ЦПМСД №2 Святошинського р</vt:lpstr>
      <vt:lpstr>ЦПМСД № 3 Святошинського р</vt:lpstr>
      <vt:lpstr>ЦПМСД №1 Солом'янського р</vt:lpstr>
      <vt:lpstr>ЦПМСД №2 Солом'янського р</vt:lpstr>
      <vt:lpstr>ЦПМСД№1  Шевченківського р</vt:lpstr>
      <vt:lpstr>ЦПМСД №2 Шевченківського р</vt:lpstr>
      <vt:lpstr>ЦПМСД №3 Шевченківського р</vt:lpstr>
      <vt:lpstr>'ЦПМСД  Печерського р'!Область_печати</vt:lpstr>
      <vt:lpstr>'ЦПМСД 1 Свят. ІІ кв.'!Область_печати</vt:lpstr>
      <vt:lpstr>'ЦПМСД № 1 Голосіївського р'!Область_печати</vt:lpstr>
      <vt:lpstr>'ЦПМСД № 3 Святошинського р'!Область_печати</vt:lpstr>
      <vt:lpstr>'ЦПМСД №1 Деснянського р'!Область_печати</vt:lpstr>
      <vt:lpstr>'ЦПМСД №1 Подільського р'!Область_печати</vt:lpstr>
      <vt:lpstr>'ЦПМСД №1 Солом''янського р'!Область_печати</vt:lpstr>
      <vt:lpstr>'ЦПМСД №2 Дніпровського р'!Область_печати</vt:lpstr>
      <vt:lpstr>'ЦПМСД №2 Оболонського р'!Область_печати</vt:lpstr>
      <vt:lpstr>'ЦПМСД №2 Святошинського р'!Область_печати</vt:lpstr>
      <vt:lpstr>'ЦПМСД №2 Солом''янського р'!Область_печати</vt:lpstr>
      <vt:lpstr>'ЦПМСД №2 Шевченківського р'!Область_печати</vt:lpstr>
      <vt:lpstr>'ЦПМСД №3 Дніпровського р'!Область_печати</vt:lpstr>
      <vt:lpstr>'ЦПМСД №3 Шевченківського р'!Область_печати</vt:lpstr>
      <vt:lpstr>'ЦПМСД №4 Деснянського р'!Область_печати</vt:lpstr>
      <vt:lpstr>'ЦПМСД №4 Дніпровського р'!Область_печати</vt:lpstr>
      <vt:lpstr>'ЦПМСД Русанівка'!Область_печати</vt:lpstr>
      <vt:lpstr>'ЦПМСД" №1 Оболонського р'!Область_печати</vt:lpstr>
      <vt:lpstr>'ЦПМСД№1  Шевченківського р'!Область_печати</vt:lpstr>
      <vt:lpstr>'ЦПМСД№3 Десн.р-н'!Область_печати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2020-07-23T09:47:40Z</dcterms:modified>
</cp:coreProperties>
</file>