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ШВД №2 Деснянського" sheetId="4" r:id="rId1"/>
    <sheet name="КМКДЦ" sheetId="5" r:id="rId2"/>
    <sheet name="СУВАГ" sheetId="6" r:id="rId3"/>
    <sheet name="КДЦ Голосіївського району" sheetId="7" r:id="rId4"/>
    <sheet name="КДЦ №2 Дарницького" sheetId="8" r:id="rId5"/>
    <sheet name="КДДЦ Дарницького" sheetId="9" r:id="rId6"/>
    <sheet name="КДЦ Дніпровського" sheetId="10" r:id="rId7"/>
    <sheet name="КДДЦ Дніпровського" sheetId="11" r:id="rId8"/>
    <sheet name="КДЦ Оболонського" sheetId="12" r:id="rId9"/>
    <sheet name="КДЦ Печерського" sheetId="13" r:id="rId10"/>
    <sheet name="КДЦ Подільського" sheetId="14" r:id="rId11"/>
    <sheet name="КДЦ Солом'янського" sheetId="15" r:id="rId12"/>
    <sheet name="КДЦ Шевченківського" sheetId="16" r:id="rId13"/>
  </sheets>
  <definedNames>
    <definedName name="_xlnm.Print_Area" localSheetId="6">'КДЦ Дніпровського'!$A$1:$P$16</definedName>
    <definedName name="_xlnm.Print_Area" localSheetId="8">'КДЦ Оболонського'!$A$1:$K$56</definedName>
    <definedName name="_xlnm.Print_Area" localSheetId="9">'КДЦ Печерського'!$A$1:$K$57</definedName>
    <definedName name="_xlnm.Print_Area" localSheetId="10">'КДЦ Подільського'!$A$1:$P$56</definedName>
    <definedName name="_xlnm.Print_Area" localSheetId="12">'КДЦ Шевченківського'!$A$1:$K$23</definedName>
    <definedName name="_xlnm.Print_Area" localSheetId="1">КМКДЦ!$A$1:$K$56</definedName>
    <definedName name="_xlnm.Print_Area" localSheetId="2">СУВАГ!$A$1:$K$21</definedName>
    <definedName name="_xlnm.Print_Area" localSheetId="0">'ШВД №2 Деснянського'!$A$1:$K$54</definedName>
  </definedNames>
  <calcPr calcId="145621"/>
</workbook>
</file>

<file path=xl/calcChain.xml><?xml version="1.0" encoding="utf-8"?>
<calcChain xmlns="http://schemas.openxmlformats.org/spreadsheetml/2006/main">
  <c r="F5" i="16" l="1"/>
  <c r="F6" i="16"/>
  <c r="F7" i="16"/>
  <c r="F8" i="16"/>
  <c r="F9" i="16"/>
  <c r="F10" i="16"/>
  <c r="F11" i="16"/>
  <c r="F12" i="16"/>
  <c r="F13" i="16"/>
  <c r="C15" i="16"/>
  <c r="K15" i="16" s="1"/>
  <c r="D15" i="16"/>
  <c r="H15" i="16"/>
  <c r="J15" i="16"/>
  <c r="F8" i="15"/>
  <c r="J8" i="15" s="1"/>
  <c r="I8" i="15"/>
  <c r="F9" i="15"/>
  <c r="I9" i="15"/>
  <c r="J9" i="15"/>
  <c r="F10" i="15"/>
  <c r="I10" i="15"/>
  <c r="J10" i="15"/>
  <c r="F11" i="15"/>
  <c r="J11" i="15" s="1"/>
  <c r="I11" i="15"/>
  <c r="F12" i="15"/>
  <c r="I12" i="15"/>
  <c r="J12" i="15"/>
  <c r="F13" i="15"/>
  <c r="I13" i="15"/>
  <c r="J13" i="15"/>
  <c r="F14" i="15"/>
  <c r="I14" i="15"/>
  <c r="J14" i="15"/>
  <c r="F15" i="15"/>
  <c r="I15" i="15"/>
  <c r="J15" i="15"/>
  <c r="F16" i="15"/>
  <c r="I16" i="15"/>
  <c r="J16" i="15"/>
  <c r="F17" i="15"/>
  <c r="I17" i="15"/>
  <c r="J17" i="15"/>
  <c r="F18" i="15"/>
  <c r="I18" i="15"/>
  <c r="J18" i="15"/>
  <c r="F19" i="15"/>
  <c r="I19" i="15"/>
  <c r="J19" i="15"/>
  <c r="F20" i="15"/>
  <c r="I20" i="15"/>
  <c r="J20" i="15"/>
  <c r="F21" i="15"/>
  <c r="I21" i="15"/>
  <c r="J21" i="15"/>
  <c r="C22" i="15"/>
  <c r="D22" i="15"/>
  <c r="F22" i="15"/>
  <c r="H22" i="15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C48" i="14"/>
  <c r="F48" i="14" s="1"/>
  <c r="D48" i="14"/>
  <c r="H48" i="14"/>
  <c r="J48" i="14"/>
  <c r="K48" i="14"/>
  <c r="F5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C49" i="13"/>
  <c r="D49" i="13"/>
  <c r="F49" i="13"/>
  <c r="H49" i="13"/>
  <c r="I49" i="13"/>
  <c r="J49" i="13"/>
  <c r="K49" i="13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C48" i="12"/>
  <c r="D48" i="12"/>
  <c r="F48" i="12"/>
  <c r="K48" i="12" s="1"/>
  <c r="H48" i="12"/>
  <c r="J48" i="12"/>
  <c r="G7" i="11"/>
  <c r="I7" i="11"/>
  <c r="I12" i="11"/>
  <c r="I14" i="11"/>
  <c r="I20" i="11" s="1"/>
  <c r="C20" i="11"/>
  <c r="D20" i="11"/>
  <c r="E20" i="11"/>
  <c r="G20" i="11"/>
  <c r="K20" i="11"/>
  <c r="F5" i="10"/>
  <c r="K5" i="10"/>
  <c r="F6" i="10"/>
  <c r="K6" i="10"/>
  <c r="F7" i="10"/>
  <c r="K7" i="10"/>
  <c r="C8" i="10"/>
  <c r="D8" i="10"/>
  <c r="F8" i="10"/>
  <c r="K8" i="10" s="1"/>
  <c r="H8" i="10"/>
  <c r="J8" i="10"/>
  <c r="F10" i="9"/>
  <c r="F19" i="9" s="1"/>
  <c r="J10" i="9"/>
  <c r="F11" i="9"/>
  <c r="J11" i="9"/>
  <c r="J12" i="9"/>
  <c r="J19" i="9" s="1"/>
  <c r="J30" i="9" s="1"/>
  <c r="J13" i="9"/>
  <c r="J14" i="9"/>
  <c r="J15" i="9"/>
  <c r="J16" i="9"/>
  <c r="J17" i="9"/>
  <c r="J18" i="9"/>
  <c r="C19" i="9"/>
  <c r="D19" i="9"/>
  <c r="D30" i="9" s="1"/>
  <c r="H19" i="9"/>
  <c r="F20" i="9"/>
  <c r="C25" i="9"/>
  <c r="F25" i="9"/>
  <c r="H25" i="9"/>
  <c r="J25" i="9"/>
  <c r="K25" i="9"/>
  <c r="F26" i="9"/>
  <c r="J26" i="9"/>
  <c r="J27" i="9"/>
  <c r="J28" i="9"/>
  <c r="C29" i="9"/>
  <c r="F29" i="9"/>
  <c r="K29" i="9" s="1"/>
  <c r="H29" i="9"/>
  <c r="J29" i="9"/>
  <c r="C30" i="9"/>
  <c r="E30" i="9"/>
  <c r="H30" i="9"/>
  <c r="C5" i="8"/>
  <c r="F5" i="8"/>
  <c r="H5" i="8"/>
  <c r="H16" i="8" s="1"/>
  <c r="K16" i="8" s="1"/>
  <c r="F6" i="8"/>
  <c r="H6" i="8"/>
  <c r="F7" i="8"/>
  <c r="H7" i="8"/>
  <c r="F8" i="8"/>
  <c r="H8" i="8"/>
  <c r="F9" i="8"/>
  <c r="H9" i="8"/>
  <c r="F10" i="8"/>
  <c r="H10" i="8"/>
  <c r="F11" i="8"/>
  <c r="H11" i="8"/>
  <c r="F12" i="8"/>
  <c r="H12" i="8"/>
  <c r="F13" i="8"/>
  <c r="H13" i="8"/>
  <c r="F14" i="8"/>
  <c r="H14" i="8"/>
  <c r="F15" i="8"/>
  <c r="C16" i="8"/>
  <c r="F16" i="8" s="1"/>
  <c r="D16" i="8"/>
  <c r="J16" i="8"/>
  <c r="F7" i="7"/>
  <c r="K7" i="7"/>
  <c r="F5" i="6"/>
  <c r="K5" i="6"/>
  <c r="F6" i="6"/>
  <c r="F7" i="6"/>
  <c r="F8" i="6"/>
  <c r="F9" i="6"/>
  <c r="F10" i="6"/>
  <c r="F11" i="6"/>
  <c r="F12" i="6"/>
  <c r="C13" i="6"/>
  <c r="K13" i="6" s="1"/>
  <c r="D13" i="6"/>
  <c r="H13" i="6"/>
  <c r="J13" i="6"/>
  <c r="F5" i="5"/>
  <c r="F6" i="5"/>
  <c r="F7" i="5"/>
  <c r="F8" i="5"/>
  <c r="F9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C48" i="5"/>
  <c r="F48" i="5" s="1"/>
  <c r="D48" i="5"/>
  <c r="H48" i="5"/>
  <c r="J48" i="5"/>
  <c r="K48" i="5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C46" i="4"/>
  <c r="F46" i="4" s="1"/>
  <c r="D46" i="4"/>
  <c r="H46" i="4"/>
  <c r="J46" i="4"/>
  <c r="F15" i="16" l="1"/>
  <c r="J22" i="15"/>
  <c r="K22" i="15" s="1"/>
  <c r="L20" i="11"/>
  <c r="F30" i="9"/>
  <c r="K19" i="9"/>
  <c r="K30" i="9" s="1"/>
  <c r="F13" i="6"/>
</calcChain>
</file>

<file path=xl/sharedStrings.xml><?xml version="1.0" encoding="utf-8"?>
<sst xmlns="http://schemas.openxmlformats.org/spreadsheetml/2006/main" count="497" uniqueCount="237">
  <si>
    <t>(підпис)           (ініціали і прізвище) </t>
  </si>
  <si>
    <t>Шкоруп Є.Б.</t>
  </si>
  <si>
    <t>Головний бухгалтер</t>
  </si>
  <si>
    <t>Приймук С.І.</t>
  </si>
  <si>
    <t>Директора</t>
  </si>
  <si>
    <t>В.О.</t>
  </si>
  <si>
    <t>ВСЬОГО по закладу</t>
  </si>
  <si>
    <t xml:space="preserve"> </t>
  </si>
  <si>
    <t>Придбання медичних особистих книжок</t>
  </si>
  <si>
    <t>Фізична особа</t>
  </si>
  <si>
    <t>1.</t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</si>
  <si>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</si>
  <si>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</si>
  <si>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Напрямки використання у грошовій формі (стаття витрат)</t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</si>
  <si>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</si>
  <si>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</si>
  <si>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</si>
  <si>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</si>
  <si>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t>Використання закладом охорони здоров'я благодійних пожертв, отриманих у грошовій (товари і послуг) формі</t>
  </si>
  <si>
    <t>Всього отримано благодійних пожертв, тис. грн</t>
  </si>
  <si>
    <t>Благодійні пожертви, що були отримані закладом охорони здоров'я від фізичних та юридичних осіб</t>
  </si>
  <si>
    <t>Найменування юридичної особи (або позначення фізичної особи)</t>
  </si>
  <si>
    <t>№ пп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</si>
  <si>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</si>
  <si>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__Шкірно-венерологічний диспансер № 2 Деснянського району  за_3___квартал2021року </t>
  </si>
  <si>
    <t>Керівник установи</t>
  </si>
  <si>
    <t>Маска медична тришарова</t>
  </si>
  <si>
    <t>14.</t>
  </si>
  <si>
    <t>Велотренажер HOP-SPORT</t>
  </si>
  <si>
    <t>13.</t>
  </si>
  <si>
    <t>Спортивний комплекс</t>
  </si>
  <si>
    <t>12.</t>
  </si>
  <si>
    <t>Профілактор Євмінова</t>
  </si>
  <si>
    <t>11.</t>
  </si>
  <si>
    <t>Комплекти інвентарні для відділення реабілітації</t>
  </si>
  <si>
    <t>10.</t>
  </si>
  <si>
    <t>Сумка-укладка швидкої допомоги.</t>
  </si>
  <si>
    <t>9.</t>
  </si>
  <si>
    <t>деззасіб для рук 1л.</t>
  </si>
  <si>
    <t>8.</t>
  </si>
  <si>
    <t>деззасіб для рук 5л.</t>
  </si>
  <si>
    <t>7.</t>
  </si>
  <si>
    <t>дезохлорін 5л</t>
  </si>
  <si>
    <t>6.</t>
  </si>
  <si>
    <t xml:space="preserve">Ноутбук HP255 GB з комп.аксесуарами </t>
  </si>
  <si>
    <t>5.</t>
  </si>
  <si>
    <t>4.</t>
  </si>
  <si>
    <t>Кондиціонер GRUNHELM</t>
  </si>
  <si>
    <t>3.</t>
  </si>
  <si>
    <t>Кондиціонер GREE</t>
  </si>
  <si>
    <t>2.</t>
  </si>
  <si>
    <t>Халат медичний нестерильний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</si>
  <si>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>КНП "Київський міський консультативно-діагностичний центр"</t>
    </r>
    <r>
      <rPr>
        <b/>
        <sz val="14"/>
        <color indexed="8"/>
        <rFont val="Times New Roman"/>
        <family val="1"/>
        <charset val="204"/>
      </rPr>
      <t xml:space="preserve"> за ІIІ</t>
    </r>
    <r>
      <rPr>
        <b/>
        <u/>
        <sz val="14"/>
        <color indexed="8"/>
        <rFont val="Times New Roman"/>
        <family val="1"/>
        <charset val="204"/>
      </rPr>
      <t xml:space="preserve"> квартал 2021 року </t>
    </r>
  </si>
  <si>
    <t>Косик А.В.</t>
  </si>
  <si>
    <t>Савчук Л.А.</t>
  </si>
  <si>
    <t>комп'ютерна техніка</t>
  </si>
  <si>
    <t>послуги Інтернет</t>
  </si>
  <si>
    <t>програмне забезпечення</t>
  </si>
  <si>
    <t>періодичні видання</t>
  </si>
  <si>
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Міський медичний центр проблем слуху та мовлення "СУВАГ" за 9 місяців 2021 рік</t>
  </si>
  <si>
    <t>М.Юрченко</t>
  </si>
  <si>
    <t>В.Омельчук</t>
  </si>
  <si>
    <t>Директор</t>
  </si>
  <si>
    <t>Система визначення рівня глюкози в крові GluNE</t>
  </si>
  <si>
    <t>ТОВ "Діавін"</t>
  </si>
  <si>
    <r>
      <t xml:space="preserve">Сума,        </t>
    </r>
    <r>
      <rPr>
        <b/>
        <sz val="14"/>
        <color indexed="8"/>
        <rFont val="Times New Roman"/>
        <family val="1"/>
        <charset val="204"/>
      </rPr>
      <t xml:space="preserve">  тис. грн</t>
    </r>
  </si>
  <si>
    <r>
      <t xml:space="preserve">В  натуральній формі (товари і послуги),   </t>
    </r>
    <r>
      <rPr>
        <b/>
        <sz val="14"/>
        <color indexed="8"/>
        <rFont val="Times New Roman"/>
        <family val="1"/>
        <charset val="204"/>
      </rPr>
      <t xml:space="preserve"> тис. грн</t>
    </r>
  </si>
  <si>
    <r>
      <t>В грошовій форм,</t>
    </r>
    <r>
      <rPr>
        <b/>
        <sz val="14"/>
        <color indexed="8"/>
        <rFont val="Times New Roman"/>
        <family val="1"/>
        <charset val="204"/>
      </rPr>
      <t xml:space="preserve"> тис. грн</t>
    </r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</si>
  <si>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4"/>
        <color indexed="8"/>
        <rFont val="Times New Roman"/>
        <family val="1"/>
        <charset val="204"/>
      </rPr>
      <t>тис. грн</t>
    </r>
  </si>
  <si>
    <r>
      <t xml:space="preserve">                                                                                            найменування закладу охорони здоров</t>
    </r>
    <r>
      <rPr>
        <sz val="12"/>
        <color indexed="8"/>
        <rFont val="Calibri"/>
        <family val="2"/>
        <charset val="204"/>
      </rPr>
      <t>′</t>
    </r>
    <r>
      <rPr>
        <sz val="12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</si>
  <si>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КНП "КДЦ" Голосіївського району м.Києва  за ІІІ квартал    2021 року </t>
  </si>
  <si>
    <t>Л. Ю. Бахур</t>
  </si>
  <si>
    <t>В. П. Березюк</t>
  </si>
  <si>
    <t>заправка картриджів</t>
  </si>
  <si>
    <t>вивіз сміття</t>
  </si>
  <si>
    <t>обслуговування ліфтів</t>
  </si>
  <si>
    <t>медогляд водіїв</t>
  </si>
  <si>
    <t>інтернет, зв'язок</t>
  </si>
  <si>
    <t>проведення дозиметричного контролю персоналу</t>
  </si>
  <si>
    <t>проведення бактеріологічних досліджень</t>
  </si>
  <si>
    <t>охорона каси</t>
  </si>
  <si>
    <t xml:space="preserve">касове обслуговування </t>
  </si>
  <si>
    <t>технічна сіль</t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</si>
  <si>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м'який інвентар, основні засоби та інші)</t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</si>
  <si>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м'який інвентар, основні засоби та інші)</t>
  </si>
  <si>
    <r>
      <t xml:space="preserve">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</si>
  <si>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комунальному некомерційному підприємству "Консультативно- діагностичний центр №2 Дарницького району м. Києва" за ІІІ квартал 2021 року </t>
  </si>
  <si>
    <t>Єрмолаєва Н.Р.</t>
  </si>
  <si>
    <t>Бакалінська  С.М.</t>
  </si>
  <si>
    <t>*  Станом на 01 жовтня 2021  року на рахунку підприємства  залишок невикористаних коштів складає  73,9 тис. грн.</t>
  </si>
  <si>
    <t>*  Станом на 01 січня 2021  року на рахунку підприємства  залишок невикористаних коштів складав  2,7 тис. грн.</t>
  </si>
  <si>
    <t>Всього за 2021 рік</t>
  </si>
  <si>
    <t>Всього за ІІІ квартал 2021 року</t>
  </si>
  <si>
    <t>Лабораторні реактиви (біохімія)</t>
  </si>
  <si>
    <t xml:space="preserve">Серветка " Волес" із нетканого матеріалу </t>
  </si>
  <si>
    <t>Лікарські засоби</t>
  </si>
  <si>
    <t>Фізичні особи</t>
  </si>
  <si>
    <t>ІІІ квартал</t>
  </si>
  <si>
    <t>Всього за ІІ квартал 2021 року</t>
  </si>
  <si>
    <t>Перевезення та знешкодження відходів медичного походження</t>
  </si>
  <si>
    <t>Послуги з вимірювання вихідних параметрів ренгенапаратів</t>
  </si>
  <si>
    <t>Рукавички медичні нестерильн</t>
  </si>
  <si>
    <t>Лабораторні реактиви</t>
  </si>
  <si>
    <t xml:space="preserve">Заробітна плата </t>
  </si>
  <si>
    <t>ІІ квартал</t>
  </si>
  <si>
    <t>Всього за І квартал 2021 року</t>
  </si>
  <si>
    <t>Медичне обладнання вертикалізатор ортопедичний "Етап"ВО-2"</t>
  </si>
  <si>
    <t>Технічне обстеження на предмет доступності  осіб з інвалідністю</t>
  </si>
  <si>
    <t>Тести для виявлення кальпротектину в фекаліях</t>
  </si>
  <si>
    <t>Засоби індивідуального захисту( Маски, халати медичні )</t>
  </si>
  <si>
    <t>Стільці для туалету та для душу, пояси для піднімання людини</t>
  </si>
  <si>
    <t>Товари для забезпечення доступності для маломобільних груп населення</t>
  </si>
  <si>
    <t>Нарахування на заробітну плату</t>
  </si>
  <si>
    <t xml:space="preserve"> І квартал</t>
  </si>
  <si>
    <t>Сума, 
тис. грн.</t>
  </si>
  <si>
    <t>Напрямки використання у грошовій формі 
( стаття витрат )</t>
  </si>
  <si>
    <t>В натуральній формі 
( товари і послуги), 
тис. грн.</t>
  </si>
  <si>
    <t>В грошовій формі, тис. грн.</t>
  </si>
  <si>
    <t>Залишок невикористаних грошових коштів, товарів та послуг на кінець звітного періоду, тис. грн.</t>
  </si>
  <si>
    <t>Використання закладом охорони здоровя благодійних пожертв, отриманих у грошовій та натуральній ( товари і послуги ) формі</t>
  </si>
  <si>
    <t>Всього отримано благодійних пожертв, тис. грн.</t>
  </si>
  <si>
    <t>Благодійні пожертви, що були отримані закладом охорони здоровя від фізичних та юридичних осіб</t>
  </si>
  <si>
    <t>Найменування юридичної особи ( або позначення фізичної особи)</t>
  </si>
  <si>
    <t>Період</t>
  </si>
  <si>
    <t>за  ІІІ   квартал    2021  року</t>
  </si>
  <si>
    <t>по   комунальному  некомерційному підприємству " Консультативно-діагностичний центр дитячий Дарницького району м. Києва</t>
  </si>
  <si>
    <t>про  надходження і використання благодійних пожертв від фізичних та юридичних осіб</t>
  </si>
  <si>
    <t>ІНФОРМАЦІЯ</t>
  </si>
  <si>
    <t>Н.САЛАЦЬКА</t>
  </si>
  <si>
    <t>Д.КАРАБАЄВ</t>
  </si>
  <si>
    <t>Канцтовари</t>
  </si>
  <si>
    <t>БО"100відсотків життя київський регіон"</t>
  </si>
  <si>
    <t>Медикаменти та ироби медичного призначення</t>
  </si>
  <si>
    <r>
      <t xml:space="preserve">Сума,        </t>
    </r>
    <r>
      <rPr>
        <b/>
        <sz val="12"/>
        <color indexed="8"/>
        <rFont val="Times New Roman"/>
        <family val="1"/>
        <charset val="204"/>
      </rPr>
      <t xml:space="preserve">  тис. грн</t>
    </r>
  </si>
  <si>
    <r>
      <t xml:space="preserve">В  натуральній формі (товари і послуги),   </t>
    </r>
    <r>
      <rPr>
        <b/>
        <sz val="12"/>
        <color indexed="8"/>
        <rFont val="Times New Roman"/>
        <family val="1"/>
        <charset val="204"/>
      </rPr>
      <t xml:space="preserve"> тис. грн</t>
    </r>
  </si>
  <si>
    <r>
      <t>В грошовій форм,</t>
    </r>
    <r>
      <rPr>
        <b/>
        <sz val="12"/>
        <color indexed="8"/>
        <rFont val="Times New Roman"/>
        <family val="1"/>
        <charset val="204"/>
      </rPr>
      <t xml:space="preserve"> тис. грн</t>
    </r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</si>
  <si>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2"/>
        <color indexed="8"/>
        <rFont val="Times New Roman"/>
        <family val="1"/>
        <charset val="204"/>
      </rPr>
      <t>тис. грн</t>
    </r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</si>
  <si>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12"/>
        <color indexed="8"/>
        <rFont val="Calibri"/>
        <family val="2"/>
        <charset val="204"/>
      </rPr>
      <t>′</t>
    </r>
    <r>
      <rPr>
        <sz val="12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</si>
  <si>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                          КНП "КДЦ Дніпровського району м.Києва" за ІІІ квартал 2021 року </t>
  </si>
  <si>
    <t xml:space="preserve">Л.В.Адаменко </t>
  </si>
  <si>
    <t>С.М.Скрипка</t>
  </si>
  <si>
    <t xml:space="preserve"> Директор</t>
  </si>
  <si>
    <t>Всього</t>
  </si>
  <si>
    <t>заправка катріджей. Налаштування ПК</t>
  </si>
  <si>
    <t>ТО пожежної сигналізації</t>
  </si>
  <si>
    <t>Дизінфекція, дератизація</t>
  </si>
  <si>
    <t>комісія банку за обслуговування</t>
  </si>
  <si>
    <t>технічне обслуговування бесейну</t>
  </si>
  <si>
    <t>плслуги електрозвязку</t>
  </si>
  <si>
    <t>Хімічні  еротроцити</t>
  </si>
  <si>
    <t>офісне приладдя</t>
  </si>
  <si>
    <t>комплектуючи для оздоровчого комплексу</t>
  </si>
  <si>
    <t>компюторні комплектующі</t>
  </si>
  <si>
    <t>господарчі товари</t>
  </si>
  <si>
    <t>Фізічна особа</t>
  </si>
  <si>
    <t>сума, тис грн</t>
  </si>
  <si>
    <t>Перелік використаних товарів та послуг у натуральній формі</t>
  </si>
  <si>
    <t>Напрямики використання у грошовій формі (стаття витрат)</t>
  </si>
  <si>
    <t>Перелік товарів і послуг в натуральій формі</t>
  </si>
  <si>
    <t>В натуральній формі (товари і послуги,тис грн)</t>
  </si>
  <si>
    <t>В грошовій форми, тис грн</t>
  </si>
  <si>
    <t>Залишок не використаних грошових коштів, товарів та послуг на кінець звітного періоду, тис грн</t>
  </si>
  <si>
    <t>Використання закладом охорони здоровя благодійних пожертв, отриманих у грошовій та натуральній (товари і послуги) формі</t>
  </si>
  <si>
    <t>Всього отримано благодійних пожертв, тис грн.</t>
  </si>
  <si>
    <t>Благодійні пожертви, що були отримані закладом охопони здоровя від фізичних та юридичних осіб</t>
  </si>
  <si>
    <t>Залишок не використаних грошових коштів, товарів та послуг на  початок  звітного періоду, тис грн</t>
  </si>
  <si>
    <t>Найменування юридичної особи (або позначення фізічної особи)</t>
  </si>
  <si>
    <t>п/п №</t>
  </si>
  <si>
    <t xml:space="preserve">            КНП "Косультативно-діагностичний центр дитячий Дніпровського р-ну м. Києва за "    за ІII квартал  2021  року</t>
  </si>
  <si>
    <t>Інформація про надходження і використання благодійних пожертв від фізичних та юридичних осіб</t>
  </si>
  <si>
    <t>А. Б. Жохова</t>
  </si>
  <si>
    <t>М. А. Яремчук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</si>
  <si>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"Консультативно - діагностичний центр" Оболонського району м. Києва за 9 місяців 2021 року </t>
  </si>
  <si>
    <t>В.Д. Штакун</t>
  </si>
  <si>
    <t>Л.В. Кравчук</t>
  </si>
  <si>
    <t xml:space="preserve">господарські товари </t>
  </si>
  <si>
    <t>Термосумка</t>
  </si>
  <si>
    <t>Ноутбук</t>
  </si>
  <si>
    <t>Фіз.особи</t>
  </si>
  <si>
    <t>Кровать, матрац</t>
  </si>
  <si>
    <t>МБО Посланець миру</t>
  </si>
  <si>
    <t>Шприці</t>
  </si>
  <si>
    <t>ФОП Корнійчук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</si>
  <si>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 xml:space="preserve"> КНП "КДЦ" Печерського району м. Києва</t>
    </r>
    <r>
      <rPr>
        <b/>
        <sz val="14"/>
        <color indexed="8"/>
        <rFont val="Times New Roman"/>
        <family val="1"/>
        <charset val="204"/>
      </rPr>
      <t xml:space="preserve"> за ІІІ квартал 2021 року  </t>
    </r>
  </si>
  <si>
    <t>Засіб дезінфекційний</t>
  </si>
  <si>
    <t>БО "100 відсотків життя, Київський регіон"</t>
  </si>
  <si>
    <t>Папка-реєстратор</t>
  </si>
  <si>
    <t xml:space="preserve">Маска хірургічна </t>
  </si>
  <si>
    <t>Експрес-тести ВІЛ</t>
  </si>
  <si>
    <t>БО "Всеукраїнська мережа людей, які живуть з ВІЛ/Снід</t>
  </si>
  <si>
    <t>Придбання кондиціонеру в кабінет мамографії</t>
  </si>
  <si>
    <t>ТОВ "Система інвест"</t>
  </si>
  <si>
    <r>
      <t xml:space="preserve">Сума,         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</si>
  <si>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r>
      <t xml:space="preserve">Сума,      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</si>
  <si>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 "КДЦ" Подільського району м. Києва  за  ІІІ  квартал  2021  року </t>
  </si>
  <si>
    <t xml:space="preserve">        (ініціали і прізвище) </t>
  </si>
  <si>
    <t xml:space="preserve">(підпис)   </t>
  </si>
  <si>
    <t>Кукшина Т.</t>
  </si>
  <si>
    <t>       (ініціали і прізвище) </t>
  </si>
  <si>
    <t xml:space="preserve">(підпис)    </t>
  </si>
  <si>
    <t>Зацеркляна В.</t>
  </si>
  <si>
    <t>медикаменти</t>
  </si>
  <si>
    <t xml:space="preserve">предмети медичного призначення </t>
  </si>
  <si>
    <t>БО "100 відсотків життя.Київський регіон"</t>
  </si>
  <si>
    <t>медикаменти (вакцина)</t>
  </si>
  <si>
    <t>База спеціального медичного постачання м. Києва (гуманітарна допомога)</t>
  </si>
  <si>
    <t>КНП "КДЦ № 2" Дарницького району м. Києва</t>
  </si>
  <si>
    <t xml:space="preserve">КНП "Центр первинної медико-санітарної допомоги № 1" Дніпровського району м.Києва </t>
  </si>
  <si>
    <t>КНП "Консультативно-діагностичний центр"Деснянського району м. Києва"</t>
  </si>
  <si>
    <t>КНП "ДКЛ №4" Солом'янського району м. Києва</t>
  </si>
  <si>
    <t>КНП "ЦПМСД № 1" Солом'янського району м. Києва</t>
  </si>
  <si>
    <t xml:space="preserve">КНП "Фтизіатрія" </t>
  </si>
  <si>
    <t>КНП "ЦПМСД № 2" Деснянського району м. Києва</t>
  </si>
  <si>
    <t>База спеціального медичного постачання м. Києва (централізоване постачання)</t>
  </si>
  <si>
    <t>Департамент охорони здоровя виконавчого органу Київської міської ради (КМДА)</t>
  </si>
  <si>
    <t>КНП "Київська міська клінічна лікарня  №5" (централізоване постачання)</t>
  </si>
  <si>
    <t xml:space="preserve">медикаменти </t>
  </si>
  <si>
    <r>
      <t xml:space="preserve">Сума,                       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</si>
  <si>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r>
      <t xml:space="preserve">Сума,                  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</si>
  <si>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r>
      <t>за</t>
    </r>
    <r>
      <rPr>
        <u/>
        <sz val="14"/>
        <color indexed="8"/>
        <rFont val="Times New Roman"/>
        <family val="1"/>
        <charset val="204"/>
      </rPr>
      <t xml:space="preserve">  ІІІ </t>
    </r>
    <r>
      <rPr>
        <sz val="14"/>
        <color indexed="8"/>
        <rFont val="Times New Roman"/>
        <family val="1"/>
        <charset val="204"/>
      </rPr>
      <t>квартал</t>
    </r>
    <r>
      <rPr>
        <u/>
        <sz val="14"/>
        <color indexed="8"/>
        <rFont val="Times New Roman"/>
        <family val="1"/>
        <charset val="204"/>
      </rPr>
      <t xml:space="preserve">   2021</t>
    </r>
    <r>
      <rPr>
        <sz val="14"/>
        <color indexed="8"/>
        <rFont val="Times New Roman"/>
        <family val="1"/>
        <charset val="204"/>
      </rPr>
      <t xml:space="preserve"> року </t>
    </r>
  </si>
  <si>
    <t>Комунальне некомерційне підприємство "Консультативно-діагностичний центр" Солом'янського району м. Києва</t>
  </si>
  <si>
    <t xml:space="preserve">про надходження і використання благодійних пожертв від фізичних та юридичних осіб     </t>
  </si>
  <si>
    <t xml:space="preserve">ІНФОРМАЦІЯ  </t>
  </si>
  <si>
    <t>Вержак Т.Т.</t>
  </si>
  <si>
    <t>Берікашвілі Н.В.</t>
  </si>
  <si>
    <t>Дозиметричні роботи</t>
  </si>
  <si>
    <t>Товари медичного призначення</t>
  </si>
  <si>
    <t>БО "100 відсотків життя. Київський регіон"</t>
  </si>
  <si>
    <t>Медичне обладнання</t>
  </si>
  <si>
    <t>БО "Всеукраїнська мережа людей, які живуть з ВІЛ/СНІД"</t>
  </si>
  <si>
    <t>Інструмент до мед.обладнання</t>
  </si>
  <si>
    <t>ВМТ "Духовне відродження"</t>
  </si>
  <si>
    <t>ФОП Олійник Г.В.</t>
  </si>
  <si>
    <t>Дезінфікуючі засоби</t>
  </si>
  <si>
    <t>Стоматологічний матеріал</t>
  </si>
  <si>
    <r>
      <t>В грошовій формі,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</si>
  <si>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 xml:space="preserve">       ІНФОРМАЦІЯ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КНП “Консультативно-діагностичний центр” Шевченківського р-ну м.Києва  за III квартал  2021 року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</si>
</sst>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#,##0.000"/>
    <numFmt numFmtId="166" formatCode="#,##0.0"/>
    <numFmt numFmtId="167" formatCode="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b/>
      <i/>
      <sz val="16"/>
      <color indexed="8"/>
      <name val="Calibri"/>
      <family val="2"/>
      <charset val="204"/>
    </font>
    <font>
      <b/>
      <i/>
      <u/>
      <sz val="16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i/>
      <u/>
      <sz val="14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23" fillId="0" borderId="0"/>
  </cellStyleXfs>
  <cellXfs count="215">
    <xf numFmtId="0" fontId="0" fillId="0" borderId="0" xfId="0"/>
    <xf numFmtId="0" fontId="1" fillId="0" borderId="0" xfId="1"/>
    <xf numFmtId="0" fontId="3" fillId="0" borderId="0" xfId="2" applyFont="1" applyBorder="1" applyAlignment="1">
      <alignment horizontal="centerContinuous" vertical="top"/>
    </xf>
    <xf numFmtId="0" fontId="3" fillId="0" borderId="0" xfId="2" applyFont="1" applyAlignment="1">
      <alignment horizontal="centerContinuous" vertical="top"/>
    </xf>
    <xf numFmtId="0" fontId="5" fillId="0" borderId="1" xfId="2" applyFont="1" applyBorder="1" applyAlignment="1">
      <alignment horizontal="center"/>
    </xf>
    <xf numFmtId="0" fontId="6" fillId="0" borderId="0" xfId="1" applyFont="1"/>
    <xf numFmtId="4" fontId="7" fillId="2" borderId="2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wrapText="1"/>
    </xf>
    <xf numFmtId="0" fontId="9" fillId="2" borderId="2" xfId="1" applyFont="1" applyFill="1" applyBorder="1"/>
    <xf numFmtId="2" fontId="7" fillId="2" borderId="2" xfId="1" applyNumberFormat="1" applyFont="1" applyFill="1" applyBorder="1" applyAlignment="1">
      <alignment horizontal="center"/>
    </xf>
    <xf numFmtId="0" fontId="7" fillId="2" borderId="2" xfId="1" applyFont="1" applyFill="1" applyBorder="1"/>
    <xf numFmtId="0" fontId="9" fillId="0" borderId="2" xfId="1" applyFont="1" applyBorder="1"/>
    <xf numFmtId="4" fontId="7" fillId="0" borderId="2" xfId="1" applyNumberFormat="1" applyFont="1" applyBorder="1" applyAlignment="1">
      <alignment horizontal="center"/>
    </xf>
    <xf numFmtId="4" fontId="9" fillId="0" borderId="2" xfId="1" applyNumberFormat="1" applyFont="1" applyBorder="1" applyAlignment="1">
      <alignment horizontal="center"/>
    </xf>
    <xf numFmtId="0" fontId="9" fillId="0" borderId="2" xfId="1" applyFont="1" applyBorder="1" applyAlignment="1">
      <alignment wrapText="1"/>
    </xf>
    <xf numFmtId="2" fontId="7" fillId="3" borderId="2" xfId="1" applyNumberFormat="1" applyFont="1" applyFill="1" applyBorder="1" applyAlignment="1">
      <alignment horizontal="center"/>
    </xf>
    <xf numFmtId="0" fontId="9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/>
    </xf>
    <xf numFmtId="0" fontId="10" fillId="0" borderId="2" xfId="1" applyFont="1" applyBorder="1" applyAlignment="1">
      <alignment wrapText="1"/>
    </xf>
    <xf numFmtId="0" fontId="10" fillId="0" borderId="2" xfId="1" applyFont="1" applyBorder="1"/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Fill="1" applyBorder="1" applyAlignment="1">
      <alignment wrapText="1"/>
    </xf>
    <xf numFmtId="0" fontId="11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top" wrapText="1"/>
    </xf>
    <xf numFmtId="0" fontId="13" fillId="0" borderId="0" xfId="1" applyFont="1"/>
    <xf numFmtId="164" fontId="7" fillId="2" borderId="2" xfId="1" applyNumberFormat="1" applyFont="1" applyFill="1" applyBorder="1" applyAlignment="1">
      <alignment horizontal="center"/>
    </xf>
    <xf numFmtId="165" fontId="7" fillId="0" borderId="2" xfId="1" applyNumberFormat="1" applyFont="1" applyBorder="1" applyAlignment="1">
      <alignment horizontal="center"/>
    </xf>
    <xf numFmtId="165" fontId="10" fillId="0" borderId="2" xfId="1" applyNumberFormat="1" applyFont="1" applyBorder="1" applyAlignment="1">
      <alignment horizontal="center"/>
    </xf>
    <xf numFmtId="164" fontId="7" fillId="3" borderId="2" xfId="1" applyNumberFormat="1" applyFont="1" applyFill="1" applyBorder="1" applyAlignment="1">
      <alignment horizontal="center"/>
    </xf>
    <xf numFmtId="0" fontId="10" fillId="0" borderId="2" xfId="1" applyFont="1" applyBorder="1" applyAlignment="1">
      <alignment horizontal="right" vertical="center"/>
    </xf>
    <xf numFmtId="166" fontId="8" fillId="2" borderId="2" xfId="1" applyNumberFormat="1" applyFont="1" applyFill="1" applyBorder="1" applyAlignment="1">
      <alignment horizontal="center"/>
    </xf>
    <xf numFmtId="166" fontId="9" fillId="2" borderId="2" xfId="1" applyNumberFormat="1" applyFont="1" applyFill="1" applyBorder="1" applyAlignment="1">
      <alignment wrapText="1"/>
    </xf>
    <xf numFmtId="166" fontId="9" fillId="2" borderId="2" xfId="1" applyNumberFormat="1" applyFont="1" applyFill="1" applyBorder="1"/>
    <xf numFmtId="166" fontId="10" fillId="0" borderId="2" xfId="1" applyNumberFormat="1" applyFont="1" applyBorder="1" applyAlignment="1">
      <alignment horizontal="center"/>
    </xf>
    <xf numFmtId="166" fontId="10" fillId="0" borderId="2" xfId="1" applyNumberFormat="1" applyFont="1" applyFill="1" applyBorder="1" applyAlignment="1">
      <alignment wrapText="1"/>
    </xf>
    <xf numFmtId="4" fontId="16" fillId="2" borderId="2" xfId="1" applyNumberFormat="1" applyFont="1" applyFill="1" applyBorder="1" applyAlignment="1">
      <alignment horizontal="center" vertical="center"/>
    </xf>
    <xf numFmtId="4" fontId="18" fillId="2" borderId="2" xfId="1" applyNumberFormat="1" applyFont="1" applyFill="1" applyBorder="1" applyAlignment="1">
      <alignment horizontal="center" vertical="center"/>
    </xf>
    <xf numFmtId="0" fontId="19" fillId="2" borderId="2" xfId="1" applyFont="1" applyFill="1" applyBorder="1" applyAlignment="1">
      <alignment horizontal="center" vertical="center" wrapText="1"/>
    </xf>
    <xf numFmtId="0" fontId="19" fillId="2" borderId="2" xfId="1" applyFont="1" applyFill="1" applyBorder="1" applyAlignment="1">
      <alignment horizontal="center" vertical="center"/>
    </xf>
    <xf numFmtId="2" fontId="16" fillId="2" borderId="2" xfId="1" applyNumberFormat="1" applyFont="1" applyFill="1" applyBorder="1" applyAlignment="1">
      <alignment horizontal="center" vertical="center"/>
    </xf>
    <xf numFmtId="0" fontId="16" fillId="2" borderId="2" xfId="1" applyFont="1" applyFill="1" applyBorder="1" applyAlignment="1">
      <alignment horizontal="center" vertical="center"/>
    </xf>
    <xf numFmtId="0" fontId="19" fillId="0" borderId="2" xfId="1" applyFont="1" applyBorder="1"/>
    <xf numFmtId="4" fontId="16" fillId="0" borderId="2" xfId="1" applyNumberFormat="1" applyFont="1" applyBorder="1" applyAlignment="1">
      <alignment horizontal="center" vertical="center"/>
    </xf>
    <xf numFmtId="4" fontId="15" fillId="0" borderId="2" xfId="1" applyNumberFormat="1" applyFont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/>
    </xf>
    <xf numFmtId="2" fontId="16" fillId="3" borderId="2" xfId="1" applyNumberFormat="1" applyFont="1" applyFill="1" applyBorder="1" applyAlignment="1">
      <alignment horizontal="center" vertical="center"/>
    </xf>
    <xf numFmtId="0" fontId="15" fillId="0" borderId="2" xfId="1" applyFont="1" applyBorder="1" applyAlignment="1">
      <alignment horizontal="left" vertical="center" wrapText="1"/>
    </xf>
    <xf numFmtId="0" fontId="15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/>
    </xf>
    <xf numFmtId="49" fontId="10" fillId="4" borderId="2" xfId="1" applyNumberFormat="1" applyFont="1" applyFill="1" applyBorder="1" applyAlignment="1">
      <alignment horizontal="left" vertical="center" wrapText="1"/>
    </xf>
    <xf numFmtId="0" fontId="10" fillId="0" borderId="2" xfId="1" applyFont="1" applyBorder="1" applyAlignment="1">
      <alignment horizontal="left" wrapText="1"/>
    </xf>
    <xf numFmtId="4" fontId="10" fillId="0" borderId="2" xfId="1" applyNumberFormat="1" applyFont="1" applyBorder="1" applyAlignment="1">
      <alignment horizontal="center" vertical="center"/>
    </xf>
    <xf numFmtId="0" fontId="1" fillId="0" borderId="0" xfId="1" applyBorder="1"/>
    <xf numFmtId="0" fontId="20" fillId="0" borderId="0" xfId="1" applyFont="1"/>
    <xf numFmtId="167" fontId="8" fillId="0" borderId="0" xfId="1" applyNumberFormat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20" fillId="0" borderId="0" xfId="1" applyFont="1" applyBorder="1"/>
    <xf numFmtId="167" fontId="16" fillId="0" borderId="2" xfId="1" applyNumberFormat="1" applyFont="1" applyBorder="1" applyAlignment="1">
      <alignment horizontal="center"/>
    </xf>
    <xf numFmtId="2" fontId="16" fillId="0" borderId="2" xfId="1" applyNumberFormat="1" applyFont="1" applyBorder="1" applyAlignment="1">
      <alignment horizontal="center"/>
    </xf>
    <xf numFmtId="0" fontId="16" fillId="0" borderId="2" xfId="1" applyFont="1" applyBorder="1" applyAlignment="1">
      <alignment horizontal="center"/>
    </xf>
    <xf numFmtId="0" fontId="16" fillId="0" borderId="2" xfId="1" applyFont="1" applyBorder="1" applyAlignment="1">
      <alignment horizontal="center" vertical="center" wrapText="1"/>
    </xf>
    <xf numFmtId="167" fontId="18" fillId="0" borderId="2" xfId="1" applyNumberFormat="1" applyFont="1" applyBorder="1" applyAlignment="1">
      <alignment horizontal="center"/>
    </xf>
    <xf numFmtId="0" fontId="15" fillId="0" borderId="2" xfId="1" applyFont="1" applyBorder="1" applyAlignment="1">
      <alignment horizontal="center"/>
    </xf>
    <xf numFmtId="0" fontId="8" fillId="0" borderId="2" xfId="1" applyFont="1" applyBorder="1" applyAlignment="1">
      <alignment horizontal="center" vertical="center" wrapText="1"/>
    </xf>
    <xf numFmtId="167" fontId="15" fillId="0" borderId="2" xfId="1" applyNumberFormat="1" applyFont="1" applyBorder="1" applyAlignment="1">
      <alignment horizontal="center"/>
    </xf>
    <xf numFmtId="0" fontId="15" fillId="0" borderId="2" xfId="1" applyFont="1" applyBorder="1" applyAlignment="1">
      <alignment horizontal="center" wrapText="1"/>
    </xf>
    <xf numFmtId="167" fontId="18" fillId="0" borderId="2" xfId="1" applyNumberFormat="1" applyFont="1" applyBorder="1"/>
    <xf numFmtId="0" fontId="1" fillId="0" borderId="2" xfId="1" applyBorder="1"/>
    <xf numFmtId="0" fontId="10" fillId="0" borderId="2" xfId="1" applyFont="1" applyBorder="1" applyAlignment="1">
      <alignment horizontal="center" wrapText="1"/>
    </xf>
    <xf numFmtId="167" fontId="19" fillId="0" borderId="2" xfId="1" applyNumberFormat="1" applyFont="1" applyBorder="1" applyAlignment="1">
      <alignment horizontal="center"/>
    </xf>
    <xf numFmtId="0" fontId="19" fillId="0" borderId="2" xfId="1" applyFont="1" applyBorder="1" applyAlignment="1">
      <alignment horizontal="center"/>
    </xf>
    <xf numFmtId="2" fontId="19" fillId="0" borderId="2" xfId="1" applyNumberFormat="1" applyFont="1" applyBorder="1" applyAlignment="1">
      <alignment horizontal="center"/>
    </xf>
    <xf numFmtId="0" fontId="18" fillId="0" borderId="2" xfId="1" applyFont="1" applyBorder="1" applyAlignment="1">
      <alignment horizontal="center"/>
    </xf>
    <xf numFmtId="0" fontId="8" fillId="0" borderId="2" xfId="1" applyFont="1" applyBorder="1" applyAlignment="1">
      <alignment horizontal="center" wrapText="1"/>
    </xf>
    <xf numFmtId="167" fontId="1" fillId="0" borderId="2" xfId="1" applyNumberFormat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23" fillId="0" borderId="0" xfId="3"/>
    <xf numFmtId="0" fontId="6" fillId="0" borderId="0" xfId="3" applyFont="1"/>
    <xf numFmtId="4" fontId="23" fillId="0" borderId="0" xfId="3" applyNumberFormat="1"/>
    <xf numFmtId="4" fontId="7" fillId="2" borderId="2" xfId="3" applyNumberFormat="1" applyFont="1" applyFill="1" applyBorder="1" applyAlignment="1">
      <alignment horizontal="center"/>
    </xf>
    <xf numFmtId="4" fontId="8" fillId="2" borderId="2" xfId="3" applyNumberFormat="1" applyFont="1" applyFill="1" applyBorder="1" applyAlignment="1">
      <alignment horizontal="center"/>
    </xf>
    <xf numFmtId="0" fontId="9" fillId="2" borderId="2" xfId="3" applyFont="1" applyFill="1" applyBorder="1" applyAlignment="1">
      <alignment wrapText="1"/>
    </xf>
    <xf numFmtId="0" fontId="9" fillId="2" borderId="2" xfId="3" applyFont="1" applyFill="1" applyBorder="1"/>
    <xf numFmtId="2" fontId="7" fillId="2" borderId="2" xfId="3" applyNumberFormat="1" applyFont="1" applyFill="1" applyBorder="1" applyAlignment="1">
      <alignment horizontal="center"/>
    </xf>
    <xf numFmtId="0" fontId="7" fillId="2" borderId="2" xfId="3" applyFont="1" applyFill="1" applyBorder="1"/>
    <xf numFmtId="0" fontId="9" fillId="0" borderId="2" xfId="3" applyFont="1" applyBorder="1"/>
    <xf numFmtId="4" fontId="7" fillId="0" borderId="2" xfId="3" applyNumberFormat="1" applyFont="1" applyBorder="1" applyAlignment="1">
      <alignment horizontal="center"/>
    </xf>
    <xf numFmtId="4" fontId="10" fillId="0" borderId="2" xfId="3" applyNumberFormat="1" applyFont="1" applyBorder="1" applyAlignment="1">
      <alignment horizontal="center"/>
    </xf>
    <xf numFmtId="0" fontId="10" fillId="0" borderId="2" xfId="3" applyFont="1" applyBorder="1" applyAlignment="1">
      <alignment wrapText="1"/>
    </xf>
    <xf numFmtId="0" fontId="10" fillId="0" borderId="2" xfId="3" applyFont="1" applyBorder="1"/>
    <xf numFmtId="2" fontId="7" fillId="3" borderId="2" xfId="3" applyNumberFormat="1" applyFont="1" applyFill="1" applyBorder="1" applyAlignment="1">
      <alignment horizontal="center"/>
    </xf>
    <xf numFmtId="0" fontId="10" fillId="0" borderId="2" xfId="3" applyFont="1" applyBorder="1" applyAlignment="1">
      <alignment vertical="center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top" wrapText="1"/>
    </xf>
    <xf numFmtId="0" fontId="10" fillId="0" borderId="0" xfId="3" applyFont="1"/>
    <xf numFmtId="0" fontId="19" fillId="0" borderId="0" xfId="1" applyFont="1"/>
    <xf numFmtId="164" fontId="8" fillId="0" borderId="2" xfId="1" applyNumberFormat="1" applyFont="1" applyBorder="1"/>
    <xf numFmtId="0" fontId="8" fillId="0" borderId="2" xfId="1" applyFont="1" applyBorder="1"/>
    <xf numFmtId="164" fontId="8" fillId="0" borderId="2" xfId="1" applyNumberFormat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2" fontId="8" fillId="0" borderId="2" xfId="1" applyNumberFormat="1" applyFont="1" applyBorder="1"/>
    <xf numFmtId="2" fontId="1" fillId="0" borderId="2" xfId="1" applyNumberFormat="1" applyBorder="1"/>
    <xf numFmtId="0" fontId="1" fillId="0" borderId="2" xfId="1" applyBorder="1" applyAlignment="1">
      <alignment wrapText="1"/>
    </xf>
    <xf numFmtId="2" fontId="9" fillId="0" borderId="2" xfId="1" applyNumberFormat="1" applyFont="1" applyBorder="1" applyAlignment="1">
      <alignment horizontal="center"/>
    </xf>
    <xf numFmtId="0" fontId="24" fillId="0" borderId="2" xfId="1" applyFont="1" applyBorder="1" applyAlignment="1">
      <alignment horizontal="center"/>
    </xf>
    <xf numFmtId="2" fontId="1" fillId="4" borderId="2" xfId="1" applyNumberFormat="1" applyFill="1" applyBorder="1"/>
    <xf numFmtId="0" fontId="1" fillId="0" borderId="2" xfId="1" applyBorder="1" applyAlignment="1">
      <alignment horizontal="left" wrapText="1"/>
    </xf>
    <xf numFmtId="2" fontId="8" fillId="0" borderId="2" xfId="1" applyNumberFormat="1" applyFont="1" applyBorder="1" applyAlignment="1">
      <alignment horizontal="center"/>
    </xf>
    <xf numFmtId="2" fontId="1" fillId="0" borderId="2" xfId="1" applyNumberFormat="1" applyBorder="1" applyAlignment="1">
      <alignment horizontal="center"/>
    </xf>
    <xf numFmtId="0" fontId="1" fillId="0" borderId="2" xfId="1" applyFill="1" applyBorder="1" applyAlignment="1">
      <alignment horizontal="center" vertical="center" wrapText="1"/>
    </xf>
    <xf numFmtId="2" fontId="1" fillId="0" borderId="0" xfId="1" applyNumberFormat="1" applyAlignment="1">
      <alignment horizontal="center" vertical="center" wrapText="1"/>
    </xf>
    <xf numFmtId="2" fontId="19" fillId="0" borderId="0" xfId="1" applyNumberFormat="1" applyFont="1" applyAlignment="1">
      <alignment horizontal="center" vertical="center" wrapText="1"/>
    </xf>
    <xf numFmtId="0" fontId="25" fillId="0" borderId="0" xfId="1" applyFont="1"/>
    <xf numFmtId="4" fontId="7" fillId="2" borderId="2" xfId="1" applyNumberFormat="1" applyFont="1" applyFill="1" applyBorder="1" applyAlignment="1">
      <alignment horizontal="center" vertical="center"/>
    </xf>
    <xf numFmtId="4" fontId="8" fillId="2" borderId="2" xfId="1" applyNumberFormat="1" applyFont="1" applyFill="1" applyBorder="1" applyAlignment="1">
      <alignment horizontal="center" vertical="center"/>
    </xf>
    <xf numFmtId="4" fontId="9" fillId="2" borderId="2" xfId="1" applyNumberFormat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/>
    </xf>
    <xf numFmtId="4" fontId="7" fillId="0" borderId="2" xfId="1" applyNumberFormat="1" applyFont="1" applyBorder="1" applyAlignment="1">
      <alignment horizontal="center" vertical="center"/>
    </xf>
    <xf numFmtId="4" fontId="9" fillId="0" borderId="2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2" fontId="7" fillId="3" borderId="2" xfId="1" applyNumberFormat="1" applyFont="1" applyFill="1" applyBorder="1" applyAlignment="1">
      <alignment horizontal="center" vertical="center"/>
    </xf>
    <xf numFmtId="0" fontId="10" fillId="4" borderId="2" xfId="1" applyFont="1" applyFill="1" applyBorder="1" applyAlignment="1">
      <alignment horizontal="center" vertical="center" wrapText="1"/>
    </xf>
    <xf numFmtId="4" fontId="10" fillId="4" borderId="2" xfId="1" applyNumberFormat="1" applyFont="1" applyFill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10" fillId="0" borderId="2" xfId="1" applyFont="1" applyBorder="1" applyAlignment="1">
      <alignment horizontal="left" vertical="center" wrapText="1"/>
    </xf>
    <xf numFmtId="0" fontId="27" fillId="0" borderId="0" xfId="1" applyFont="1"/>
    <xf numFmtId="0" fontId="28" fillId="0" borderId="0" xfId="1" applyFont="1"/>
    <xf numFmtId="0" fontId="27" fillId="0" borderId="0" xfId="1" applyFont="1" applyAlignment="1"/>
    <xf numFmtId="0" fontId="29" fillId="0" borderId="0" xfId="1" applyFont="1" applyAlignment="1">
      <alignment horizontal="center"/>
    </xf>
    <xf numFmtId="0" fontId="15" fillId="0" borderId="0" xfId="1" applyFont="1" applyAlignment="1"/>
    <xf numFmtId="0" fontId="30" fillId="0" borderId="1" xfId="2" applyFont="1" applyBorder="1" applyAlignment="1">
      <alignment horizontal="center"/>
    </xf>
    <xf numFmtId="0" fontId="16" fillId="0" borderId="0" xfId="1" applyFont="1" applyAlignment="1"/>
    <xf numFmtId="0" fontId="6" fillId="0" borderId="0" xfId="1" applyFont="1" applyAlignment="1"/>
    <xf numFmtId="0" fontId="10" fillId="2" borderId="2" xfId="1" applyFont="1" applyFill="1" applyBorder="1" applyAlignment="1">
      <alignment wrapText="1"/>
    </xf>
    <xf numFmtId="0" fontId="10" fillId="2" borderId="2" xfId="1" applyFont="1" applyFill="1" applyBorder="1"/>
    <xf numFmtId="4" fontId="11" fillId="0" borderId="2" xfId="1" applyNumberFormat="1" applyFont="1" applyBorder="1" applyAlignment="1">
      <alignment horizontal="center" vertical="center" wrapText="1"/>
    </xf>
    <xf numFmtId="2" fontId="11" fillId="0" borderId="2" xfId="1" applyNumberFormat="1" applyFont="1" applyBorder="1" applyAlignment="1">
      <alignment horizontal="center" vertical="center" wrapText="1"/>
    </xf>
    <xf numFmtId="4" fontId="12" fillId="0" borderId="2" xfId="1" applyNumberFormat="1" applyFont="1" applyBorder="1" applyAlignment="1">
      <alignment horizontal="center" vertical="center" wrapText="1"/>
    </xf>
    <xf numFmtId="4" fontId="10" fillId="0" borderId="2" xfId="1" applyNumberFormat="1" applyFont="1" applyFill="1" applyBorder="1" applyAlignment="1">
      <alignment horizontal="center" vertical="center"/>
    </xf>
    <xf numFmtId="0" fontId="11" fillId="0" borderId="2" xfId="1" applyFont="1" applyBorder="1" applyAlignment="1">
      <alignment horizontal="left" vertical="center" wrapText="1"/>
    </xf>
    <xf numFmtId="0" fontId="11" fillId="0" borderId="2" xfId="1" applyFont="1" applyBorder="1" applyAlignment="1">
      <alignment wrapText="1"/>
    </xf>
    <xf numFmtId="4" fontId="4" fillId="0" borderId="2" xfId="1" applyNumberFormat="1" applyFont="1" applyBorder="1" applyAlignment="1">
      <alignment horizontal="center" vertical="center" wrapText="1"/>
    </xf>
    <xf numFmtId="2" fontId="11" fillId="0" borderId="2" xfId="1" applyNumberFormat="1" applyFont="1" applyBorder="1" applyAlignment="1">
      <alignment vertical="top" wrapText="1"/>
    </xf>
    <xf numFmtId="0" fontId="5" fillId="0" borderId="0" xfId="1" applyFont="1" applyAlignment="1">
      <alignment vertical="top"/>
    </xf>
    <xf numFmtId="0" fontId="5" fillId="0" borderId="10" xfId="2" applyFont="1" applyBorder="1" applyAlignment="1">
      <alignment horizontal="center"/>
    </xf>
    <xf numFmtId="0" fontId="9" fillId="2" borderId="2" xfId="1" applyFont="1" applyFill="1" applyBorder="1" applyAlignment="1">
      <alignment vertical="center" wrapText="1"/>
    </xf>
    <xf numFmtId="0" fontId="9" fillId="2" borderId="2" xfId="1" applyFont="1" applyFill="1" applyBorder="1" applyAlignment="1">
      <alignment vertical="center"/>
    </xf>
    <xf numFmtId="4" fontId="7" fillId="4" borderId="2" xfId="1" applyNumberFormat="1" applyFont="1" applyFill="1" applyBorder="1" applyAlignment="1">
      <alignment horizontal="center" vertical="center"/>
    </xf>
    <xf numFmtId="4" fontId="10" fillId="4" borderId="4" xfId="1" applyNumberFormat="1" applyFont="1" applyFill="1" applyBorder="1" applyAlignment="1">
      <alignment horizontal="center" vertical="center"/>
    </xf>
    <xf numFmtId="0" fontId="10" fillId="4" borderId="2" xfId="1" applyFont="1" applyFill="1" applyBorder="1" applyAlignment="1">
      <alignment horizontal="center" vertical="center"/>
    </xf>
    <xf numFmtId="4" fontId="7" fillId="3" borderId="2" xfId="1" applyNumberFormat="1" applyFont="1" applyFill="1" applyBorder="1" applyAlignment="1">
      <alignment horizontal="center" vertical="center"/>
    </xf>
    <xf numFmtId="0" fontId="10" fillId="4" borderId="4" xfId="1" applyFont="1" applyFill="1" applyBorder="1" applyAlignment="1">
      <alignment horizontal="center" vertical="center" wrapText="1"/>
    </xf>
    <xf numFmtId="0" fontId="10" fillId="4" borderId="11" xfId="1" applyNumberFormat="1" applyFont="1" applyFill="1" applyBorder="1" applyAlignment="1">
      <alignment horizontal="center" vertical="center" wrapText="1"/>
    </xf>
    <xf numFmtId="0" fontId="10" fillId="4" borderId="11" xfId="1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vertical="center"/>
    </xf>
    <xf numFmtId="0" fontId="10" fillId="4" borderId="12" xfId="1" applyFont="1" applyFill="1" applyBorder="1" applyAlignment="1">
      <alignment horizontal="center" vertical="center" wrapText="1"/>
    </xf>
    <xf numFmtId="4" fontId="10" fillId="4" borderId="11" xfId="1" applyNumberFormat="1" applyFont="1" applyFill="1" applyBorder="1" applyAlignment="1">
      <alignment horizontal="center" vertical="center" wrapText="1"/>
    </xf>
    <xf numFmtId="0" fontId="10" fillId="4" borderId="11" xfId="1" applyFont="1" applyFill="1" applyBorder="1" applyAlignment="1">
      <alignment horizontal="center" vertical="center"/>
    </xf>
    <xf numFmtId="0" fontId="11" fillId="0" borderId="2" xfId="1" applyFont="1" applyBorder="1" applyAlignment="1">
      <alignment horizontal="center" vertical="top" wrapText="1"/>
    </xf>
    <xf numFmtId="0" fontId="13" fillId="0" borderId="1" xfId="1" applyFont="1" applyBorder="1" applyAlignment="1">
      <alignment horizontal="left" vertical="top"/>
    </xf>
    <xf numFmtId="0" fontId="16" fillId="0" borderId="0" xfId="1" applyFont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/>
    </xf>
    <xf numFmtId="0" fontId="1" fillId="0" borderId="1" xfId="1" applyBorder="1" applyAlignment="1"/>
    <xf numFmtId="0" fontId="11" fillId="0" borderId="2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top"/>
    </xf>
    <xf numFmtId="0" fontId="15" fillId="0" borderId="2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3" fillId="0" borderId="1" xfId="1" applyFont="1" applyBorder="1" applyAlignment="1">
      <alignment vertical="top"/>
    </xf>
    <xf numFmtId="0" fontId="21" fillId="0" borderId="0" xfId="1" applyFont="1" applyAlignment="1">
      <alignment horizontal="center"/>
    </xf>
    <xf numFmtId="0" fontId="22" fillId="0" borderId="0" xfId="1" applyFont="1" applyAlignment="1">
      <alignment horizontal="center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0" fillId="0" borderId="2" xfId="3" applyFont="1" applyBorder="1" applyAlignment="1">
      <alignment horizontal="center" vertical="top" wrapText="1"/>
    </xf>
    <xf numFmtId="0" fontId="10" fillId="0" borderId="1" xfId="3" applyFont="1" applyBorder="1" applyAlignment="1">
      <alignment horizontal="left" vertical="top"/>
    </xf>
    <xf numFmtId="0" fontId="7" fillId="0" borderId="0" xfId="3" applyFont="1" applyBorder="1" applyAlignment="1">
      <alignment horizontal="center" vertical="center" wrapText="1"/>
    </xf>
    <xf numFmtId="0" fontId="10" fillId="0" borderId="0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23" fillId="0" borderId="1" xfId="3" applyBorder="1" applyAlignment="1"/>
    <xf numFmtId="0" fontId="10" fillId="0" borderId="2" xfId="3" applyFont="1" applyBorder="1" applyAlignment="1">
      <alignment horizontal="center" vertical="center" wrapText="1"/>
    </xf>
    <xf numFmtId="2" fontId="26" fillId="0" borderId="0" xfId="1" applyNumberFormat="1" applyFont="1" applyAlignment="1">
      <alignment horizontal="center" vertical="center" wrapText="1"/>
    </xf>
    <xf numFmtId="2" fontId="1" fillId="0" borderId="0" xfId="1" applyNumberFormat="1" applyAlignment="1">
      <alignment horizontal="center" vertical="center" wrapText="1"/>
    </xf>
    <xf numFmtId="2" fontId="1" fillId="0" borderId="8" xfId="1" applyNumberFormat="1" applyBorder="1" applyAlignment="1">
      <alignment wrapText="1"/>
    </xf>
    <xf numFmtId="2" fontId="1" fillId="0" borderId="7" xfId="1" applyNumberFormat="1" applyBorder="1" applyAlignment="1">
      <alignment wrapText="1"/>
    </xf>
    <xf numFmtId="2" fontId="1" fillId="0" borderId="6" xfId="1" applyNumberFormat="1" applyBorder="1" applyAlignment="1">
      <alignment wrapText="1"/>
    </xf>
    <xf numFmtId="0" fontId="1" fillId="0" borderId="8" xfId="1" applyBorder="1" applyAlignment="1">
      <alignment horizontal="center" wrapText="1"/>
    </xf>
    <xf numFmtId="0" fontId="1" fillId="0" borderId="7" xfId="1" applyBorder="1" applyAlignment="1">
      <alignment horizontal="center" wrapText="1"/>
    </xf>
    <xf numFmtId="0" fontId="1" fillId="0" borderId="6" xfId="1" applyBorder="1" applyAlignment="1">
      <alignment horizontal="center" wrapText="1"/>
    </xf>
    <xf numFmtId="0" fontId="15" fillId="0" borderId="0" xfId="1" applyFont="1" applyAlignment="1">
      <alignment horizontal="center"/>
    </xf>
    <xf numFmtId="0" fontId="32" fillId="0" borderId="0" xfId="1" applyFont="1" applyAlignment="1">
      <alignment horizontal="center"/>
    </xf>
    <xf numFmtId="0" fontId="30" fillId="0" borderId="1" xfId="2" applyFont="1" applyBorder="1" applyAlignment="1">
      <alignment horizontal="center"/>
    </xf>
    <xf numFmtId="0" fontId="15" fillId="0" borderId="1" xfId="1" applyFont="1" applyBorder="1" applyAlignment="1"/>
    <xf numFmtId="0" fontId="3" fillId="0" borderId="9" xfId="2" applyFont="1" applyBorder="1" applyAlignment="1">
      <alignment horizontal="center"/>
    </xf>
    <xf numFmtId="0" fontId="15" fillId="0" borderId="0" xfId="1" applyFont="1" applyBorder="1" applyAlignment="1">
      <alignment horizontal="center" wrapText="1"/>
    </xf>
    <xf numFmtId="0" fontId="3" fillId="0" borderId="0" xfId="2" applyFont="1" applyBorder="1" applyAlignment="1">
      <alignment horizontal="center" vertical="top"/>
    </xf>
    <xf numFmtId="0" fontId="4" fillId="0" borderId="10" xfId="2" applyFont="1" applyBorder="1" applyAlignment="1">
      <alignment horizontal="center"/>
    </xf>
    <xf numFmtId="0" fontId="11" fillId="0" borderId="4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left" vertical="center"/>
    </xf>
  </cellXfs>
  <cellStyles count="4">
    <cellStyle name="Обычный" xfId="0" builtinId="0"/>
    <cellStyle name="Обычный 2" xfId="1"/>
    <cellStyle name="Обычный 3" xfId="3"/>
    <cellStyle name="Обычный_план використання 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abSelected="1" zoomScale="90" zoomScaleNormal="90" workbookViewId="0"/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26"/>
      <c r="B1" s="169" t="s">
        <v>24</v>
      </c>
      <c r="C1" s="170"/>
      <c r="D1" s="170"/>
      <c r="E1" s="170"/>
      <c r="F1" s="170"/>
      <c r="G1" s="170"/>
      <c r="H1" s="170"/>
      <c r="I1" s="170"/>
      <c r="J1" s="170"/>
      <c r="K1" s="26"/>
    </row>
    <row r="2" spans="1:11" ht="31.5" customHeight="1" x14ac:dyDescent="0.25">
      <c r="A2" s="168" t="s">
        <v>23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</row>
    <row r="3" spans="1:11" ht="33" customHeight="1" x14ac:dyDescent="0.25">
      <c r="A3" s="174" t="s">
        <v>22</v>
      </c>
      <c r="B3" s="174" t="s">
        <v>21</v>
      </c>
      <c r="C3" s="171" t="s">
        <v>20</v>
      </c>
      <c r="D3" s="171"/>
      <c r="E3" s="171"/>
      <c r="F3" s="171" t="s">
        <v>19</v>
      </c>
      <c r="G3" s="171" t="s">
        <v>18</v>
      </c>
      <c r="H3" s="171"/>
      <c r="I3" s="171"/>
      <c r="J3" s="171"/>
      <c r="K3" s="167" t="s">
        <v>17</v>
      </c>
    </row>
    <row r="4" spans="1:11" ht="158.25" customHeight="1" x14ac:dyDescent="0.25">
      <c r="A4" s="174"/>
      <c r="B4" s="174"/>
      <c r="C4" s="24" t="s">
        <v>16</v>
      </c>
      <c r="D4" s="24" t="s">
        <v>15</v>
      </c>
      <c r="E4" s="24" t="s">
        <v>14</v>
      </c>
      <c r="F4" s="171"/>
      <c r="G4" s="25" t="s">
        <v>13</v>
      </c>
      <c r="H4" s="24" t="s">
        <v>11</v>
      </c>
      <c r="I4" s="24" t="s">
        <v>12</v>
      </c>
      <c r="J4" s="24" t="s">
        <v>11</v>
      </c>
      <c r="K4" s="167"/>
    </row>
    <row r="5" spans="1:11" ht="31.5" x14ac:dyDescent="0.25">
      <c r="A5" s="22" t="s">
        <v>10</v>
      </c>
      <c r="B5" s="20" t="s">
        <v>9</v>
      </c>
      <c r="C5" s="18">
        <v>40.049999999999997</v>
      </c>
      <c r="D5" s="18"/>
      <c r="E5" s="19"/>
      <c r="F5" s="16">
        <f t="shared" ref="F5:F46" si="0">SUM(C5,D5)</f>
        <v>40.049999999999997</v>
      </c>
      <c r="G5" s="20">
        <v>2210</v>
      </c>
      <c r="H5" s="18">
        <v>31.2</v>
      </c>
      <c r="I5" s="23" t="s">
        <v>8</v>
      </c>
      <c r="J5" s="18" t="s">
        <v>7</v>
      </c>
      <c r="K5" s="13">
        <v>8.85</v>
      </c>
    </row>
    <row r="6" spans="1:11" ht="15.75" x14ac:dyDescent="0.25">
      <c r="A6" s="22"/>
      <c r="B6" s="20"/>
      <c r="C6" s="18"/>
      <c r="D6" s="18"/>
      <c r="E6" s="19"/>
      <c r="F6" s="16">
        <f t="shared" si="0"/>
        <v>0</v>
      </c>
      <c r="G6" s="20"/>
      <c r="H6" s="18"/>
      <c r="I6" s="23"/>
      <c r="J6" s="18"/>
      <c r="K6" s="13"/>
    </row>
    <row r="7" spans="1:11" ht="15.75" x14ac:dyDescent="0.25">
      <c r="A7" s="22"/>
      <c r="B7" s="20"/>
      <c r="C7" s="18"/>
      <c r="D7" s="18"/>
      <c r="E7" s="19"/>
      <c r="F7" s="16">
        <f t="shared" si="0"/>
        <v>0</v>
      </c>
      <c r="G7" s="20"/>
      <c r="H7" s="18"/>
      <c r="I7" s="23"/>
      <c r="J7" s="18"/>
      <c r="K7" s="13"/>
    </row>
    <row r="8" spans="1:11" ht="15.75" x14ac:dyDescent="0.25">
      <c r="A8" s="22"/>
      <c r="B8" s="20"/>
      <c r="C8" s="18"/>
      <c r="D8" s="18"/>
      <c r="E8" s="19"/>
      <c r="F8" s="16">
        <f t="shared" si="0"/>
        <v>0</v>
      </c>
      <c r="G8" s="20"/>
      <c r="H8" s="18"/>
      <c r="I8" s="23"/>
      <c r="J8" s="18"/>
      <c r="K8" s="13"/>
    </row>
    <row r="9" spans="1:11" ht="15.75" x14ac:dyDescent="0.25">
      <c r="A9" s="22"/>
      <c r="B9" s="20"/>
      <c r="C9" s="18"/>
      <c r="D9" s="18"/>
      <c r="E9" s="19"/>
      <c r="F9" s="16">
        <f t="shared" si="0"/>
        <v>0</v>
      </c>
      <c r="G9" s="20"/>
      <c r="H9" s="18"/>
      <c r="I9" s="23"/>
      <c r="J9" s="18"/>
      <c r="K9" s="13"/>
    </row>
    <row r="10" spans="1:11" ht="15.75" x14ac:dyDescent="0.25">
      <c r="A10" s="22"/>
      <c r="B10" s="20"/>
      <c r="C10" s="18"/>
      <c r="D10" s="18"/>
      <c r="E10" s="19"/>
      <c r="F10" s="16">
        <f t="shared" si="0"/>
        <v>0</v>
      </c>
      <c r="G10" s="21"/>
      <c r="H10" s="18"/>
      <c r="I10" s="19"/>
      <c r="J10" s="18"/>
      <c r="K10" s="13"/>
    </row>
    <row r="11" spans="1:11" ht="15.75" x14ac:dyDescent="0.25">
      <c r="A11" s="22"/>
      <c r="B11" s="20"/>
      <c r="C11" s="18"/>
      <c r="D11" s="18"/>
      <c r="E11" s="19"/>
      <c r="F11" s="16">
        <f t="shared" si="0"/>
        <v>0</v>
      </c>
      <c r="G11" s="21"/>
      <c r="H11" s="18"/>
      <c r="I11" s="19"/>
      <c r="J11" s="18"/>
      <c r="K11" s="13"/>
    </row>
    <row r="12" spans="1:11" ht="15.75" x14ac:dyDescent="0.25">
      <c r="A12" s="22"/>
      <c r="B12" s="20"/>
      <c r="C12" s="18"/>
      <c r="D12" s="18"/>
      <c r="E12" s="19"/>
      <c r="F12" s="16">
        <f t="shared" si="0"/>
        <v>0</v>
      </c>
      <c r="G12" s="20"/>
      <c r="H12" s="18"/>
      <c r="I12" s="19"/>
      <c r="J12" s="18"/>
      <c r="K12" s="13"/>
    </row>
    <row r="13" spans="1:11" ht="15.75" x14ac:dyDescent="0.25">
      <c r="A13" s="21"/>
      <c r="B13" s="20"/>
      <c r="C13" s="18"/>
      <c r="D13" s="18"/>
      <c r="E13" s="19"/>
      <c r="F13" s="16">
        <f t="shared" si="0"/>
        <v>0</v>
      </c>
      <c r="G13" s="20"/>
      <c r="H13" s="18"/>
      <c r="I13" s="19"/>
      <c r="J13" s="18"/>
      <c r="K13" s="13"/>
    </row>
    <row r="14" spans="1:11" ht="15" customHeight="1" x14ac:dyDescent="0.25">
      <c r="A14" s="21"/>
      <c r="B14" s="20"/>
      <c r="C14" s="18"/>
      <c r="D14" s="18"/>
      <c r="E14" s="19"/>
      <c r="F14" s="16">
        <f t="shared" si="0"/>
        <v>0</v>
      </c>
      <c r="G14" s="20"/>
      <c r="H14" s="18"/>
      <c r="I14" s="19"/>
      <c r="J14" s="18"/>
      <c r="K14" s="13"/>
    </row>
    <row r="15" spans="1:11" ht="15.75" x14ac:dyDescent="0.25">
      <c r="A15" s="22"/>
      <c r="B15" s="20"/>
      <c r="C15" s="18"/>
      <c r="D15" s="18"/>
      <c r="E15" s="19"/>
      <c r="F15" s="16">
        <f t="shared" si="0"/>
        <v>0</v>
      </c>
      <c r="G15" s="20"/>
      <c r="H15" s="18"/>
      <c r="I15" s="19"/>
      <c r="J15" s="18"/>
      <c r="K15" s="13"/>
    </row>
    <row r="16" spans="1:11" ht="15.75" x14ac:dyDescent="0.25">
      <c r="A16" s="22"/>
      <c r="B16" s="20"/>
      <c r="C16" s="18"/>
      <c r="D16" s="18"/>
      <c r="E16" s="19"/>
      <c r="F16" s="16">
        <f t="shared" si="0"/>
        <v>0</v>
      </c>
      <c r="G16" s="20"/>
      <c r="H16" s="18"/>
      <c r="I16" s="19"/>
      <c r="J16" s="18"/>
      <c r="K16" s="13"/>
    </row>
    <row r="17" spans="1:11" ht="15.75" x14ac:dyDescent="0.25">
      <c r="A17" s="22"/>
      <c r="B17" s="20"/>
      <c r="C17" s="18"/>
      <c r="D17" s="18"/>
      <c r="E17" s="19"/>
      <c r="F17" s="16">
        <f t="shared" si="0"/>
        <v>0</v>
      </c>
      <c r="G17" s="20"/>
      <c r="H17" s="18"/>
      <c r="I17" s="19"/>
      <c r="J17" s="18"/>
      <c r="K17" s="13"/>
    </row>
    <row r="18" spans="1:11" ht="15.75" x14ac:dyDescent="0.25">
      <c r="A18" s="22"/>
      <c r="B18" s="20"/>
      <c r="C18" s="18"/>
      <c r="D18" s="18"/>
      <c r="E18" s="19"/>
      <c r="F18" s="16">
        <f t="shared" si="0"/>
        <v>0</v>
      </c>
      <c r="G18" s="20"/>
      <c r="H18" s="18"/>
      <c r="I18" s="19"/>
      <c r="J18" s="18"/>
      <c r="K18" s="13"/>
    </row>
    <row r="19" spans="1:11" ht="15.75" x14ac:dyDescent="0.25">
      <c r="A19" s="22"/>
      <c r="B19" s="20"/>
      <c r="C19" s="18"/>
      <c r="D19" s="18"/>
      <c r="E19" s="19"/>
      <c r="F19" s="16">
        <f t="shared" si="0"/>
        <v>0</v>
      </c>
      <c r="G19" s="20"/>
      <c r="H19" s="18"/>
      <c r="I19" s="19"/>
      <c r="J19" s="18"/>
      <c r="K19" s="13"/>
    </row>
    <row r="20" spans="1:11" ht="15.75" x14ac:dyDescent="0.25">
      <c r="A20" s="22"/>
      <c r="B20" s="20"/>
      <c r="C20" s="18"/>
      <c r="D20" s="18"/>
      <c r="E20" s="19"/>
      <c r="F20" s="16">
        <f t="shared" si="0"/>
        <v>0</v>
      </c>
      <c r="G20" s="20"/>
      <c r="H20" s="18"/>
      <c r="I20" s="19"/>
      <c r="J20" s="18"/>
      <c r="K20" s="13"/>
    </row>
    <row r="21" spans="1:11" ht="15.75" x14ac:dyDescent="0.25">
      <c r="A21" s="22"/>
      <c r="B21" s="20"/>
      <c r="C21" s="18"/>
      <c r="D21" s="18"/>
      <c r="E21" s="19"/>
      <c r="F21" s="16">
        <f t="shared" si="0"/>
        <v>0</v>
      </c>
      <c r="G21" s="20"/>
      <c r="H21" s="18"/>
      <c r="I21" s="19"/>
      <c r="J21" s="18"/>
      <c r="K21" s="13"/>
    </row>
    <row r="22" spans="1:11" ht="15.75" x14ac:dyDescent="0.25">
      <c r="A22" s="22"/>
      <c r="B22" s="20"/>
      <c r="C22" s="18"/>
      <c r="D22" s="18"/>
      <c r="E22" s="19"/>
      <c r="F22" s="16">
        <f t="shared" si="0"/>
        <v>0</v>
      </c>
      <c r="G22" s="20"/>
      <c r="H22" s="18"/>
      <c r="I22" s="19"/>
      <c r="J22" s="18"/>
      <c r="K22" s="13"/>
    </row>
    <row r="23" spans="1:11" ht="15.75" x14ac:dyDescent="0.25">
      <c r="A23" s="21"/>
      <c r="B23" s="20"/>
      <c r="C23" s="18"/>
      <c r="D23" s="18"/>
      <c r="E23" s="19"/>
      <c r="F23" s="16">
        <f t="shared" si="0"/>
        <v>0</v>
      </c>
      <c r="G23" s="20"/>
      <c r="H23" s="18"/>
      <c r="I23" s="19"/>
      <c r="J23" s="18"/>
      <c r="K23" s="13"/>
    </row>
    <row r="24" spans="1:11" ht="15.75" x14ac:dyDescent="0.25">
      <c r="A24" s="21"/>
      <c r="B24" s="20"/>
      <c r="C24" s="18"/>
      <c r="D24" s="18"/>
      <c r="E24" s="19"/>
      <c r="F24" s="16">
        <f t="shared" si="0"/>
        <v>0</v>
      </c>
      <c r="G24" s="20"/>
      <c r="H24" s="18"/>
      <c r="I24" s="19"/>
      <c r="J24" s="18"/>
      <c r="K24" s="13"/>
    </row>
    <row r="25" spans="1:11" ht="15.75" x14ac:dyDescent="0.25">
      <c r="A25" s="22"/>
      <c r="B25" s="20"/>
      <c r="C25" s="18"/>
      <c r="D25" s="18"/>
      <c r="E25" s="19"/>
      <c r="F25" s="16">
        <f t="shared" si="0"/>
        <v>0</v>
      </c>
      <c r="G25" s="20"/>
      <c r="H25" s="18"/>
      <c r="I25" s="19"/>
      <c r="J25" s="18"/>
      <c r="K25" s="13"/>
    </row>
    <row r="26" spans="1:11" ht="15.75" x14ac:dyDescent="0.25">
      <c r="A26" s="22"/>
      <c r="B26" s="20"/>
      <c r="C26" s="18"/>
      <c r="D26" s="18"/>
      <c r="E26" s="19"/>
      <c r="F26" s="16">
        <f t="shared" si="0"/>
        <v>0</v>
      </c>
      <c r="G26" s="20"/>
      <c r="H26" s="18"/>
      <c r="I26" s="19"/>
      <c r="J26" s="18"/>
      <c r="K26" s="13"/>
    </row>
    <row r="27" spans="1:11" ht="15.75" x14ac:dyDescent="0.25">
      <c r="A27" s="22"/>
      <c r="B27" s="20"/>
      <c r="C27" s="18"/>
      <c r="D27" s="18"/>
      <c r="E27" s="19"/>
      <c r="F27" s="16">
        <f t="shared" si="0"/>
        <v>0</v>
      </c>
      <c r="G27" s="20"/>
      <c r="H27" s="18"/>
      <c r="I27" s="19"/>
      <c r="J27" s="18"/>
      <c r="K27" s="13"/>
    </row>
    <row r="28" spans="1:11" ht="15.75" x14ac:dyDescent="0.25">
      <c r="A28" s="22"/>
      <c r="B28" s="20"/>
      <c r="C28" s="18"/>
      <c r="D28" s="18"/>
      <c r="E28" s="19"/>
      <c r="F28" s="16">
        <f t="shared" si="0"/>
        <v>0</v>
      </c>
      <c r="G28" s="20"/>
      <c r="H28" s="18"/>
      <c r="I28" s="19"/>
      <c r="J28" s="18"/>
      <c r="K28" s="13"/>
    </row>
    <row r="29" spans="1:11" ht="15.75" x14ac:dyDescent="0.25">
      <c r="A29" s="22"/>
      <c r="B29" s="20"/>
      <c r="C29" s="18"/>
      <c r="D29" s="18" t="s">
        <v>7</v>
      </c>
      <c r="E29" s="19"/>
      <c r="F29" s="16">
        <f t="shared" si="0"/>
        <v>0</v>
      </c>
      <c r="G29" s="20"/>
      <c r="H29" s="18"/>
      <c r="I29" s="19" t="s">
        <v>7</v>
      </c>
      <c r="J29" s="18" t="s">
        <v>7</v>
      </c>
      <c r="K29" s="13"/>
    </row>
    <row r="30" spans="1:11" ht="15.75" x14ac:dyDescent="0.25">
      <c r="A30" s="22"/>
      <c r="B30" s="20"/>
      <c r="C30" s="18"/>
      <c r="D30" s="18"/>
      <c r="E30" s="19"/>
      <c r="F30" s="16">
        <f t="shared" si="0"/>
        <v>0</v>
      </c>
      <c r="G30" s="20"/>
      <c r="H30" s="18"/>
      <c r="I30" s="19"/>
      <c r="J30" s="18"/>
      <c r="K30" s="13"/>
    </row>
    <row r="31" spans="1:11" ht="15.75" x14ac:dyDescent="0.25">
      <c r="A31" s="22"/>
      <c r="B31" s="20"/>
      <c r="C31" s="18"/>
      <c r="D31" s="18"/>
      <c r="E31" s="19"/>
      <c r="F31" s="16">
        <f t="shared" si="0"/>
        <v>0</v>
      </c>
      <c r="G31" s="20"/>
      <c r="H31" s="18"/>
      <c r="I31" s="19"/>
      <c r="J31" s="18"/>
      <c r="K31" s="13"/>
    </row>
    <row r="32" spans="1:11" ht="15.75" x14ac:dyDescent="0.25">
      <c r="A32" s="22"/>
      <c r="B32" s="20"/>
      <c r="C32" s="18"/>
      <c r="D32" s="18"/>
      <c r="E32" s="19"/>
      <c r="F32" s="16">
        <f t="shared" si="0"/>
        <v>0</v>
      </c>
      <c r="G32" s="20"/>
      <c r="H32" s="18"/>
      <c r="I32" s="19"/>
      <c r="J32" s="18"/>
      <c r="K32" s="13"/>
    </row>
    <row r="33" spans="1:11" ht="15.75" x14ac:dyDescent="0.25">
      <c r="A33" s="22"/>
      <c r="B33" s="20"/>
      <c r="C33" s="18"/>
      <c r="D33" s="18"/>
      <c r="E33" s="19"/>
      <c r="F33" s="16">
        <f t="shared" si="0"/>
        <v>0</v>
      </c>
      <c r="G33" s="20"/>
      <c r="H33" s="18"/>
      <c r="I33" s="19"/>
      <c r="J33" s="18"/>
      <c r="K33" s="13"/>
    </row>
    <row r="34" spans="1:11" ht="15.75" x14ac:dyDescent="0.25">
      <c r="A34" s="22"/>
      <c r="B34" s="20"/>
      <c r="C34" s="18"/>
      <c r="D34" s="18"/>
      <c r="E34" s="19"/>
      <c r="F34" s="16">
        <f t="shared" si="0"/>
        <v>0</v>
      </c>
      <c r="G34" s="20"/>
      <c r="H34" s="18"/>
      <c r="I34" s="19"/>
      <c r="J34" s="18"/>
      <c r="K34" s="13"/>
    </row>
    <row r="35" spans="1:11" ht="15.75" x14ac:dyDescent="0.25">
      <c r="A35" s="22"/>
      <c r="B35" s="20"/>
      <c r="C35" s="18"/>
      <c r="D35" s="18"/>
      <c r="E35" s="19"/>
      <c r="F35" s="16">
        <f t="shared" si="0"/>
        <v>0</v>
      </c>
      <c r="G35" s="20"/>
      <c r="H35" s="18"/>
      <c r="I35" s="19"/>
      <c r="J35" s="18"/>
      <c r="K35" s="13"/>
    </row>
    <row r="36" spans="1:11" ht="15.75" x14ac:dyDescent="0.25">
      <c r="A36" s="22"/>
      <c r="B36" s="20"/>
      <c r="C36" s="18"/>
      <c r="D36" s="18"/>
      <c r="E36" s="19"/>
      <c r="F36" s="16">
        <f t="shared" si="0"/>
        <v>0</v>
      </c>
      <c r="G36" s="20"/>
      <c r="H36" s="18"/>
      <c r="I36" s="19"/>
      <c r="J36" s="18"/>
      <c r="K36" s="13"/>
    </row>
    <row r="37" spans="1:11" ht="15.75" x14ac:dyDescent="0.25">
      <c r="A37" s="22"/>
      <c r="B37" s="20"/>
      <c r="C37" s="18"/>
      <c r="D37" s="18"/>
      <c r="E37" s="19"/>
      <c r="F37" s="16">
        <f t="shared" si="0"/>
        <v>0</v>
      </c>
      <c r="G37" s="20"/>
      <c r="H37" s="18"/>
      <c r="I37" s="19"/>
      <c r="J37" s="18"/>
      <c r="K37" s="13"/>
    </row>
    <row r="38" spans="1:11" ht="15.75" x14ac:dyDescent="0.25">
      <c r="A38" s="22"/>
      <c r="B38" s="20"/>
      <c r="C38" s="18"/>
      <c r="D38" s="18"/>
      <c r="E38" s="19"/>
      <c r="F38" s="16">
        <f t="shared" si="0"/>
        <v>0</v>
      </c>
      <c r="G38" s="20"/>
      <c r="H38" s="18"/>
      <c r="I38" s="19"/>
      <c r="J38" s="18"/>
      <c r="K38" s="13"/>
    </row>
    <row r="39" spans="1:11" ht="15.75" x14ac:dyDescent="0.25">
      <c r="A39" s="22"/>
      <c r="B39" s="20"/>
      <c r="C39" s="18"/>
      <c r="D39" s="18"/>
      <c r="E39" s="19"/>
      <c r="F39" s="16">
        <f t="shared" si="0"/>
        <v>0</v>
      </c>
      <c r="G39" s="20"/>
      <c r="H39" s="18"/>
      <c r="I39" s="19"/>
      <c r="J39" s="18"/>
      <c r="K39" s="13"/>
    </row>
    <row r="40" spans="1:11" ht="15.75" x14ac:dyDescent="0.25">
      <c r="A40" s="22"/>
      <c r="B40" s="20"/>
      <c r="C40" s="18"/>
      <c r="D40" s="18"/>
      <c r="E40" s="19"/>
      <c r="F40" s="16">
        <f t="shared" si="0"/>
        <v>0</v>
      </c>
      <c r="G40" s="20"/>
      <c r="H40" s="18"/>
      <c r="I40" s="19"/>
      <c r="J40" s="18"/>
      <c r="K40" s="13"/>
    </row>
    <row r="41" spans="1:11" ht="15.75" x14ac:dyDescent="0.25">
      <c r="A41" s="21"/>
      <c r="B41" s="20"/>
      <c r="C41" s="18"/>
      <c r="D41" s="18"/>
      <c r="E41" s="19"/>
      <c r="F41" s="16">
        <f t="shared" si="0"/>
        <v>0</v>
      </c>
      <c r="G41" s="20"/>
      <c r="H41" s="18"/>
      <c r="I41" s="19"/>
      <c r="J41" s="18"/>
      <c r="K41" s="13"/>
    </row>
    <row r="42" spans="1:11" ht="15.75" x14ac:dyDescent="0.25">
      <c r="A42" s="21"/>
      <c r="B42" s="20"/>
      <c r="C42" s="18"/>
      <c r="D42" s="18"/>
      <c r="E42" s="19"/>
      <c r="F42" s="16">
        <f t="shared" si="0"/>
        <v>0</v>
      </c>
      <c r="G42" s="20"/>
      <c r="H42" s="18"/>
      <c r="I42" s="19"/>
      <c r="J42" s="18"/>
      <c r="K42" s="13"/>
    </row>
    <row r="43" spans="1:11" ht="15.75" x14ac:dyDescent="0.25">
      <c r="A43" s="17"/>
      <c r="B43" s="12"/>
      <c r="C43" s="14"/>
      <c r="D43" s="14"/>
      <c r="E43" s="15"/>
      <c r="F43" s="16">
        <f t="shared" si="0"/>
        <v>0</v>
      </c>
      <c r="G43" s="12"/>
      <c r="H43" s="14"/>
      <c r="I43" s="15"/>
      <c r="J43" s="14"/>
      <c r="K43" s="13"/>
    </row>
    <row r="44" spans="1:11" ht="15.75" x14ac:dyDescent="0.25">
      <c r="A44" s="17"/>
      <c r="B44" s="12"/>
      <c r="C44" s="14"/>
      <c r="D44" s="14"/>
      <c r="E44" s="15"/>
      <c r="F44" s="16">
        <f t="shared" si="0"/>
        <v>0</v>
      </c>
      <c r="G44" s="12"/>
      <c r="H44" s="14"/>
      <c r="I44" s="15"/>
      <c r="J44" s="14"/>
      <c r="K44" s="13"/>
    </row>
    <row r="45" spans="1:11" ht="15.75" x14ac:dyDescent="0.25">
      <c r="A45" s="17"/>
      <c r="B45" s="12"/>
      <c r="C45" s="14"/>
      <c r="D45" s="14"/>
      <c r="E45" s="15"/>
      <c r="F45" s="16">
        <f t="shared" si="0"/>
        <v>0</v>
      </c>
      <c r="G45" s="12"/>
      <c r="H45" s="14"/>
      <c r="I45" s="15"/>
      <c r="J45" s="14"/>
      <c r="K45" s="13"/>
    </row>
    <row r="46" spans="1:11" ht="15.75" x14ac:dyDescent="0.25">
      <c r="A46" s="12"/>
      <c r="B46" s="11" t="s">
        <v>6</v>
      </c>
      <c r="C46" s="7">
        <f>SUM(C5:C45)</f>
        <v>40.049999999999997</v>
      </c>
      <c r="D46" s="7">
        <f>SUM(D5:D45)</f>
        <v>0</v>
      </c>
      <c r="E46" s="8"/>
      <c r="F46" s="10">
        <f t="shared" si="0"/>
        <v>40.049999999999997</v>
      </c>
      <c r="G46" s="9"/>
      <c r="H46" s="7">
        <f>SUM(H5:H45)</f>
        <v>31.2</v>
      </c>
      <c r="I46" s="8"/>
      <c r="J46" s="7">
        <f>SUM(J5:J45)</f>
        <v>0</v>
      </c>
      <c r="K46" s="6">
        <v>8.85</v>
      </c>
    </row>
    <row r="49" spans="1:8" ht="15.75" x14ac:dyDescent="0.25">
      <c r="A49" s="1" t="s">
        <v>5</v>
      </c>
      <c r="B49" s="5" t="s">
        <v>4</v>
      </c>
      <c r="F49" s="4"/>
      <c r="G49" s="172" t="s">
        <v>3</v>
      </c>
      <c r="H49" s="173"/>
    </row>
    <row r="50" spans="1:8" x14ac:dyDescent="0.25">
      <c r="B50" s="5"/>
      <c r="F50" s="3" t="s">
        <v>0</v>
      </c>
      <c r="G50" s="2"/>
      <c r="H50" s="2"/>
    </row>
    <row r="51" spans="1:8" ht="15.75" x14ac:dyDescent="0.25">
      <c r="B51" s="5" t="s">
        <v>2</v>
      </c>
      <c r="F51" s="4"/>
      <c r="G51" s="172" t="s">
        <v>1</v>
      </c>
      <c r="H51" s="173"/>
    </row>
    <row r="52" spans="1:8" x14ac:dyDescent="0.25">
      <c r="F52" s="3" t="s">
        <v>0</v>
      </c>
      <c r="G52" s="2"/>
      <c r="H52" s="2"/>
    </row>
  </sheetData>
  <mergeCells count="10">
    <mergeCell ref="K3:K4"/>
    <mergeCell ref="A2:K2"/>
    <mergeCell ref="B1:J1"/>
    <mergeCell ref="C3:E3"/>
    <mergeCell ref="G51:H51"/>
    <mergeCell ref="G49:H49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52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zoomScaleNormal="100" workbookViewId="0"/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7.28515625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26"/>
      <c r="B1" s="169" t="s">
        <v>183</v>
      </c>
      <c r="C1" s="170"/>
      <c r="D1" s="170"/>
      <c r="E1" s="170"/>
      <c r="F1" s="170"/>
      <c r="G1" s="170"/>
      <c r="H1" s="170"/>
      <c r="I1" s="170"/>
      <c r="J1" s="170"/>
      <c r="K1" s="26"/>
    </row>
    <row r="2" spans="1:11" ht="31.5" customHeight="1" x14ac:dyDescent="0.25">
      <c r="A2" s="168" t="s">
        <v>23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</row>
    <row r="3" spans="1:11" ht="33" customHeight="1" x14ac:dyDescent="0.25">
      <c r="A3" s="174" t="s">
        <v>22</v>
      </c>
      <c r="B3" s="174" t="s">
        <v>21</v>
      </c>
      <c r="C3" s="171" t="s">
        <v>20</v>
      </c>
      <c r="D3" s="171"/>
      <c r="E3" s="171"/>
      <c r="F3" s="171" t="s">
        <v>19</v>
      </c>
      <c r="G3" s="171" t="s">
        <v>18</v>
      </c>
      <c r="H3" s="171"/>
      <c r="I3" s="171"/>
      <c r="J3" s="171"/>
      <c r="K3" s="167" t="s">
        <v>17</v>
      </c>
    </row>
    <row r="4" spans="1:11" ht="158.25" customHeight="1" x14ac:dyDescent="0.25">
      <c r="A4" s="174"/>
      <c r="B4" s="174"/>
      <c r="C4" s="24" t="s">
        <v>16</v>
      </c>
      <c r="D4" s="24" t="s">
        <v>15</v>
      </c>
      <c r="E4" s="24" t="s">
        <v>14</v>
      </c>
      <c r="F4" s="171"/>
      <c r="G4" s="25" t="s">
        <v>13</v>
      </c>
      <c r="H4" s="24" t="s">
        <v>11</v>
      </c>
      <c r="I4" s="24" t="s">
        <v>12</v>
      </c>
      <c r="J4" s="24" t="s">
        <v>11</v>
      </c>
      <c r="K4" s="167"/>
    </row>
    <row r="5" spans="1:11" ht="15.75" x14ac:dyDescent="0.25">
      <c r="A5" s="22">
        <v>1</v>
      </c>
      <c r="B5" s="133" t="s">
        <v>182</v>
      </c>
      <c r="C5" s="55"/>
      <c r="D5" s="131">
        <v>1</v>
      </c>
      <c r="E5" s="130" t="s">
        <v>181</v>
      </c>
      <c r="F5" s="129">
        <f>SUM(C5,D5)</f>
        <v>1</v>
      </c>
      <c r="G5" s="21"/>
      <c r="H5" s="55"/>
      <c r="I5" s="131">
        <v>1</v>
      </c>
      <c r="J5" s="130" t="s">
        <v>181</v>
      </c>
      <c r="K5" s="126"/>
    </row>
    <row r="6" spans="1:11" ht="18" customHeight="1" x14ac:dyDescent="0.25">
      <c r="A6" s="22">
        <v>2</v>
      </c>
      <c r="B6" s="133" t="s">
        <v>180</v>
      </c>
      <c r="C6" s="55"/>
      <c r="D6" s="131">
        <v>0.43980000000000002</v>
      </c>
      <c r="E6" s="130" t="s">
        <v>179</v>
      </c>
      <c r="F6" s="129"/>
      <c r="G6" s="21"/>
      <c r="H6" s="55"/>
      <c r="I6" s="131">
        <v>0.43980000000000002</v>
      </c>
      <c r="J6" s="130" t="s">
        <v>179</v>
      </c>
      <c r="K6" s="126"/>
    </row>
    <row r="7" spans="1:11" ht="15.75" x14ac:dyDescent="0.25">
      <c r="A7" s="22">
        <v>3</v>
      </c>
      <c r="B7" s="132" t="s">
        <v>178</v>
      </c>
      <c r="C7" s="55"/>
      <c r="D7" s="131">
        <v>23.65</v>
      </c>
      <c r="E7" s="130" t="s">
        <v>177</v>
      </c>
      <c r="F7" s="129">
        <f t="shared" ref="F7:F49" si="0">SUM(C7,D7)</f>
        <v>23.65</v>
      </c>
      <c r="G7" s="21"/>
      <c r="H7" s="55"/>
      <c r="I7" s="131">
        <v>23.65</v>
      </c>
      <c r="J7" s="130" t="s">
        <v>177</v>
      </c>
      <c r="K7" s="126"/>
    </row>
    <row r="8" spans="1:11" ht="15.75" x14ac:dyDescent="0.25">
      <c r="A8" s="22"/>
      <c r="B8" s="22"/>
      <c r="C8" s="55"/>
      <c r="D8" s="131">
        <v>2</v>
      </c>
      <c r="E8" s="130" t="s">
        <v>176</v>
      </c>
      <c r="F8" s="129">
        <f t="shared" si="0"/>
        <v>2</v>
      </c>
      <c r="G8" s="21" t="s">
        <v>7</v>
      </c>
      <c r="H8" s="55"/>
      <c r="I8" s="131">
        <v>2</v>
      </c>
      <c r="J8" s="130" t="s">
        <v>176</v>
      </c>
      <c r="K8" s="126"/>
    </row>
    <row r="9" spans="1:11" ht="31.5" x14ac:dyDescent="0.25">
      <c r="A9" s="22"/>
      <c r="B9" s="21"/>
      <c r="C9" s="55"/>
      <c r="D9" s="131">
        <v>14.08</v>
      </c>
      <c r="E9" s="130" t="s">
        <v>175</v>
      </c>
      <c r="F9" s="129">
        <f t="shared" si="0"/>
        <v>14.08</v>
      </c>
      <c r="G9" s="21" t="s">
        <v>7</v>
      </c>
      <c r="H9" s="55"/>
      <c r="I9" s="131">
        <v>14.08</v>
      </c>
      <c r="J9" s="130" t="s">
        <v>175</v>
      </c>
      <c r="K9" s="126"/>
    </row>
    <row r="10" spans="1:11" ht="15.75" x14ac:dyDescent="0.25">
      <c r="A10" s="22"/>
      <c r="B10" s="22"/>
      <c r="C10" s="55"/>
      <c r="D10" s="55"/>
      <c r="E10" s="22"/>
      <c r="F10" s="129">
        <f t="shared" si="0"/>
        <v>0</v>
      </c>
      <c r="G10" s="21"/>
      <c r="H10" s="55"/>
      <c r="I10" s="22"/>
      <c r="J10" s="55"/>
      <c r="K10" s="126"/>
    </row>
    <row r="11" spans="1:11" ht="15.75" hidden="1" x14ac:dyDescent="0.25">
      <c r="A11" s="22"/>
      <c r="B11" s="22"/>
      <c r="C11" s="55"/>
      <c r="D11" s="55"/>
      <c r="E11" s="22"/>
      <c r="F11" s="129">
        <f t="shared" si="0"/>
        <v>0</v>
      </c>
      <c r="G11" s="21"/>
      <c r="H11" s="55"/>
      <c r="I11" s="22"/>
      <c r="J11" s="55"/>
      <c r="K11" s="126"/>
    </row>
    <row r="12" spans="1:11" ht="15.75" hidden="1" x14ac:dyDescent="0.25">
      <c r="A12" s="22"/>
      <c r="B12" s="22"/>
      <c r="C12" s="55"/>
      <c r="D12" s="55"/>
      <c r="E12" s="22"/>
      <c r="F12" s="129">
        <f t="shared" si="0"/>
        <v>0</v>
      </c>
      <c r="G12" s="21"/>
      <c r="H12" s="55"/>
      <c r="I12" s="22"/>
      <c r="J12" s="55"/>
      <c r="K12" s="126"/>
    </row>
    <row r="13" spans="1:11" ht="15.75" hidden="1" x14ac:dyDescent="0.25">
      <c r="A13" s="22"/>
      <c r="B13" s="22"/>
      <c r="C13" s="55"/>
      <c r="D13" s="55"/>
      <c r="E13" s="22"/>
      <c r="F13" s="129">
        <f t="shared" si="0"/>
        <v>0</v>
      </c>
      <c r="G13" s="21"/>
      <c r="H13" s="55"/>
      <c r="I13" s="22"/>
      <c r="J13" s="55"/>
      <c r="K13" s="126"/>
    </row>
    <row r="14" spans="1:11" ht="15.75" hidden="1" x14ac:dyDescent="0.25">
      <c r="A14" s="21"/>
      <c r="B14" s="22"/>
      <c r="C14" s="55"/>
      <c r="D14" s="55"/>
      <c r="E14" s="22"/>
      <c r="F14" s="129">
        <f t="shared" si="0"/>
        <v>0</v>
      </c>
      <c r="G14" s="21"/>
      <c r="H14" s="55"/>
      <c r="I14" s="22"/>
      <c r="J14" s="55"/>
      <c r="K14" s="126"/>
    </row>
    <row r="15" spans="1:11" ht="15" hidden="1" customHeight="1" x14ac:dyDescent="0.25">
      <c r="A15" s="21"/>
      <c r="B15" s="22"/>
      <c r="C15" s="55"/>
      <c r="D15" s="55"/>
      <c r="E15" s="22"/>
      <c r="F15" s="129">
        <f t="shared" si="0"/>
        <v>0</v>
      </c>
      <c r="G15" s="21"/>
      <c r="H15" s="55"/>
      <c r="I15" s="22"/>
      <c r="J15" s="55"/>
      <c r="K15" s="126"/>
    </row>
    <row r="16" spans="1:11" ht="15.75" hidden="1" x14ac:dyDescent="0.25">
      <c r="A16" s="22"/>
      <c r="B16" s="22"/>
      <c r="C16" s="55"/>
      <c r="D16" s="55"/>
      <c r="E16" s="22"/>
      <c r="F16" s="129">
        <f t="shared" si="0"/>
        <v>0</v>
      </c>
      <c r="G16" s="21"/>
      <c r="H16" s="55"/>
      <c r="I16" s="22"/>
      <c r="J16" s="55"/>
      <c r="K16" s="126"/>
    </row>
    <row r="17" spans="1:11" ht="15.75" hidden="1" x14ac:dyDescent="0.25">
      <c r="A17" s="22"/>
      <c r="B17" s="22"/>
      <c r="C17" s="55"/>
      <c r="D17" s="55"/>
      <c r="E17" s="22"/>
      <c r="F17" s="129">
        <f t="shared" si="0"/>
        <v>0</v>
      </c>
      <c r="G17" s="21"/>
      <c r="H17" s="55"/>
      <c r="I17" s="22"/>
      <c r="J17" s="55"/>
      <c r="K17" s="126"/>
    </row>
    <row r="18" spans="1:11" ht="15.75" hidden="1" x14ac:dyDescent="0.25">
      <c r="A18" s="22"/>
      <c r="B18" s="22"/>
      <c r="C18" s="55"/>
      <c r="D18" s="55"/>
      <c r="E18" s="22"/>
      <c r="F18" s="129">
        <f t="shared" si="0"/>
        <v>0</v>
      </c>
      <c r="G18" s="21"/>
      <c r="H18" s="55"/>
      <c r="I18" s="22"/>
      <c r="J18" s="55"/>
      <c r="K18" s="126"/>
    </row>
    <row r="19" spans="1:11" ht="15.75" hidden="1" x14ac:dyDescent="0.25">
      <c r="A19" s="22"/>
      <c r="B19" s="22"/>
      <c r="C19" s="55"/>
      <c r="D19" s="55"/>
      <c r="E19" s="22"/>
      <c r="F19" s="129">
        <f t="shared" si="0"/>
        <v>0</v>
      </c>
      <c r="G19" s="21"/>
      <c r="H19" s="55"/>
      <c r="I19" s="22"/>
      <c r="J19" s="55"/>
      <c r="K19" s="126"/>
    </row>
    <row r="20" spans="1:11" ht="15.75" hidden="1" x14ac:dyDescent="0.25">
      <c r="A20" s="22"/>
      <c r="B20" s="22"/>
      <c r="C20" s="55"/>
      <c r="D20" s="55"/>
      <c r="E20" s="22"/>
      <c r="F20" s="129">
        <f t="shared" si="0"/>
        <v>0</v>
      </c>
      <c r="G20" s="21"/>
      <c r="H20" s="55"/>
      <c r="I20" s="22"/>
      <c r="J20" s="55"/>
      <c r="K20" s="126"/>
    </row>
    <row r="21" spans="1:11" ht="15.75" hidden="1" x14ac:dyDescent="0.25">
      <c r="A21" s="22"/>
      <c r="B21" s="22"/>
      <c r="C21" s="55"/>
      <c r="D21" s="55"/>
      <c r="E21" s="22"/>
      <c r="F21" s="129">
        <f t="shared" si="0"/>
        <v>0</v>
      </c>
      <c r="G21" s="21"/>
      <c r="H21" s="55"/>
      <c r="I21" s="22"/>
      <c r="J21" s="55"/>
      <c r="K21" s="126"/>
    </row>
    <row r="22" spans="1:11" ht="15.75" hidden="1" x14ac:dyDescent="0.25">
      <c r="A22" s="22"/>
      <c r="B22" s="22"/>
      <c r="C22" s="55"/>
      <c r="D22" s="55"/>
      <c r="E22" s="22"/>
      <c r="F22" s="129">
        <f t="shared" si="0"/>
        <v>0</v>
      </c>
      <c r="G22" s="21"/>
      <c r="H22" s="55"/>
      <c r="I22" s="22"/>
      <c r="J22" s="55"/>
      <c r="K22" s="126"/>
    </row>
    <row r="23" spans="1:11" ht="15.75" hidden="1" x14ac:dyDescent="0.25">
      <c r="A23" s="22"/>
      <c r="B23" s="22"/>
      <c r="C23" s="55"/>
      <c r="D23" s="55"/>
      <c r="E23" s="22"/>
      <c r="F23" s="129">
        <f t="shared" si="0"/>
        <v>0</v>
      </c>
      <c r="G23" s="21"/>
      <c r="H23" s="55"/>
      <c r="I23" s="22"/>
      <c r="J23" s="55"/>
      <c r="K23" s="126"/>
    </row>
    <row r="24" spans="1:11" ht="15.75" hidden="1" x14ac:dyDescent="0.25">
      <c r="A24" s="21"/>
      <c r="B24" s="22"/>
      <c r="C24" s="55"/>
      <c r="D24" s="55"/>
      <c r="E24" s="22"/>
      <c r="F24" s="129">
        <f t="shared" si="0"/>
        <v>0</v>
      </c>
      <c r="G24" s="21"/>
      <c r="H24" s="55"/>
      <c r="I24" s="22"/>
      <c r="J24" s="55"/>
      <c r="K24" s="126"/>
    </row>
    <row r="25" spans="1:11" ht="15.75" hidden="1" x14ac:dyDescent="0.25">
      <c r="A25" s="21"/>
      <c r="B25" s="22"/>
      <c r="C25" s="55"/>
      <c r="D25" s="55"/>
      <c r="E25" s="22"/>
      <c r="F25" s="129">
        <f t="shared" si="0"/>
        <v>0</v>
      </c>
      <c r="G25" s="21"/>
      <c r="H25" s="55"/>
      <c r="I25" s="22"/>
      <c r="J25" s="55"/>
      <c r="K25" s="126"/>
    </row>
    <row r="26" spans="1:11" ht="15.75" hidden="1" x14ac:dyDescent="0.25">
      <c r="A26" s="22"/>
      <c r="B26" s="22"/>
      <c r="C26" s="55"/>
      <c r="D26" s="55"/>
      <c r="E26" s="22"/>
      <c r="F26" s="129">
        <f t="shared" si="0"/>
        <v>0</v>
      </c>
      <c r="G26" s="21"/>
      <c r="H26" s="55"/>
      <c r="I26" s="22"/>
      <c r="J26" s="55"/>
      <c r="K26" s="126"/>
    </row>
    <row r="27" spans="1:11" ht="15.75" hidden="1" x14ac:dyDescent="0.25">
      <c r="A27" s="22"/>
      <c r="B27" s="22"/>
      <c r="C27" s="55"/>
      <c r="D27" s="55"/>
      <c r="E27" s="22"/>
      <c r="F27" s="129">
        <f t="shared" si="0"/>
        <v>0</v>
      </c>
      <c r="G27" s="21"/>
      <c r="H27" s="55"/>
      <c r="I27" s="22"/>
      <c r="J27" s="55"/>
      <c r="K27" s="126"/>
    </row>
    <row r="28" spans="1:11" ht="15.75" hidden="1" x14ac:dyDescent="0.25">
      <c r="A28" s="22"/>
      <c r="B28" s="22"/>
      <c r="C28" s="55"/>
      <c r="D28" s="55"/>
      <c r="E28" s="22"/>
      <c r="F28" s="129">
        <f t="shared" si="0"/>
        <v>0</v>
      </c>
      <c r="G28" s="21"/>
      <c r="H28" s="55"/>
      <c r="I28" s="22"/>
      <c r="J28" s="55"/>
      <c r="K28" s="126"/>
    </row>
    <row r="29" spans="1:11" ht="15.75" hidden="1" x14ac:dyDescent="0.25">
      <c r="A29" s="22"/>
      <c r="B29" s="21"/>
      <c r="C29" s="55"/>
      <c r="D29" s="55"/>
      <c r="E29" s="22"/>
      <c r="F29" s="129">
        <f t="shared" si="0"/>
        <v>0</v>
      </c>
      <c r="G29" s="21"/>
      <c r="H29" s="55"/>
      <c r="I29" s="22"/>
      <c r="J29" s="55"/>
      <c r="K29" s="126"/>
    </row>
    <row r="30" spans="1:11" ht="15.75" hidden="1" x14ac:dyDescent="0.25">
      <c r="A30" s="22"/>
      <c r="B30" s="21"/>
      <c r="C30" s="55"/>
      <c r="D30" s="55"/>
      <c r="E30" s="22"/>
      <c r="F30" s="129">
        <f t="shared" si="0"/>
        <v>0</v>
      </c>
      <c r="G30" s="21"/>
      <c r="H30" s="55"/>
      <c r="I30" s="22"/>
      <c r="J30" s="55"/>
      <c r="K30" s="126"/>
    </row>
    <row r="31" spans="1:11" ht="15.75" hidden="1" x14ac:dyDescent="0.25">
      <c r="A31" s="22"/>
      <c r="B31" s="21"/>
      <c r="C31" s="55"/>
      <c r="D31" s="55"/>
      <c r="E31" s="22"/>
      <c r="F31" s="129">
        <f t="shared" si="0"/>
        <v>0</v>
      </c>
      <c r="G31" s="21"/>
      <c r="H31" s="55"/>
      <c r="I31" s="22"/>
      <c r="J31" s="55"/>
      <c r="K31" s="126"/>
    </row>
    <row r="32" spans="1:11" ht="15.75" hidden="1" x14ac:dyDescent="0.25">
      <c r="A32" s="22"/>
      <c r="B32" s="21"/>
      <c r="C32" s="55"/>
      <c r="D32" s="55"/>
      <c r="E32" s="22"/>
      <c r="F32" s="129">
        <f t="shared" si="0"/>
        <v>0</v>
      </c>
      <c r="G32" s="21"/>
      <c r="H32" s="55"/>
      <c r="I32" s="22"/>
      <c r="J32" s="55"/>
      <c r="K32" s="126"/>
    </row>
    <row r="33" spans="1:11" ht="15.75" hidden="1" x14ac:dyDescent="0.25">
      <c r="A33" s="22"/>
      <c r="B33" s="21"/>
      <c r="C33" s="55"/>
      <c r="D33" s="55"/>
      <c r="E33" s="22"/>
      <c r="F33" s="129">
        <f t="shared" si="0"/>
        <v>0</v>
      </c>
      <c r="G33" s="21"/>
      <c r="H33" s="55"/>
      <c r="I33" s="22"/>
      <c r="J33" s="55"/>
      <c r="K33" s="126"/>
    </row>
    <row r="34" spans="1:11" ht="15.75" hidden="1" x14ac:dyDescent="0.25">
      <c r="A34" s="21"/>
      <c r="B34" s="21"/>
      <c r="C34" s="55"/>
      <c r="D34" s="55"/>
      <c r="E34" s="22"/>
      <c r="F34" s="129">
        <f t="shared" si="0"/>
        <v>0</v>
      </c>
      <c r="G34" s="21"/>
      <c r="H34" s="55"/>
      <c r="I34" s="22"/>
      <c r="J34" s="55"/>
      <c r="K34" s="126"/>
    </row>
    <row r="35" spans="1:11" ht="15.75" hidden="1" x14ac:dyDescent="0.25">
      <c r="A35" s="21"/>
      <c r="B35" s="21"/>
      <c r="C35" s="55"/>
      <c r="D35" s="55"/>
      <c r="E35" s="22"/>
      <c r="F35" s="129">
        <f t="shared" si="0"/>
        <v>0</v>
      </c>
      <c r="G35" s="21"/>
      <c r="H35" s="55"/>
      <c r="I35" s="22"/>
      <c r="J35" s="55"/>
      <c r="K35" s="126"/>
    </row>
    <row r="36" spans="1:11" ht="15.75" hidden="1" x14ac:dyDescent="0.25">
      <c r="A36" s="22"/>
      <c r="B36" s="21"/>
      <c r="C36" s="55"/>
      <c r="D36" s="55"/>
      <c r="E36" s="22"/>
      <c r="F36" s="129">
        <f t="shared" si="0"/>
        <v>0</v>
      </c>
      <c r="G36" s="21"/>
      <c r="H36" s="55"/>
      <c r="I36" s="22"/>
      <c r="J36" s="55"/>
      <c r="K36" s="126"/>
    </row>
    <row r="37" spans="1:11" ht="15.75" hidden="1" x14ac:dyDescent="0.25">
      <c r="A37" s="22"/>
      <c r="B37" s="21"/>
      <c r="C37" s="55"/>
      <c r="D37" s="55"/>
      <c r="E37" s="22"/>
      <c r="F37" s="129">
        <f t="shared" si="0"/>
        <v>0</v>
      </c>
      <c r="G37" s="21"/>
      <c r="H37" s="55"/>
      <c r="I37" s="22"/>
      <c r="J37" s="55"/>
      <c r="K37" s="126"/>
    </row>
    <row r="38" spans="1:11" ht="15.75" hidden="1" x14ac:dyDescent="0.25">
      <c r="A38" s="22"/>
      <c r="B38" s="21"/>
      <c r="C38" s="55"/>
      <c r="D38" s="55"/>
      <c r="E38" s="22"/>
      <c r="F38" s="129">
        <f t="shared" si="0"/>
        <v>0</v>
      </c>
      <c r="G38" s="21"/>
      <c r="H38" s="55"/>
      <c r="I38" s="22"/>
      <c r="J38" s="55"/>
      <c r="K38" s="126"/>
    </row>
    <row r="39" spans="1:11" ht="15.75" hidden="1" x14ac:dyDescent="0.25">
      <c r="A39" s="22"/>
      <c r="B39" s="21"/>
      <c r="C39" s="55"/>
      <c r="D39" s="55"/>
      <c r="E39" s="22"/>
      <c r="F39" s="129">
        <f t="shared" si="0"/>
        <v>0</v>
      </c>
      <c r="G39" s="21"/>
      <c r="H39" s="55"/>
      <c r="I39" s="22"/>
      <c r="J39" s="55"/>
      <c r="K39" s="126"/>
    </row>
    <row r="40" spans="1:11" ht="15.75" hidden="1" x14ac:dyDescent="0.25">
      <c r="A40" s="22"/>
      <c r="B40" s="21"/>
      <c r="C40" s="55"/>
      <c r="D40" s="55"/>
      <c r="E40" s="22"/>
      <c r="F40" s="129">
        <f t="shared" si="0"/>
        <v>0</v>
      </c>
      <c r="G40" s="21"/>
      <c r="H40" s="55"/>
      <c r="I40" s="22"/>
      <c r="J40" s="55"/>
      <c r="K40" s="126"/>
    </row>
    <row r="41" spans="1:11" ht="15.75" hidden="1" x14ac:dyDescent="0.25">
      <c r="A41" s="22"/>
      <c r="B41" s="21"/>
      <c r="C41" s="55"/>
      <c r="D41" s="55"/>
      <c r="E41" s="22"/>
      <c r="F41" s="129">
        <f t="shared" si="0"/>
        <v>0</v>
      </c>
      <c r="G41" s="21"/>
      <c r="H41" s="55"/>
      <c r="I41" s="22"/>
      <c r="J41" s="55"/>
      <c r="K41" s="126"/>
    </row>
    <row r="42" spans="1:11" ht="15.75" hidden="1" x14ac:dyDescent="0.25">
      <c r="A42" s="22"/>
      <c r="B42" s="21"/>
      <c r="C42" s="55"/>
      <c r="D42" s="55"/>
      <c r="E42" s="22"/>
      <c r="F42" s="129">
        <f t="shared" si="0"/>
        <v>0</v>
      </c>
      <c r="G42" s="21"/>
      <c r="H42" s="55"/>
      <c r="I42" s="22"/>
      <c r="J42" s="55"/>
      <c r="K42" s="126"/>
    </row>
    <row r="43" spans="1:11" ht="15.75" hidden="1" x14ac:dyDescent="0.25">
      <c r="A43" s="22"/>
      <c r="B43" s="21"/>
      <c r="C43" s="55"/>
      <c r="D43" s="55"/>
      <c r="E43" s="22"/>
      <c r="F43" s="129">
        <f t="shared" si="0"/>
        <v>0</v>
      </c>
      <c r="G43" s="21"/>
      <c r="H43" s="55"/>
      <c r="I43" s="22"/>
      <c r="J43" s="55"/>
      <c r="K43" s="126"/>
    </row>
    <row r="44" spans="1:11" ht="15.75" hidden="1" x14ac:dyDescent="0.25">
      <c r="A44" s="21"/>
      <c r="B44" s="21"/>
      <c r="C44" s="55"/>
      <c r="D44" s="55"/>
      <c r="E44" s="22"/>
      <c r="F44" s="129">
        <f t="shared" si="0"/>
        <v>0</v>
      </c>
      <c r="G44" s="21"/>
      <c r="H44" s="55"/>
      <c r="I44" s="22"/>
      <c r="J44" s="55"/>
      <c r="K44" s="126"/>
    </row>
    <row r="45" spans="1:11" ht="15.75" hidden="1" x14ac:dyDescent="0.25">
      <c r="A45" s="21"/>
      <c r="B45" s="21"/>
      <c r="C45" s="55"/>
      <c r="D45" s="55"/>
      <c r="E45" s="22"/>
      <c r="F45" s="129">
        <f t="shared" si="0"/>
        <v>0</v>
      </c>
      <c r="G45" s="21"/>
      <c r="H45" s="55"/>
      <c r="I45" s="22"/>
      <c r="J45" s="55"/>
      <c r="K45" s="126"/>
    </row>
    <row r="46" spans="1:11" ht="15.75" hidden="1" x14ac:dyDescent="0.25">
      <c r="A46" s="17"/>
      <c r="B46" s="17"/>
      <c r="C46" s="127"/>
      <c r="D46" s="127"/>
      <c r="E46" s="128"/>
      <c r="F46" s="129">
        <f t="shared" si="0"/>
        <v>0</v>
      </c>
      <c r="G46" s="17"/>
      <c r="H46" s="127"/>
      <c r="I46" s="128"/>
      <c r="J46" s="127"/>
      <c r="K46" s="126"/>
    </row>
    <row r="47" spans="1:11" ht="15.75" hidden="1" x14ac:dyDescent="0.25">
      <c r="A47" s="17"/>
      <c r="B47" s="17"/>
      <c r="C47" s="127"/>
      <c r="D47" s="127"/>
      <c r="E47" s="128"/>
      <c r="F47" s="129">
        <f t="shared" si="0"/>
        <v>0</v>
      </c>
      <c r="G47" s="17"/>
      <c r="H47" s="127"/>
      <c r="I47" s="128"/>
      <c r="J47" s="127"/>
      <c r="K47" s="126"/>
    </row>
    <row r="48" spans="1:11" ht="15.75" hidden="1" x14ac:dyDescent="0.25">
      <c r="A48" s="17"/>
      <c r="B48" s="17"/>
      <c r="C48" s="127"/>
      <c r="D48" s="127"/>
      <c r="E48" s="128"/>
      <c r="F48" s="129">
        <f t="shared" si="0"/>
        <v>0</v>
      </c>
      <c r="G48" s="17"/>
      <c r="H48" s="127"/>
      <c r="I48" s="128"/>
      <c r="J48" s="127"/>
      <c r="K48" s="126"/>
    </row>
    <row r="49" spans="1:11" ht="15.75" x14ac:dyDescent="0.25">
      <c r="A49" s="12"/>
      <c r="B49" s="125" t="s">
        <v>6</v>
      </c>
      <c r="C49" s="120">
        <f>SUM(C5:C48)</f>
        <v>0</v>
      </c>
      <c r="D49" s="120">
        <f>SUM(D5:D48)</f>
        <v>41.169799999999995</v>
      </c>
      <c r="E49" s="124"/>
      <c r="F49" s="123">
        <f t="shared" si="0"/>
        <v>41.169799999999995</v>
      </c>
      <c r="G49" s="122"/>
      <c r="H49" s="120">
        <f>SUM(H5:H48)</f>
        <v>0</v>
      </c>
      <c r="I49" s="121">
        <f>SUM(I5:I48)</f>
        <v>41.169799999999995</v>
      </c>
      <c r="J49" s="120">
        <f>SUM(J5:J48)</f>
        <v>0</v>
      </c>
      <c r="K49" s="119">
        <f>C49-H49</f>
        <v>0</v>
      </c>
    </row>
    <row r="52" spans="1:11" ht="15.75" x14ac:dyDescent="0.25">
      <c r="B52" s="5" t="s">
        <v>25</v>
      </c>
      <c r="F52" s="4"/>
      <c r="G52" s="172" t="s">
        <v>174</v>
      </c>
      <c r="H52" s="173"/>
    </row>
    <row r="53" spans="1:11" x14ac:dyDescent="0.25">
      <c r="B53" s="5"/>
      <c r="F53" s="3" t="s">
        <v>0</v>
      </c>
      <c r="G53" s="2"/>
      <c r="H53" s="2"/>
    </row>
    <row r="54" spans="1:11" ht="15.75" x14ac:dyDescent="0.25">
      <c r="B54" s="5" t="s">
        <v>2</v>
      </c>
      <c r="F54" s="4"/>
      <c r="G54" s="172" t="s">
        <v>173</v>
      </c>
      <c r="H54" s="173"/>
    </row>
    <row r="55" spans="1:11" x14ac:dyDescent="0.25">
      <c r="F55" s="3" t="s">
        <v>0</v>
      </c>
      <c r="G55" s="2"/>
      <c r="H55" s="2"/>
    </row>
  </sheetData>
  <mergeCells count="10">
    <mergeCell ref="K3:K4"/>
    <mergeCell ref="A2:K2"/>
    <mergeCell ref="B1:J1"/>
    <mergeCell ref="C3:E3"/>
    <mergeCell ref="G54:H54"/>
    <mergeCell ref="G52:H52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78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view="pageBreakPreview" zoomScale="90" zoomScaleNormal="80" zoomScaleSheetLayoutView="90" workbookViewId="0"/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26"/>
      <c r="B1" s="169" t="s">
        <v>194</v>
      </c>
      <c r="C1" s="170"/>
      <c r="D1" s="170"/>
      <c r="E1" s="170"/>
      <c r="F1" s="170"/>
      <c r="G1" s="170"/>
      <c r="H1" s="170"/>
      <c r="I1" s="170"/>
      <c r="J1" s="170"/>
      <c r="K1" s="26"/>
    </row>
    <row r="2" spans="1:11" ht="31.5" customHeight="1" x14ac:dyDescent="0.25">
      <c r="A2" s="168" t="s">
        <v>23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</row>
    <row r="3" spans="1:11" ht="33" customHeight="1" x14ac:dyDescent="0.25">
      <c r="A3" s="174" t="s">
        <v>22</v>
      </c>
      <c r="B3" s="174" t="s">
        <v>21</v>
      </c>
      <c r="C3" s="171" t="s">
        <v>20</v>
      </c>
      <c r="D3" s="171"/>
      <c r="E3" s="171"/>
      <c r="F3" s="171" t="s">
        <v>19</v>
      </c>
      <c r="G3" s="171" t="s">
        <v>18</v>
      </c>
      <c r="H3" s="171"/>
      <c r="I3" s="171"/>
      <c r="J3" s="171"/>
      <c r="K3" s="167" t="s">
        <v>17</v>
      </c>
    </row>
    <row r="4" spans="1:11" ht="158.25" customHeight="1" x14ac:dyDescent="0.25">
      <c r="A4" s="174"/>
      <c r="B4" s="174"/>
      <c r="C4" s="24" t="s">
        <v>16</v>
      </c>
      <c r="D4" s="24" t="s">
        <v>15</v>
      </c>
      <c r="E4" s="24" t="s">
        <v>14</v>
      </c>
      <c r="F4" s="171"/>
      <c r="G4" s="25" t="s">
        <v>13</v>
      </c>
      <c r="H4" s="24" t="s">
        <v>193</v>
      </c>
      <c r="I4" s="24" t="s">
        <v>12</v>
      </c>
      <c r="J4" s="24" t="s">
        <v>192</v>
      </c>
      <c r="K4" s="167"/>
    </row>
    <row r="5" spans="1:11" ht="47.25" x14ac:dyDescent="0.25">
      <c r="A5" s="22">
        <v>1</v>
      </c>
      <c r="B5" s="20" t="s">
        <v>191</v>
      </c>
      <c r="C5" s="18">
        <v>30</v>
      </c>
      <c r="D5" s="18"/>
      <c r="E5" s="19"/>
      <c r="F5" s="16">
        <f t="shared" ref="F5:F48" si="0">SUM(C5,D5)</f>
        <v>30</v>
      </c>
      <c r="G5" s="20">
        <v>3110</v>
      </c>
      <c r="H5" s="18">
        <v>25.2</v>
      </c>
      <c r="I5" s="23" t="s">
        <v>190</v>
      </c>
      <c r="J5" s="18">
        <v>25.2</v>
      </c>
      <c r="K5" s="13">
        <v>4.8</v>
      </c>
    </row>
    <row r="6" spans="1:11" ht="47.25" x14ac:dyDescent="0.25">
      <c r="A6" s="22">
        <v>2</v>
      </c>
      <c r="B6" s="19" t="s">
        <v>189</v>
      </c>
      <c r="C6" s="18"/>
      <c r="D6" s="18">
        <v>7.2</v>
      </c>
      <c r="E6" s="19" t="s">
        <v>188</v>
      </c>
      <c r="F6" s="16">
        <f t="shared" si="0"/>
        <v>7.2</v>
      </c>
      <c r="G6" s="20">
        <v>2220</v>
      </c>
      <c r="H6" s="18">
        <v>1</v>
      </c>
      <c r="I6" s="19" t="s">
        <v>188</v>
      </c>
      <c r="J6" s="18">
        <v>1</v>
      </c>
      <c r="K6" s="13">
        <v>6.2</v>
      </c>
    </row>
    <row r="7" spans="1:11" ht="47.25" x14ac:dyDescent="0.25">
      <c r="A7" s="22">
        <v>3</v>
      </c>
      <c r="B7" s="19" t="s">
        <v>185</v>
      </c>
      <c r="C7" s="18"/>
      <c r="D7" s="18">
        <v>3.6</v>
      </c>
      <c r="E7" s="19" t="s">
        <v>187</v>
      </c>
      <c r="F7" s="16">
        <f t="shared" si="0"/>
        <v>3.6</v>
      </c>
      <c r="G7" s="20">
        <v>2220</v>
      </c>
      <c r="H7" s="18">
        <v>0.5</v>
      </c>
      <c r="I7" s="19" t="s">
        <v>187</v>
      </c>
      <c r="J7" s="18">
        <v>0.5</v>
      </c>
      <c r="K7" s="13">
        <v>3.1</v>
      </c>
    </row>
    <row r="8" spans="1:11" ht="47.25" x14ac:dyDescent="0.25">
      <c r="A8" s="22">
        <v>4</v>
      </c>
      <c r="B8" s="19" t="s">
        <v>185</v>
      </c>
      <c r="C8" s="18"/>
      <c r="D8" s="18">
        <v>3.2</v>
      </c>
      <c r="E8" s="19" t="s">
        <v>186</v>
      </c>
      <c r="F8" s="16">
        <f t="shared" si="0"/>
        <v>3.2</v>
      </c>
      <c r="G8" s="20">
        <v>2210</v>
      </c>
      <c r="H8" s="18">
        <v>3.2</v>
      </c>
      <c r="I8" s="19" t="s">
        <v>186</v>
      </c>
      <c r="J8" s="18">
        <v>3.2</v>
      </c>
      <c r="K8" s="13">
        <v>0</v>
      </c>
    </row>
    <row r="9" spans="1:11" ht="47.25" x14ac:dyDescent="0.25">
      <c r="A9" s="22">
        <v>5</v>
      </c>
      <c r="B9" s="19" t="s">
        <v>185</v>
      </c>
      <c r="C9" s="18"/>
      <c r="D9" s="18">
        <v>0.6</v>
      </c>
      <c r="E9" s="19" t="s">
        <v>184</v>
      </c>
      <c r="F9" s="16">
        <f t="shared" si="0"/>
        <v>0.6</v>
      </c>
      <c r="G9" s="20">
        <v>2210</v>
      </c>
      <c r="H9" s="18">
        <v>0.2</v>
      </c>
      <c r="I9" s="19" t="s">
        <v>184</v>
      </c>
      <c r="J9" s="18">
        <v>0.2</v>
      </c>
      <c r="K9" s="13">
        <v>0.4</v>
      </c>
    </row>
    <row r="10" spans="1:11" ht="15.75" x14ac:dyDescent="0.25">
      <c r="A10" s="22">
        <v>6</v>
      </c>
      <c r="B10" s="20" t="s">
        <v>96</v>
      </c>
      <c r="C10" s="18">
        <v>39.6</v>
      </c>
      <c r="D10" s="18"/>
      <c r="E10" s="19"/>
      <c r="F10" s="16">
        <f t="shared" si="0"/>
        <v>39.6</v>
      </c>
      <c r="G10" s="21"/>
      <c r="H10" s="18"/>
      <c r="I10" s="19"/>
      <c r="J10" s="18"/>
      <c r="K10" s="13">
        <v>39.6</v>
      </c>
    </row>
    <row r="11" spans="1:11" ht="15.75" x14ac:dyDescent="0.25">
      <c r="A11" s="22"/>
      <c r="B11" s="20"/>
      <c r="C11" s="18"/>
      <c r="D11" s="18"/>
      <c r="E11" s="19"/>
      <c r="F11" s="16">
        <f t="shared" si="0"/>
        <v>0</v>
      </c>
      <c r="G11" s="21"/>
      <c r="H11" s="18"/>
      <c r="I11" s="19"/>
      <c r="J11" s="18"/>
      <c r="K11" s="13"/>
    </row>
    <row r="12" spans="1:11" ht="15.75" x14ac:dyDescent="0.25">
      <c r="A12" s="22"/>
      <c r="B12" s="20"/>
      <c r="C12" s="18"/>
      <c r="D12" s="18"/>
      <c r="E12" s="19"/>
      <c r="F12" s="16">
        <f t="shared" si="0"/>
        <v>0</v>
      </c>
      <c r="G12" s="20"/>
      <c r="H12" s="18"/>
      <c r="I12" s="19"/>
      <c r="J12" s="18"/>
      <c r="K12" s="13"/>
    </row>
    <row r="13" spans="1:11" ht="15.75" x14ac:dyDescent="0.25">
      <c r="A13" s="21"/>
      <c r="B13" s="20"/>
      <c r="C13" s="18"/>
      <c r="D13" s="18"/>
      <c r="E13" s="19"/>
      <c r="F13" s="16">
        <f t="shared" si="0"/>
        <v>0</v>
      </c>
      <c r="G13" s="20"/>
      <c r="H13" s="18"/>
      <c r="I13" s="19"/>
      <c r="J13" s="18"/>
      <c r="K13" s="13"/>
    </row>
    <row r="14" spans="1:11" ht="15" customHeight="1" x14ac:dyDescent="0.25">
      <c r="A14" s="21"/>
      <c r="B14" s="20"/>
      <c r="C14" s="18"/>
      <c r="D14" s="18"/>
      <c r="E14" s="19"/>
      <c r="F14" s="16">
        <f t="shared" si="0"/>
        <v>0</v>
      </c>
      <c r="G14" s="20"/>
      <c r="H14" s="18"/>
      <c r="I14" s="19"/>
      <c r="J14" s="18"/>
      <c r="K14" s="13"/>
    </row>
    <row r="15" spans="1:11" ht="15.75" x14ac:dyDescent="0.25">
      <c r="A15" s="22"/>
      <c r="B15" s="20"/>
      <c r="C15" s="18"/>
      <c r="D15" s="18"/>
      <c r="E15" s="19"/>
      <c r="F15" s="16">
        <f t="shared" si="0"/>
        <v>0</v>
      </c>
      <c r="G15" s="20"/>
      <c r="H15" s="18"/>
      <c r="I15" s="19"/>
      <c r="J15" s="18"/>
      <c r="K15" s="13"/>
    </row>
    <row r="16" spans="1:11" ht="15.75" x14ac:dyDescent="0.25">
      <c r="A16" s="22"/>
      <c r="B16" s="20"/>
      <c r="C16" s="18"/>
      <c r="D16" s="18"/>
      <c r="E16" s="19"/>
      <c r="F16" s="16">
        <f t="shared" si="0"/>
        <v>0</v>
      </c>
      <c r="G16" s="20"/>
      <c r="H16" s="18"/>
      <c r="I16" s="19"/>
      <c r="J16" s="18"/>
      <c r="K16" s="13"/>
    </row>
    <row r="17" spans="1:11" ht="15.75" x14ac:dyDescent="0.25">
      <c r="A17" s="22"/>
      <c r="B17" s="20"/>
      <c r="C17" s="18"/>
      <c r="D17" s="18"/>
      <c r="E17" s="19"/>
      <c r="F17" s="16">
        <f t="shared" si="0"/>
        <v>0</v>
      </c>
      <c r="G17" s="20"/>
      <c r="H17" s="18"/>
      <c r="I17" s="19"/>
      <c r="J17" s="18"/>
      <c r="K17" s="13"/>
    </row>
    <row r="18" spans="1:11" ht="15.75" x14ac:dyDescent="0.25">
      <c r="A18" s="22"/>
      <c r="B18" s="20"/>
      <c r="C18" s="18"/>
      <c r="D18" s="18"/>
      <c r="E18" s="19"/>
      <c r="F18" s="16">
        <f t="shared" si="0"/>
        <v>0</v>
      </c>
      <c r="G18" s="20"/>
      <c r="H18" s="18"/>
      <c r="I18" s="19"/>
      <c r="J18" s="18"/>
      <c r="K18" s="13"/>
    </row>
    <row r="19" spans="1:11" ht="15.75" x14ac:dyDescent="0.25">
      <c r="A19" s="22"/>
      <c r="B19" s="20"/>
      <c r="C19" s="18"/>
      <c r="D19" s="18"/>
      <c r="E19" s="19"/>
      <c r="F19" s="16">
        <f t="shared" si="0"/>
        <v>0</v>
      </c>
      <c r="G19" s="20"/>
      <c r="H19" s="18"/>
      <c r="I19" s="19"/>
      <c r="J19" s="18"/>
      <c r="K19" s="13"/>
    </row>
    <row r="20" spans="1:11" ht="15.75" x14ac:dyDescent="0.25">
      <c r="A20" s="22"/>
      <c r="B20" s="20"/>
      <c r="C20" s="18"/>
      <c r="D20" s="18"/>
      <c r="E20" s="19"/>
      <c r="F20" s="16">
        <f t="shared" si="0"/>
        <v>0</v>
      </c>
      <c r="G20" s="20"/>
      <c r="H20" s="18"/>
      <c r="I20" s="19"/>
      <c r="J20" s="18"/>
      <c r="K20" s="13"/>
    </row>
    <row r="21" spans="1:11" ht="15.75" x14ac:dyDescent="0.25">
      <c r="A21" s="22"/>
      <c r="B21" s="20"/>
      <c r="C21" s="18"/>
      <c r="D21" s="18"/>
      <c r="E21" s="19"/>
      <c r="F21" s="16">
        <f t="shared" si="0"/>
        <v>0</v>
      </c>
      <c r="G21" s="20"/>
      <c r="H21" s="18"/>
      <c r="I21" s="19"/>
      <c r="J21" s="18"/>
      <c r="K21" s="13"/>
    </row>
    <row r="22" spans="1:11" ht="15.75" x14ac:dyDescent="0.25">
      <c r="A22" s="22"/>
      <c r="B22" s="20"/>
      <c r="C22" s="18"/>
      <c r="D22" s="18"/>
      <c r="E22" s="19"/>
      <c r="F22" s="16">
        <f t="shared" si="0"/>
        <v>0</v>
      </c>
      <c r="G22" s="20"/>
      <c r="H22" s="18"/>
      <c r="I22" s="19"/>
      <c r="J22" s="18"/>
      <c r="K22" s="13"/>
    </row>
    <row r="23" spans="1:11" ht="15.75" x14ac:dyDescent="0.25">
      <c r="A23" s="21"/>
      <c r="B23" s="20"/>
      <c r="C23" s="18"/>
      <c r="D23" s="18"/>
      <c r="E23" s="19"/>
      <c r="F23" s="16">
        <f t="shared" si="0"/>
        <v>0</v>
      </c>
      <c r="G23" s="20"/>
      <c r="H23" s="18"/>
      <c r="I23" s="19"/>
      <c r="J23" s="18"/>
      <c r="K23" s="13"/>
    </row>
    <row r="24" spans="1:11" ht="15.75" x14ac:dyDescent="0.25">
      <c r="A24" s="21"/>
      <c r="B24" s="20"/>
      <c r="C24" s="18"/>
      <c r="D24" s="18"/>
      <c r="E24" s="19"/>
      <c r="F24" s="16">
        <f t="shared" si="0"/>
        <v>0</v>
      </c>
      <c r="G24" s="20"/>
      <c r="H24" s="18"/>
      <c r="I24" s="19"/>
      <c r="J24" s="18"/>
      <c r="K24" s="13"/>
    </row>
    <row r="25" spans="1:11" ht="15.75" x14ac:dyDescent="0.25">
      <c r="A25" s="22"/>
      <c r="B25" s="20"/>
      <c r="C25" s="18"/>
      <c r="D25" s="18"/>
      <c r="E25" s="19"/>
      <c r="F25" s="16">
        <f t="shared" si="0"/>
        <v>0</v>
      </c>
      <c r="G25" s="20"/>
      <c r="H25" s="18"/>
      <c r="I25" s="19"/>
      <c r="J25" s="18"/>
      <c r="K25" s="13"/>
    </row>
    <row r="26" spans="1:11" ht="15.75" x14ac:dyDescent="0.25">
      <c r="A26" s="22"/>
      <c r="B26" s="20"/>
      <c r="C26" s="18"/>
      <c r="D26" s="18"/>
      <c r="E26" s="19"/>
      <c r="F26" s="16">
        <f t="shared" si="0"/>
        <v>0</v>
      </c>
      <c r="G26" s="20"/>
      <c r="H26" s="18"/>
      <c r="I26" s="19"/>
      <c r="J26" s="18"/>
      <c r="K26" s="13"/>
    </row>
    <row r="27" spans="1:11" ht="15.75" x14ac:dyDescent="0.25">
      <c r="A27" s="22"/>
      <c r="B27" s="20"/>
      <c r="C27" s="18"/>
      <c r="D27" s="18"/>
      <c r="E27" s="19"/>
      <c r="F27" s="16">
        <f t="shared" si="0"/>
        <v>0</v>
      </c>
      <c r="G27" s="20"/>
      <c r="H27" s="18"/>
      <c r="I27" s="19"/>
      <c r="J27" s="18"/>
      <c r="K27" s="13"/>
    </row>
    <row r="28" spans="1:11" ht="15.75" x14ac:dyDescent="0.25">
      <c r="A28" s="22"/>
      <c r="B28" s="20"/>
      <c r="C28" s="18"/>
      <c r="D28" s="18"/>
      <c r="E28" s="19"/>
      <c r="F28" s="16">
        <f t="shared" si="0"/>
        <v>0</v>
      </c>
      <c r="G28" s="20"/>
      <c r="H28" s="18"/>
      <c r="I28" s="19"/>
      <c r="J28" s="18"/>
      <c r="K28" s="13"/>
    </row>
    <row r="29" spans="1:11" ht="15.75" x14ac:dyDescent="0.25">
      <c r="A29" s="22"/>
      <c r="B29" s="20"/>
      <c r="C29" s="18"/>
      <c r="D29" s="18"/>
      <c r="E29" s="19"/>
      <c r="F29" s="16">
        <f t="shared" si="0"/>
        <v>0</v>
      </c>
      <c r="G29" s="20"/>
      <c r="H29" s="18"/>
      <c r="I29" s="19"/>
      <c r="J29" s="18"/>
      <c r="K29" s="13"/>
    </row>
    <row r="30" spans="1:11" ht="15.75" x14ac:dyDescent="0.25">
      <c r="A30" s="22"/>
      <c r="B30" s="20"/>
      <c r="C30" s="18"/>
      <c r="D30" s="18"/>
      <c r="E30" s="19"/>
      <c r="F30" s="16">
        <f t="shared" si="0"/>
        <v>0</v>
      </c>
      <c r="G30" s="20"/>
      <c r="H30" s="18"/>
      <c r="I30" s="19"/>
      <c r="J30" s="18"/>
      <c r="K30" s="13"/>
    </row>
    <row r="31" spans="1:11" ht="15.75" x14ac:dyDescent="0.25">
      <c r="A31" s="22"/>
      <c r="B31" s="20"/>
      <c r="C31" s="18"/>
      <c r="D31" s="18"/>
      <c r="E31" s="19"/>
      <c r="F31" s="16">
        <f t="shared" si="0"/>
        <v>0</v>
      </c>
      <c r="G31" s="20"/>
      <c r="H31" s="18"/>
      <c r="I31" s="19"/>
      <c r="J31" s="18"/>
      <c r="K31" s="13"/>
    </row>
    <row r="32" spans="1:11" ht="15.75" x14ac:dyDescent="0.25">
      <c r="A32" s="22"/>
      <c r="B32" s="20"/>
      <c r="C32" s="18"/>
      <c r="D32" s="18"/>
      <c r="E32" s="19"/>
      <c r="F32" s="16">
        <f t="shared" si="0"/>
        <v>0</v>
      </c>
      <c r="G32" s="20"/>
      <c r="H32" s="18"/>
      <c r="I32" s="19"/>
      <c r="J32" s="18"/>
      <c r="K32" s="13"/>
    </row>
    <row r="33" spans="1:11" ht="15.75" x14ac:dyDescent="0.25">
      <c r="A33" s="21"/>
      <c r="B33" s="20"/>
      <c r="C33" s="18"/>
      <c r="D33" s="18"/>
      <c r="E33" s="19"/>
      <c r="F33" s="16">
        <f t="shared" si="0"/>
        <v>0</v>
      </c>
      <c r="G33" s="20"/>
      <c r="H33" s="18"/>
      <c r="I33" s="19"/>
      <c r="J33" s="18"/>
      <c r="K33" s="13"/>
    </row>
    <row r="34" spans="1:11" ht="15.75" x14ac:dyDescent="0.25">
      <c r="A34" s="21"/>
      <c r="B34" s="20"/>
      <c r="C34" s="18"/>
      <c r="D34" s="18"/>
      <c r="E34" s="19"/>
      <c r="F34" s="16">
        <f t="shared" si="0"/>
        <v>0</v>
      </c>
      <c r="G34" s="20"/>
      <c r="H34" s="18"/>
      <c r="I34" s="19"/>
      <c r="J34" s="18"/>
      <c r="K34" s="13"/>
    </row>
    <row r="35" spans="1:11" ht="15.75" x14ac:dyDescent="0.25">
      <c r="A35" s="22"/>
      <c r="B35" s="20"/>
      <c r="C35" s="18"/>
      <c r="D35" s="18"/>
      <c r="E35" s="19"/>
      <c r="F35" s="16">
        <f t="shared" si="0"/>
        <v>0</v>
      </c>
      <c r="G35" s="20"/>
      <c r="H35" s="18"/>
      <c r="I35" s="19"/>
      <c r="J35" s="18"/>
      <c r="K35" s="13"/>
    </row>
    <row r="36" spans="1:11" ht="15.75" x14ac:dyDescent="0.25">
      <c r="A36" s="22"/>
      <c r="B36" s="20"/>
      <c r="C36" s="18"/>
      <c r="D36" s="18"/>
      <c r="E36" s="19"/>
      <c r="F36" s="16">
        <f t="shared" si="0"/>
        <v>0</v>
      </c>
      <c r="G36" s="20"/>
      <c r="H36" s="18"/>
      <c r="I36" s="19"/>
      <c r="J36" s="18"/>
      <c r="K36" s="13"/>
    </row>
    <row r="37" spans="1:11" ht="15.75" x14ac:dyDescent="0.25">
      <c r="A37" s="22"/>
      <c r="B37" s="20"/>
      <c r="C37" s="18"/>
      <c r="D37" s="18"/>
      <c r="E37" s="19"/>
      <c r="F37" s="16">
        <f t="shared" si="0"/>
        <v>0</v>
      </c>
      <c r="G37" s="20"/>
      <c r="H37" s="18"/>
      <c r="I37" s="19"/>
      <c r="J37" s="18"/>
      <c r="K37" s="13"/>
    </row>
    <row r="38" spans="1:11" ht="15.75" x14ac:dyDescent="0.25">
      <c r="A38" s="22"/>
      <c r="B38" s="20"/>
      <c r="C38" s="18"/>
      <c r="D38" s="18"/>
      <c r="E38" s="19"/>
      <c r="F38" s="16">
        <f t="shared" si="0"/>
        <v>0</v>
      </c>
      <c r="G38" s="20"/>
      <c r="H38" s="18"/>
      <c r="I38" s="19"/>
      <c r="J38" s="18"/>
      <c r="K38" s="13"/>
    </row>
    <row r="39" spans="1:11" ht="15.75" x14ac:dyDescent="0.25">
      <c r="A39" s="22"/>
      <c r="B39" s="20"/>
      <c r="C39" s="18"/>
      <c r="D39" s="18"/>
      <c r="E39" s="19"/>
      <c r="F39" s="16">
        <f t="shared" si="0"/>
        <v>0</v>
      </c>
      <c r="G39" s="20"/>
      <c r="H39" s="18"/>
      <c r="I39" s="19"/>
      <c r="J39" s="18"/>
      <c r="K39" s="13"/>
    </row>
    <row r="40" spans="1:11" ht="15.75" x14ac:dyDescent="0.25">
      <c r="A40" s="22"/>
      <c r="B40" s="20"/>
      <c r="C40" s="18"/>
      <c r="D40" s="18"/>
      <c r="E40" s="19"/>
      <c r="F40" s="16">
        <f t="shared" si="0"/>
        <v>0</v>
      </c>
      <c r="G40" s="20"/>
      <c r="H40" s="18"/>
      <c r="I40" s="19"/>
      <c r="J40" s="18"/>
      <c r="K40" s="13"/>
    </row>
    <row r="41" spans="1:11" ht="15.75" x14ac:dyDescent="0.25">
      <c r="A41" s="22"/>
      <c r="B41" s="20"/>
      <c r="C41" s="18"/>
      <c r="D41" s="18"/>
      <c r="E41" s="19"/>
      <c r="F41" s="16">
        <f t="shared" si="0"/>
        <v>0</v>
      </c>
      <c r="G41" s="20"/>
      <c r="H41" s="18"/>
      <c r="I41" s="19"/>
      <c r="J41" s="18"/>
      <c r="K41" s="13"/>
    </row>
    <row r="42" spans="1:11" ht="15.75" x14ac:dyDescent="0.25">
      <c r="A42" s="22"/>
      <c r="B42" s="20"/>
      <c r="C42" s="18"/>
      <c r="D42" s="18"/>
      <c r="E42" s="19"/>
      <c r="F42" s="16">
        <f t="shared" si="0"/>
        <v>0</v>
      </c>
      <c r="G42" s="20"/>
      <c r="H42" s="18"/>
      <c r="I42" s="19"/>
      <c r="J42" s="18"/>
      <c r="K42" s="13"/>
    </row>
    <row r="43" spans="1:11" ht="15.75" x14ac:dyDescent="0.25">
      <c r="A43" s="21"/>
      <c r="B43" s="20"/>
      <c r="C43" s="18"/>
      <c r="D43" s="18"/>
      <c r="E43" s="19"/>
      <c r="F43" s="16">
        <f t="shared" si="0"/>
        <v>0</v>
      </c>
      <c r="G43" s="20"/>
      <c r="H43" s="18"/>
      <c r="I43" s="19"/>
      <c r="J43" s="18"/>
      <c r="K43" s="13"/>
    </row>
    <row r="44" spans="1:11" ht="15.75" x14ac:dyDescent="0.25">
      <c r="A44" s="21"/>
      <c r="B44" s="20"/>
      <c r="C44" s="18"/>
      <c r="D44" s="18"/>
      <c r="E44" s="19"/>
      <c r="F44" s="16">
        <f t="shared" si="0"/>
        <v>0</v>
      </c>
      <c r="G44" s="20"/>
      <c r="H44" s="18"/>
      <c r="I44" s="19"/>
      <c r="J44" s="18"/>
      <c r="K44" s="13"/>
    </row>
    <row r="45" spans="1:11" ht="15.75" x14ac:dyDescent="0.25">
      <c r="A45" s="17"/>
      <c r="B45" s="12"/>
      <c r="C45" s="14"/>
      <c r="D45" s="14"/>
      <c r="E45" s="15"/>
      <c r="F45" s="16">
        <f t="shared" si="0"/>
        <v>0</v>
      </c>
      <c r="G45" s="12"/>
      <c r="H45" s="14"/>
      <c r="I45" s="15"/>
      <c r="J45" s="14"/>
      <c r="K45" s="13"/>
    </row>
    <row r="46" spans="1:11" ht="15.75" x14ac:dyDescent="0.25">
      <c r="A46" s="17"/>
      <c r="B46" s="12"/>
      <c r="C46" s="14"/>
      <c r="D46" s="14"/>
      <c r="E46" s="15"/>
      <c r="F46" s="16">
        <f t="shared" si="0"/>
        <v>0</v>
      </c>
      <c r="G46" s="12"/>
      <c r="H46" s="14"/>
      <c r="I46" s="15"/>
      <c r="J46" s="14"/>
      <c r="K46" s="13"/>
    </row>
    <row r="47" spans="1:11" ht="15.75" x14ac:dyDescent="0.25">
      <c r="A47" s="17"/>
      <c r="B47" s="12"/>
      <c r="C47" s="14"/>
      <c r="D47" s="14"/>
      <c r="E47" s="15"/>
      <c r="F47" s="16">
        <f t="shared" si="0"/>
        <v>0</v>
      </c>
      <c r="G47" s="12"/>
      <c r="H47" s="14"/>
      <c r="I47" s="15"/>
      <c r="J47" s="14"/>
      <c r="K47" s="13"/>
    </row>
    <row r="48" spans="1:11" ht="15.75" x14ac:dyDescent="0.25">
      <c r="A48" s="12"/>
      <c r="B48" s="11" t="s">
        <v>6</v>
      </c>
      <c r="C48" s="7">
        <f>SUM(C5:C47)</f>
        <v>69.599999999999994</v>
      </c>
      <c r="D48" s="7">
        <f>SUM(D5:D47)</f>
        <v>14.6</v>
      </c>
      <c r="E48" s="8"/>
      <c r="F48" s="10">
        <f t="shared" si="0"/>
        <v>84.199999999999989</v>
      </c>
      <c r="G48" s="9"/>
      <c r="H48" s="7">
        <f>SUM(H5:H47)</f>
        <v>30.099999999999998</v>
      </c>
      <c r="I48" s="8"/>
      <c r="J48" s="7">
        <f>SUM(J5:J47)</f>
        <v>30.099999999999998</v>
      </c>
      <c r="K48" s="6">
        <f>C48-H48</f>
        <v>39.5</v>
      </c>
    </row>
    <row r="51" spans="2:8" ht="15.75" x14ac:dyDescent="0.25">
      <c r="B51" s="5" t="s">
        <v>25</v>
      </c>
      <c r="F51" s="4"/>
      <c r="G51" s="172"/>
      <c r="H51" s="173"/>
    </row>
    <row r="52" spans="2:8" x14ac:dyDescent="0.25">
      <c r="B52" s="5"/>
      <c r="F52" s="3" t="s">
        <v>0</v>
      </c>
      <c r="G52" s="2"/>
      <c r="H52" s="2"/>
    </row>
    <row r="53" spans="2:8" ht="15.75" x14ac:dyDescent="0.25">
      <c r="B53" s="5" t="s">
        <v>2</v>
      </c>
      <c r="F53" s="4"/>
      <c r="G53" s="172"/>
      <c r="H53" s="173"/>
    </row>
    <row r="54" spans="2:8" x14ac:dyDescent="0.25">
      <c r="F54" s="3" t="s">
        <v>0</v>
      </c>
      <c r="G54" s="2"/>
      <c r="H54" s="2"/>
    </row>
  </sheetData>
  <mergeCells count="10">
    <mergeCell ref="K3:K4"/>
    <mergeCell ref="A2:K2"/>
    <mergeCell ref="B1:J1"/>
    <mergeCell ref="C3:E3"/>
    <mergeCell ref="G53:H53"/>
    <mergeCell ref="G51:H51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49" orientation="landscape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view="pageBreakPreview" zoomScale="90" zoomScaleNormal="75" zoomScaleSheetLayoutView="90" workbookViewId="0">
      <selection sqref="A1:K1"/>
    </sheetView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3" width="4.28515625" style="1" customWidth="1"/>
    <col min="14" max="16384" width="9.140625" style="1"/>
  </cols>
  <sheetData>
    <row r="1" spans="1:13" ht="26.25" customHeight="1" x14ac:dyDescent="0.3">
      <c r="A1" s="204" t="s">
        <v>222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152"/>
      <c r="M1" s="152"/>
    </row>
    <row r="2" spans="1:13" ht="20.25" customHeight="1" x14ac:dyDescent="0.3">
      <c r="A2" s="204" t="s">
        <v>221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152"/>
      <c r="M2" s="152"/>
    </row>
    <row r="3" spans="1:13" ht="20.25" customHeight="1" x14ac:dyDescent="0.35">
      <c r="A3" s="205" t="s">
        <v>220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152"/>
      <c r="M3" s="152"/>
    </row>
    <row r="4" spans="1:13" ht="17.25" customHeight="1" x14ac:dyDescent="0.3">
      <c r="A4" s="209" t="s">
        <v>219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</row>
    <row r="5" spans="1:13" ht="14.25" customHeight="1" x14ac:dyDescent="0.25">
      <c r="A5" s="168"/>
      <c r="B5" s="168"/>
      <c r="C5" s="168"/>
      <c r="D5" s="168"/>
      <c r="E5" s="168"/>
      <c r="F5" s="168"/>
      <c r="G5" s="168"/>
      <c r="H5" s="168"/>
      <c r="I5" s="168"/>
      <c r="J5" s="168"/>
      <c r="K5" s="168"/>
    </row>
    <row r="6" spans="1:13" ht="33" customHeight="1" x14ac:dyDescent="0.25">
      <c r="A6" s="174" t="s">
        <v>22</v>
      </c>
      <c r="B6" s="174" t="s">
        <v>21</v>
      </c>
      <c r="C6" s="171" t="s">
        <v>20</v>
      </c>
      <c r="D6" s="171"/>
      <c r="E6" s="171"/>
      <c r="F6" s="171" t="s">
        <v>19</v>
      </c>
      <c r="G6" s="171" t="s">
        <v>18</v>
      </c>
      <c r="H6" s="171"/>
      <c r="I6" s="171"/>
      <c r="J6" s="171"/>
      <c r="K6" s="167" t="s">
        <v>17</v>
      </c>
    </row>
    <row r="7" spans="1:13" ht="158.25" customHeight="1" x14ac:dyDescent="0.25">
      <c r="A7" s="174"/>
      <c r="B7" s="174"/>
      <c r="C7" s="24" t="s">
        <v>16</v>
      </c>
      <c r="D7" s="24" t="s">
        <v>15</v>
      </c>
      <c r="E7" s="24" t="s">
        <v>14</v>
      </c>
      <c r="F7" s="171"/>
      <c r="G7" s="25" t="s">
        <v>13</v>
      </c>
      <c r="H7" s="24" t="s">
        <v>218</v>
      </c>
      <c r="I7" s="24" t="s">
        <v>12</v>
      </c>
      <c r="J7" s="24" t="s">
        <v>217</v>
      </c>
      <c r="K7" s="167"/>
    </row>
    <row r="8" spans="1:13" ht="57.75" customHeight="1" x14ac:dyDescent="0.25">
      <c r="A8" s="24">
        <v>1</v>
      </c>
      <c r="B8" s="148" t="s">
        <v>215</v>
      </c>
      <c r="C8" s="24"/>
      <c r="D8" s="55">
        <v>66.45</v>
      </c>
      <c r="E8" s="24" t="s">
        <v>216</v>
      </c>
      <c r="F8" s="146">
        <f t="shared" ref="F8:F21" si="0">D8</f>
        <v>66.45</v>
      </c>
      <c r="G8" s="25"/>
      <c r="H8" s="145">
        <v>0</v>
      </c>
      <c r="I8" s="24" t="str">
        <f t="shared" ref="I8:I21" si="1">E8</f>
        <v xml:space="preserve">медикаменти </v>
      </c>
      <c r="J8" s="144">
        <f t="shared" ref="J8:J21" si="2">F8</f>
        <v>66.45</v>
      </c>
      <c r="K8" s="25"/>
    </row>
    <row r="9" spans="1:13" ht="37.5" customHeight="1" x14ac:dyDescent="0.25">
      <c r="A9" s="24">
        <v>2</v>
      </c>
      <c r="B9" s="148" t="s">
        <v>215</v>
      </c>
      <c r="C9" s="24"/>
      <c r="D9" s="55">
        <v>0.91</v>
      </c>
      <c r="E9" s="24" t="s">
        <v>202</v>
      </c>
      <c r="F9" s="146">
        <f t="shared" si="0"/>
        <v>0.91</v>
      </c>
      <c r="G9" s="25"/>
      <c r="H9" s="145">
        <v>0</v>
      </c>
      <c r="I9" s="24" t="str">
        <f t="shared" si="1"/>
        <v xml:space="preserve">предмети медичного призначення </v>
      </c>
      <c r="J9" s="144">
        <f t="shared" si="2"/>
        <v>0.91</v>
      </c>
      <c r="K9" s="25"/>
    </row>
    <row r="10" spans="1:13" ht="37.5" customHeight="1" x14ac:dyDescent="0.25">
      <c r="A10" s="24">
        <v>3</v>
      </c>
      <c r="B10" s="151" t="s">
        <v>214</v>
      </c>
      <c r="C10" s="24"/>
      <c r="D10" s="150">
        <v>32.94</v>
      </c>
      <c r="E10" s="24" t="s">
        <v>202</v>
      </c>
      <c r="F10" s="146">
        <f t="shared" si="0"/>
        <v>32.94</v>
      </c>
      <c r="G10" s="25"/>
      <c r="H10" s="145">
        <v>0</v>
      </c>
      <c r="I10" s="24" t="str">
        <f t="shared" si="1"/>
        <v xml:space="preserve">предмети медичного призначення </v>
      </c>
      <c r="J10" s="144">
        <f t="shared" si="2"/>
        <v>32.94</v>
      </c>
      <c r="K10" s="25"/>
    </row>
    <row r="11" spans="1:13" ht="37.5" customHeight="1" x14ac:dyDescent="0.25">
      <c r="A11" s="24">
        <v>4</v>
      </c>
      <c r="B11" s="149" t="s">
        <v>213</v>
      </c>
      <c r="C11" s="24"/>
      <c r="D11" s="147">
        <v>2476.4499999999998</v>
      </c>
      <c r="E11" s="24" t="s">
        <v>204</v>
      </c>
      <c r="F11" s="146">
        <f t="shared" si="0"/>
        <v>2476.4499999999998</v>
      </c>
      <c r="G11" s="25"/>
      <c r="H11" s="145">
        <v>0</v>
      </c>
      <c r="I11" s="24" t="str">
        <f t="shared" si="1"/>
        <v>медикаменти (вакцина)</v>
      </c>
      <c r="J11" s="144">
        <f t="shared" si="2"/>
        <v>2476.4499999999998</v>
      </c>
      <c r="K11" s="25"/>
    </row>
    <row r="12" spans="1:13" ht="37.5" customHeight="1" x14ac:dyDescent="0.25">
      <c r="A12" s="24">
        <v>5</v>
      </c>
      <c r="B12" s="149" t="s">
        <v>212</v>
      </c>
      <c r="C12" s="24"/>
      <c r="D12" s="147">
        <v>22.24</v>
      </c>
      <c r="E12" s="24" t="s">
        <v>204</v>
      </c>
      <c r="F12" s="146">
        <f t="shared" si="0"/>
        <v>22.24</v>
      </c>
      <c r="G12" s="25"/>
      <c r="H12" s="145">
        <v>0</v>
      </c>
      <c r="I12" s="24" t="str">
        <f t="shared" si="1"/>
        <v>медикаменти (вакцина)</v>
      </c>
      <c r="J12" s="144">
        <f t="shared" si="2"/>
        <v>22.24</v>
      </c>
      <c r="K12" s="25"/>
    </row>
    <row r="13" spans="1:13" ht="22.5" customHeight="1" x14ac:dyDescent="0.25">
      <c r="A13" s="24">
        <v>6</v>
      </c>
      <c r="B13" s="149" t="s">
        <v>211</v>
      </c>
      <c r="C13" s="24"/>
      <c r="D13" s="147">
        <v>3.62</v>
      </c>
      <c r="E13" s="24" t="s">
        <v>202</v>
      </c>
      <c r="F13" s="146">
        <f t="shared" si="0"/>
        <v>3.62</v>
      </c>
      <c r="G13" s="25"/>
      <c r="H13" s="145">
        <v>0</v>
      </c>
      <c r="I13" s="24" t="str">
        <f t="shared" si="1"/>
        <v xml:space="preserve">предмети медичного призначення </v>
      </c>
      <c r="J13" s="144">
        <f t="shared" si="2"/>
        <v>3.62</v>
      </c>
      <c r="K13" s="25"/>
    </row>
    <row r="14" spans="1:13" ht="40.5" customHeight="1" x14ac:dyDescent="0.25">
      <c r="A14" s="24">
        <v>7</v>
      </c>
      <c r="B14" s="149" t="s">
        <v>210</v>
      </c>
      <c r="C14" s="24"/>
      <c r="D14" s="147">
        <v>6.19</v>
      </c>
      <c r="E14" s="24" t="s">
        <v>204</v>
      </c>
      <c r="F14" s="146">
        <f t="shared" si="0"/>
        <v>6.19</v>
      </c>
      <c r="G14" s="25"/>
      <c r="H14" s="145">
        <v>0</v>
      </c>
      <c r="I14" s="24" t="str">
        <f t="shared" si="1"/>
        <v>медикаменти (вакцина)</v>
      </c>
      <c r="J14" s="144">
        <f t="shared" si="2"/>
        <v>6.19</v>
      </c>
      <c r="K14" s="25"/>
    </row>
    <row r="15" spans="1:13" ht="37.5" customHeight="1" x14ac:dyDescent="0.25">
      <c r="A15" s="24">
        <v>8</v>
      </c>
      <c r="B15" s="149" t="s">
        <v>209</v>
      </c>
      <c r="C15" s="24"/>
      <c r="D15" s="147">
        <v>2.06</v>
      </c>
      <c r="E15" s="24" t="s">
        <v>204</v>
      </c>
      <c r="F15" s="146">
        <f t="shared" si="0"/>
        <v>2.06</v>
      </c>
      <c r="G15" s="25"/>
      <c r="H15" s="145">
        <v>0</v>
      </c>
      <c r="I15" s="24" t="str">
        <f t="shared" si="1"/>
        <v>медикаменти (вакцина)</v>
      </c>
      <c r="J15" s="144">
        <f t="shared" si="2"/>
        <v>2.06</v>
      </c>
      <c r="K15" s="25"/>
    </row>
    <row r="16" spans="1:13" ht="37.5" customHeight="1" x14ac:dyDescent="0.25">
      <c r="A16" s="24">
        <v>9</v>
      </c>
      <c r="B16" s="149" t="s">
        <v>208</v>
      </c>
      <c r="C16" s="24"/>
      <c r="D16" s="147">
        <v>28.28</v>
      </c>
      <c r="E16" s="24" t="s">
        <v>204</v>
      </c>
      <c r="F16" s="146">
        <f t="shared" si="0"/>
        <v>28.28</v>
      </c>
      <c r="G16" s="25"/>
      <c r="H16" s="145">
        <v>0</v>
      </c>
      <c r="I16" s="24" t="str">
        <f t="shared" si="1"/>
        <v>медикаменти (вакцина)</v>
      </c>
      <c r="J16" s="144">
        <f t="shared" si="2"/>
        <v>28.28</v>
      </c>
      <c r="K16" s="25"/>
    </row>
    <row r="17" spans="1:11" ht="37.5" customHeight="1" x14ac:dyDescent="0.25">
      <c r="A17" s="24">
        <v>10</v>
      </c>
      <c r="B17" s="149" t="s">
        <v>207</v>
      </c>
      <c r="C17" s="24"/>
      <c r="D17" s="147">
        <v>11.26</v>
      </c>
      <c r="E17" s="24" t="s">
        <v>204</v>
      </c>
      <c r="F17" s="146">
        <f t="shared" si="0"/>
        <v>11.26</v>
      </c>
      <c r="G17" s="25"/>
      <c r="H17" s="145">
        <v>0</v>
      </c>
      <c r="I17" s="24" t="str">
        <f t="shared" si="1"/>
        <v>медикаменти (вакцина)</v>
      </c>
      <c r="J17" s="144">
        <f t="shared" si="2"/>
        <v>11.26</v>
      </c>
      <c r="K17" s="25"/>
    </row>
    <row r="18" spans="1:11" ht="37.5" customHeight="1" x14ac:dyDescent="0.25">
      <c r="A18" s="24">
        <v>11</v>
      </c>
      <c r="B18" s="149" t="s">
        <v>206</v>
      </c>
      <c r="C18" s="24"/>
      <c r="D18" s="147">
        <v>12.38</v>
      </c>
      <c r="E18" s="24" t="s">
        <v>204</v>
      </c>
      <c r="F18" s="146">
        <f t="shared" si="0"/>
        <v>12.38</v>
      </c>
      <c r="G18" s="25"/>
      <c r="H18" s="145">
        <v>0</v>
      </c>
      <c r="I18" s="24" t="str">
        <f t="shared" si="1"/>
        <v>медикаменти (вакцина)</v>
      </c>
      <c r="J18" s="144">
        <f t="shared" si="2"/>
        <v>12.38</v>
      </c>
      <c r="K18" s="25"/>
    </row>
    <row r="19" spans="1:11" ht="51.75" x14ac:dyDescent="0.25">
      <c r="A19" s="24">
        <v>12</v>
      </c>
      <c r="B19" s="149" t="s">
        <v>205</v>
      </c>
      <c r="C19" s="18"/>
      <c r="D19" s="147">
        <v>2124.7600000000002</v>
      </c>
      <c r="E19" s="24" t="s">
        <v>204</v>
      </c>
      <c r="F19" s="146">
        <f t="shared" si="0"/>
        <v>2124.7600000000002</v>
      </c>
      <c r="G19" s="20"/>
      <c r="H19" s="145">
        <v>0</v>
      </c>
      <c r="I19" s="24" t="str">
        <f t="shared" si="1"/>
        <v>медикаменти (вакцина)</v>
      </c>
      <c r="J19" s="144">
        <f t="shared" si="2"/>
        <v>2124.7600000000002</v>
      </c>
      <c r="K19" s="13"/>
    </row>
    <row r="20" spans="1:11" ht="25.5" x14ac:dyDescent="0.25">
      <c r="A20" s="24">
        <v>13</v>
      </c>
      <c r="B20" s="148" t="s">
        <v>203</v>
      </c>
      <c r="C20" s="18"/>
      <c r="D20" s="147">
        <v>1.4</v>
      </c>
      <c r="E20" s="24" t="s">
        <v>202</v>
      </c>
      <c r="F20" s="146">
        <f t="shared" si="0"/>
        <v>1.4</v>
      </c>
      <c r="G20" s="20"/>
      <c r="H20" s="145">
        <v>0</v>
      </c>
      <c r="I20" s="24" t="str">
        <f t="shared" si="1"/>
        <v xml:space="preserve">предмети медичного призначення </v>
      </c>
      <c r="J20" s="144">
        <f t="shared" si="2"/>
        <v>1.4</v>
      </c>
      <c r="K20" s="13"/>
    </row>
    <row r="21" spans="1:11" ht="15.75" x14ac:dyDescent="0.25">
      <c r="A21" s="24">
        <v>14</v>
      </c>
      <c r="B21" s="148" t="s">
        <v>96</v>
      </c>
      <c r="C21" s="18"/>
      <c r="D21" s="147">
        <v>59.08</v>
      </c>
      <c r="E21" s="24" t="s">
        <v>201</v>
      </c>
      <c r="F21" s="146">
        <f t="shared" si="0"/>
        <v>59.08</v>
      </c>
      <c r="G21" s="20"/>
      <c r="H21" s="145">
        <v>0</v>
      </c>
      <c r="I21" s="24" t="str">
        <f t="shared" si="1"/>
        <v>медикаменти</v>
      </c>
      <c r="J21" s="144">
        <f t="shared" si="2"/>
        <v>59.08</v>
      </c>
      <c r="K21" s="13"/>
    </row>
    <row r="22" spans="1:11" ht="15.75" x14ac:dyDescent="0.25">
      <c r="A22" s="20"/>
      <c r="B22" s="11" t="s">
        <v>6</v>
      </c>
      <c r="C22" s="6">
        <f>SUM(C19:C20)</f>
        <v>0</v>
      </c>
      <c r="D22" s="6">
        <f>SUM(D8:D21)</f>
        <v>4848.0200000000004</v>
      </c>
      <c r="E22" s="142"/>
      <c r="F22" s="10">
        <f>SUM(C22,D22)</f>
        <v>4848.0200000000004</v>
      </c>
      <c r="G22" s="143"/>
      <c r="H22" s="6">
        <f>SUM(H19:H20)</f>
        <v>0</v>
      </c>
      <c r="I22" s="142"/>
      <c r="J22" s="6">
        <f>SUM(J8:J21)</f>
        <v>4848.0200000000004</v>
      </c>
      <c r="K22" s="6">
        <f>F22-H22-J22</f>
        <v>0</v>
      </c>
    </row>
    <row r="25" spans="1:11" s="101" customFormat="1" ht="18.75" x14ac:dyDescent="0.3">
      <c r="B25" s="140" t="s">
        <v>62</v>
      </c>
      <c r="C25" s="138"/>
      <c r="D25" s="138"/>
      <c r="E25" s="139"/>
      <c r="F25" s="138"/>
      <c r="G25" s="206" t="s">
        <v>200</v>
      </c>
      <c r="H25" s="207"/>
    </row>
    <row r="26" spans="1:11" x14ac:dyDescent="0.25">
      <c r="B26" s="141"/>
      <c r="C26" s="136"/>
      <c r="D26" s="136"/>
      <c r="E26" s="137" t="s">
        <v>199</v>
      </c>
      <c r="F26" s="136"/>
      <c r="G26" s="208" t="s">
        <v>198</v>
      </c>
      <c r="H26" s="208"/>
    </row>
    <row r="27" spans="1:11" s="101" customFormat="1" ht="18.75" x14ac:dyDescent="0.3">
      <c r="B27" s="140" t="s">
        <v>2</v>
      </c>
      <c r="C27" s="138"/>
      <c r="D27" s="138"/>
      <c r="E27" s="139"/>
      <c r="F27" s="138"/>
      <c r="G27" s="206" t="s">
        <v>197</v>
      </c>
      <c r="H27" s="207"/>
    </row>
    <row r="28" spans="1:11" x14ac:dyDescent="0.25">
      <c r="B28" s="136"/>
      <c r="C28" s="136"/>
      <c r="D28" s="136"/>
      <c r="E28" s="137" t="s">
        <v>196</v>
      </c>
      <c r="F28" s="136"/>
      <c r="G28" s="208" t="s">
        <v>195</v>
      </c>
      <c r="H28" s="208"/>
    </row>
    <row r="29" spans="1:11" x14ac:dyDescent="0.25">
      <c r="B29" s="135"/>
      <c r="C29" s="134"/>
      <c r="D29" s="134"/>
      <c r="E29" s="134"/>
      <c r="F29" s="134"/>
      <c r="G29" s="134"/>
      <c r="H29" s="134"/>
    </row>
  </sheetData>
  <mergeCells count="15">
    <mergeCell ref="A1:K1"/>
    <mergeCell ref="A2:K2"/>
    <mergeCell ref="A3:K3"/>
    <mergeCell ref="G27:H27"/>
    <mergeCell ref="G28:H28"/>
    <mergeCell ref="G25:H25"/>
    <mergeCell ref="G26:H26"/>
    <mergeCell ref="A4:K4"/>
    <mergeCell ref="A5:K5"/>
    <mergeCell ref="A6:A7"/>
    <mergeCell ref="B6:B7"/>
    <mergeCell ref="C6:E6"/>
    <mergeCell ref="F6:F7"/>
    <mergeCell ref="G6:J6"/>
    <mergeCell ref="K6:K7"/>
  </mergeCells>
  <pageMargins left="0.70866141732283472" right="0" top="0.35433070866141736" bottom="0" header="0" footer="0"/>
  <pageSetup paperSize="9" scale="7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zoomScale="90" zoomScaleNormal="90" workbookViewId="0">
      <selection activeCell="C5" sqref="C5"/>
    </sheetView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26"/>
      <c r="B1" s="169" t="s">
        <v>236</v>
      </c>
      <c r="C1" s="169"/>
      <c r="D1" s="169"/>
      <c r="E1" s="169"/>
      <c r="F1" s="169"/>
      <c r="G1" s="169"/>
      <c r="H1" s="169"/>
      <c r="I1" s="169"/>
      <c r="J1" s="169"/>
      <c r="K1" s="169"/>
    </row>
    <row r="2" spans="1:11" x14ac:dyDescent="0.25">
      <c r="A2" s="214" t="s">
        <v>23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</row>
    <row r="3" spans="1:11" ht="33" customHeight="1" x14ac:dyDescent="0.25">
      <c r="A3" s="174" t="s">
        <v>22</v>
      </c>
      <c r="B3" s="174" t="s">
        <v>21</v>
      </c>
      <c r="C3" s="171" t="s">
        <v>20</v>
      </c>
      <c r="D3" s="171"/>
      <c r="E3" s="171"/>
      <c r="F3" s="171" t="s">
        <v>19</v>
      </c>
      <c r="G3" s="171" t="s">
        <v>18</v>
      </c>
      <c r="H3" s="171"/>
      <c r="I3" s="171"/>
      <c r="J3" s="171"/>
      <c r="K3" s="212" t="s">
        <v>17</v>
      </c>
    </row>
    <row r="4" spans="1:11" ht="158.25" customHeight="1" x14ac:dyDescent="0.25">
      <c r="A4" s="174"/>
      <c r="B4" s="174"/>
      <c r="C4" s="24" t="s">
        <v>235</v>
      </c>
      <c r="D4" s="24" t="s">
        <v>15</v>
      </c>
      <c r="E4" s="24" t="s">
        <v>14</v>
      </c>
      <c r="F4" s="171"/>
      <c r="G4" s="24" t="s">
        <v>13</v>
      </c>
      <c r="H4" s="24" t="s">
        <v>11</v>
      </c>
      <c r="I4" s="24" t="s">
        <v>12</v>
      </c>
      <c r="J4" s="24" t="s">
        <v>11</v>
      </c>
      <c r="K4" s="213"/>
    </row>
    <row r="5" spans="1:11" ht="15.75" x14ac:dyDescent="0.25">
      <c r="A5" s="130">
        <v>1</v>
      </c>
      <c r="B5" s="166" t="s">
        <v>9</v>
      </c>
      <c r="C5" s="162"/>
      <c r="D5" s="165">
        <v>1.21</v>
      </c>
      <c r="E5" s="162" t="s">
        <v>130</v>
      </c>
      <c r="F5" s="159">
        <f t="shared" ref="F5:F13" si="0">SUM(C5,D5)</f>
        <v>1.21</v>
      </c>
      <c r="G5" s="163"/>
      <c r="H5" s="131"/>
      <c r="I5" s="162" t="s">
        <v>130</v>
      </c>
      <c r="J5" s="165">
        <v>1.21</v>
      </c>
      <c r="K5" s="156"/>
    </row>
    <row r="6" spans="1:11" ht="31.5" x14ac:dyDescent="0.25">
      <c r="A6" s="130">
        <v>2</v>
      </c>
      <c r="B6" s="166" t="s">
        <v>9</v>
      </c>
      <c r="C6" s="162"/>
      <c r="D6" s="165">
        <v>1.34</v>
      </c>
      <c r="E6" s="162" t="s">
        <v>234</v>
      </c>
      <c r="F6" s="159">
        <f t="shared" si="0"/>
        <v>1.34</v>
      </c>
      <c r="G6" s="163"/>
      <c r="H6" s="131"/>
      <c r="I6" s="162" t="s">
        <v>234</v>
      </c>
      <c r="J6" s="165">
        <v>1.34</v>
      </c>
      <c r="K6" s="156"/>
    </row>
    <row r="7" spans="1:11" ht="31.5" x14ac:dyDescent="0.25">
      <c r="A7" s="130">
        <v>3</v>
      </c>
      <c r="B7" s="166" t="s">
        <v>9</v>
      </c>
      <c r="C7" s="162"/>
      <c r="D7" s="165">
        <v>3.78</v>
      </c>
      <c r="E7" s="162" t="s">
        <v>233</v>
      </c>
      <c r="F7" s="159">
        <f t="shared" si="0"/>
        <v>3.78</v>
      </c>
      <c r="G7" s="163"/>
      <c r="H7" s="131"/>
      <c r="I7" s="162" t="s">
        <v>233</v>
      </c>
      <c r="J7" s="165">
        <v>3.78</v>
      </c>
      <c r="K7" s="156"/>
    </row>
    <row r="8" spans="1:11" ht="47.25" x14ac:dyDescent="0.25">
      <c r="A8" s="130">
        <v>4</v>
      </c>
      <c r="B8" s="162" t="s">
        <v>232</v>
      </c>
      <c r="C8" s="162"/>
      <c r="D8" s="165">
        <v>41</v>
      </c>
      <c r="E8" s="162" t="s">
        <v>226</v>
      </c>
      <c r="F8" s="159">
        <f t="shared" si="0"/>
        <v>41</v>
      </c>
      <c r="G8" s="163"/>
      <c r="H8" s="131"/>
      <c r="I8" s="162" t="s">
        <v>226</v>
      </c>
      <c r="J8" s="165">
        <v>41</v>
      </c>
      <c r="K8" s="156"/>
    </row>
    <row r="9" spans="1:11" ht="31.5" x14ac:dyDescent="0.25">
      <c r="A9" s="130">
        <v>5</v>
      </c>
      <c r="B9" s="162" t="s">
        <v>231</v>
      </c>
      <c r="C9" s="131"/>
      <c r="D9" s="131">
        <v>15.35</v>
      </c>
      <c r="E9" s="130" t="s">
        <v>228</v>
      </c>
      <c r="F9" s="159">
        <f t="shared" si="0"/>
        <v>15.35</v>
      </c>
      <c r="G9" s="163"/>
      <c r="H9" s="131"/>
      <c r="I9" s="130" t="s">
        <v>228</v>
      </c>
      <c r="J9" s="131">
        <v>15.35</v>
      </c>
      <c r="K9" s="156"/>
    </row>
    <row r="10" spans="1:11" ht="31.5" x14ac:dyDescent="0.25">
      <c r="A10" s="130">
        <v>6</v>
      </c>
      <c r="B10" s="162" t="s">
        <v>231</v>
      </c>
      <c r="C10" s="131"/>
      <c r="D10" s="131">
        <v>0.28999999999999998</v>
      </c>
      <c r="E10" s="162" t="s">
        <v>230</v>
      </c>
      <c r="F10" s="159">
        <f t="shared" si="0"/>
        <v>0.28999999999999998</v>
      </c>
      <c r="G10" s="163"/>
      <c r="H10" s="131"/>
      <c r="I10" s="162" t="s">
        <v>230</v>
      </c>
      <c r="J10" s="131">
        <v>0.28999999999999998</v>
      </c>
      <c r="K10" s="156"/>
    </row>
    <row r="11" spans="1:11" ht="47.25" x14ac:dyDescent="0.25">
      <c r="A11" s="130">
        <v>7</v>
      </c>
      <c r="B11" s="164" t="s">
        <v>229</v>
      </c>
      <c r="C11" s="157"/>
      <c r="D11" s="157">
        <v>8.4499999999999993</v>
      </c>
      <c r="E11" s="162" t="s">
        <v>226</v>
      </c>
      <c r="F11" s="159">
        <f t="shared" si="0"/>
        <v>8.4499999999999993</v>
      </c>
      <c r="G11" s="163"/>
      <c r="H11" s="131"/>
      <c r="I11" s="162" t="s">
        <v>226</v>
      </c>
      <c r="J11" s="157">
        <v>8.4499999999999993</v>
      </c>
      <c r="K11" s="156"/>
    </row>
    <row r="12" spans="1:11" ht="47.25" x14ac:dyDescent="0.25">
      <c r="A12" s="130">
        <v>8</v>
      </c>
      <c r="B12" s="164" t="s">
        <v>227</v>
      </c>
      <c r="C12" s="157"/>
      <c r="D12" s="157">
        <v>111.99</v>
      </c>
      <c r="E12" s="130" t="s">
        <v>228</v>
      </c>
      <c r="F12" s="159">
        <f t="shared" si="0"/>
        <v>111.99</v>
      </c>
      <c r="G12" s="163"/>
      <c r="H12" s="131"/>
      <c r="I12" s="130" t="s">
        <v>228</v>
      </c>
      <c r="J12" s="157">
        <v>111.99</v>
      </c>
      <c r="K12" s="156"/>
    </row>
    <row r="13" spans="1:11" ht="47.25" x14ac:dyDescent="0.25">
      <c r="A13" s="130">
        <v>9</v>
      </c>
      <c r="B13" s="164" t="s">
        <v>227</v>
      </c>
      <c r="C13" s="157"/>
      <c r="D13" s="157">
        <v>8.15</v>
      </c>
      <c r="E13" s="162" t="s">
        <v>226</v>
      </c>
      <c r="F13" s="159">
        <f t="shared" si="0"/>
        <v>8.15</v>
      </c>
      <c r="G13" s="163"/>
      <c r="H13" s="131"/>
      <c r="I13" s="162" t="s">
        <v>226</v>
      </c>
      <c r="J13" s="157">
        <v>8.15</v>
      </c>
      <c r="K13" s="156"/>
    </row>
    <row r="14" spans="1:11" ht="15.75" x14ac:dyDescent="0.25">
      <c r="A14" s="130">
        <v>10</v>
      </c>
      <c r="B14" s="161" t="s">
        <v>154</v>
      </c>
      <c r="C14" s="157">
        <v>2.79</v>
      </c>
      <c r="D14" s="157"/>
      <c r="E14" s="160"/>
      <c r="F14" s="159">
        <v>2.79</v>
      </c>
      <c r="G14" s="158">
        <v>2240</v>
      </c>
      <c r="H14" s="131">
        <v>4.21</v>
      </c>
      <c r="I14" s="130" t="s">
        <v>225</v>
      </c>
      <c r="J14" s="157"/>
      <c r="K14" s="156">
        <v>-1.42</v>
      </c>
    </row>
    <row r="15" spans="1:11" ht="15.75" x14ac:dyDescent="0.25">
      <c r="A15" s="12"/>
      <c r="B15" s="11" t="s">
        <v>6</v>
      </c>
      <c r="C15" s="7">
        <f>SUM(C5:C14)</f>
        <v>2.79</v>
      </c>
      <c r="D15" s="7">
        <f>SUM(D5:D14)</f>
        <v>191.56</v>
      </c>
      <c r="E15" s="8"/>
      <c r="F15" s="119">
        <f>SUM(C15,D15)</f>
        <v>194.35</v>
      </c>
      <c r="G15" s="155"/>
      <c r="H15" s="120">
        <f>SUM(H5:H14)</f>
        <v>4.21</v>
      </c>
      <c r="I15" s="154"/>
      <c r="J15" s="120">
        <f>SUM(J5:J14)</f>
        <v>191.56</v>
      </c>
      <c r="K15" s="119">
        <f>C15-H15</f>
        <v>-1.42</v>
      </c>
    </row>
    <row r="18" spans="2:8" ht="15.75" x14ac:dyDescent="0.25">
      <c r="B18" s="5" t="s">
        <v>25</v>
      </c>
      <c r="F18" s="153"/>
      <c r="G18" s="211" t="s">
        <v>224</v>
      </c>
      <c r="H18" s="211"/>
    </row>
    <row r="19" spans="2:8" x14ac:dyDescent="0.25">
      <c r="B19" s="5"/>
      <c r="F19" s="210" t="s">
        <v>0</v>
      </c>
      <c r="G19" s="210"/>
      <c r="H19" s="210"/>
    </row>
    <row r="20" spans="2:8" ht="15.75" x14ac:dyDescent="0.25">
      <c r="B20" s="5" t="s">
        <v>2</v>
      </c>
      <c r="F20" s="153"/>
      <c r="G20" s="211" t="s">
        <v>223</v>
      </c>
      <c r="H20" s="211"/>
    </row>
    <row r="21" spans="2:8" x14ac:dyDescent="0.25">
      <c r="F21" s="210" t="s">
        <v>0</v>
      </c>
      <c r="G21" s="210"/>
      <c r="H21" s="210"/>
    </row>
  </sheetData>
  <mergeCells count="12">
    <mergeCell ref="F21:H21"/>
    <mergeCell ref="G20:H20"/>
    <mergeCell ref="G18:H18"/>
    <mergeCell ref="F19:H19"/>
    <mergeCell ref="K3:K4"/>
    <mergeCell ref="B1:K1"/>
    <mergeCell ref="A3:A4"/>
    <mergeCell ref="B3:B4"/>
    <mergeCell ref="F3:F4"/>
    <mergeCell ref="G3:J3"/>
    <mergeCell ref="A2:K2"/>
    <mergeCell ref="C3:E3"/>
  </mergeCells>
  <printOptions horizontalCentered="1" verticalCentered="1"/>
  <pageMargins left="0" right="0" top="0" bottom="0" header="0" footer="0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zoomScale="90" zoomScaleNormal="90" workbookViewId="0">
      <selection sqref="A1:IV2"/>
    </sheetView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26"/>
      <c r="B1" s="169" t="s">
        <v>52</v>
      </c>
      <c r="C1" s="170"/>
      <c r="D1" s="170"/>
      <c r="E1" s="170"/>
      <c r="F1" s="170"/>
      <c r="G1" s="170"/>
      <c r="H1" s="170"/>
      <c r="I1" s="170"/>
      <c r="J1" s="170"/>
      <c r="K1" s="26"/>
    </row>
    <row r="2" spans="1:11" ht="31.5" customHeight="1" x14ac:dyDescent="0.25">
      <c r="A2" s="168" t="s">
        <v>23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</row>
    <row r="3" spans="1:11" ht="33" customHeight="1" x14ac:dyDescent="0.25">
      <c r="A3" s="174" t="s">
        <v>22</v>
      </c>
      <c r="B3" s="174" t="s">
        <v>21</v>
      </c>
      <c r="C3" s="171" t="s">
        <v>20</v>
      </c>
      <c r="D3" s="171"/>
      <c r="E3" s="171"/>
      <c r="F3" s="171" t="s">
        <v>19</v>
      </c>
      <c r="G3" s="171" t="s">
        <v>18</v>
      </c>
      <c r="H3" s="171"/>
      <c r="I3" s="171"/>
      <c r="J3" s="171"/>
      <c r="K3" s="167" t="s">
        <v>17</v>
      </c>
    </row>
    <row r="4" spans="1:11" ht="158.25" customHeight="1" x14ac:dyDescent="0.25">
      <c r="A4" s="174"/>
      <c r="B4" s="174"/>
      <c r="C4" s="24" t="s">
        <v>16</v>
      </c>
      <c r="D4" s="24" t="s">
        <v>15</v>
      </c>
      <c r="E4" s="24" t="s">
        <v>14</v>
      </c>
      <c r="F4" s="171"/>
      <c r="G4" s="25" t="s">
        <v>13</v>
      </c>
      <c r="H4" s="24" t="s">
        <v>11</v>
      </c>
      <c r="I4" s="24" t="s">
        <v>12</v>
      </c>
      <c r="J4" s="24" t="s">
        <v>11</v>
      </c>
      <c r="K4" s="167"/>
    </row>
    <row r="5" spans="1:11" ht="31.5" x14ac:dyDescent="0.25">
      <c r="A5" s="22" t="s">
        <v>10</v>
      </c>
      <c r="B5" s="20" t="s">
        <v>9</v>
      </c>
      <c r="C5" s="18"/>
      <c r="D5" s="29">
        <v>10</v>
      </c>
      <c r="E5" s="19" t="s">
        <v>51</v>
      </c>
      <c r="F5" s="30">
        <f>SUM(C5,D5)</f>
        <v>10</v>
      </c>
      <c r="G5" s="31">
        <v>2220</v>
      </c>
      <c r="H5" s="18"/>
      <c r="I5" s="19" t="s">
        <v>51</v>
      </c>
      <c r="J5" s="29">
        <v>3</v>
      </c>
      <c r="K5" s="28">
        <v>7</v>
      </c>
    </row>
    <row r="6" spans="1:11" ht="31.5" x14ac:dyDescent="0.25">
      <c r="A6" s="22" t="s">
        <v>50</v>
      </c>
      <c r="B6" s="20" t="s">
        <v>9</v>
      </c>
      <c r="C6" s="18"/>
      <c r="D6" s="29">
        <v>13.327</v>
      </c>
      <c r="E6" s="19" t="s">
        <v>49</v>
      </c>
      <c r="F6" s="30">
        <f>SUM(C6,D6)</f>
        <v>13.327</v>
      </c>
      <c r="G6" s="20">
        <v>3110</v>
      </c>
      <c r="H6" s="18"/>
      <c r="I6" s="19"/>
      <c r="J6" s="18"/>
      <c r="K6" s="28">
        <v>13.327</v>
      </c>
    </row>
    <row r="7" spans="1:11" ht="31.5" x14ac:dyDescent="0.25">
      <c r="A7" s="22" t="s">
        <v>48</v>
      </c>
      <c r="B7" s="20" t="s">
        <v>9</v>
      </c>
      <c r="C7" s="18"/>
      <c r="D7" s="29">
        <v>5.2709999999999999</v>
      </c>
      <c r="E7" s="19" t="s">
        <v>47</v>
      </c>
      <c r="F7" s="30">
        <f>SUM(C7,D7)</f>
        <v>5.2709999999999999</v>
      </c>
      <c r="G7" s="20">
        <v>3110</v>
      </c>
      <c r="H7" s="18"/>
      <c r="I7" s="19"/>
      <c r="J7" s="18"/>
      <c r="K7" s="28">
        <v>5.2709999999999999</v>
      </c>
    </row>
    <row r="8" spans="1:11" ht="47.25" x14ac:dyDescent="0.25">
      <c r="A8" s="22" t="s">
        <v>46</v>
      </c>
      <c r="B8" s="20" t="s">
        <v>9</v>
      </c>
      <c r="C8" s="18"/>
      <c r="D8" s="29">
        <v>18.649999999999999</v>
      </c>
      <c r="E8" s="19" t="s">
        <v>44</v>
      </c>
      <c r="F8" s="30">
        <f>SUM(C8,D8)</f>
        <v>18.649999999999999</v>
      </c>
      <c r="G8" s="20">
        <v>3110</v>
      </c>
      <c r="H8" s="18"/>
      <c r="I8" s="19"/>
      <c r="J8" s="18"/>
      <c r="K8" s="28">
        <v>18.649999999999999</v>
      </c>
    </row>
    <row r="9" spans="1:11" ht="48" customHeight="1" x14ac:dyDescent="0.25">
      <c r="A9" s="22" t="s">
        <v>45</v>
      </c>
      <c r="B9" s="20" t="s">
        <v>9</v>
      </c>
      <c r="C9" s="18"/>
      <c r="D9" s="29">
        <v>18.649999999999999</v>
      </c>
      <c r="E9" s="19" t="s">
        <v>44</v>
      </c>
      <c r="F9" s="30">
        <f>SUM(C9,D9)</f>
        <v>18.649999999999999</v>
      </c>
      <c r="G9" s="20">
        <v>3110</v>
      </c>
      <c r="H9" s="18"/>
      <c r="I9" s="19"/>
      <c r="J9" s="18"/>
      <c r="K9" s="28">
        <v>18.649999999999999</v>
      </c>
    </row>
    <row r="10" spans="1:11" ht="15.75" x14ac:dyDescent="0.25">
      <c r="A10" s="22" t="s">
        <v>43</v>
      </c>
      <c r="B10" s="20" t="s">
        <v>9</v>
      </c>
      <c r="C10" s="18"/>
      <c r="D10" s="29">
        <v>1.2</v>
      </c>
      <c r="E10" s="19" t="s">
        <v>42</v>
      </c>
      <c r="F10" s="30">
        <v>1.2</v>
      </c>
      <c r="G10" s="20">
        <v>2220</v>
      </c>
      <c r="H10" s="18"/>
      <c r="I10" s="19" t="s">
        <v>42</v>
      </c>
      <c r="J10" s="29">
        <v>0.75</v>
      </c>
      <c r="K10" s="28">
        <v>0.45</v>
      </c>
    </row>
    <row r="11" spans="1:11" ht="31.5" x14ac:dyDescent="0.25">
      <c r="A11" s="22" t="s">
        <v>41</v>
      </c>
      <c r="B11" s="20" t="s">
        <v>9</v>
      </c>
      <c r="C11" s="18"/>
      <c r="D11" s="29">
        <v>0.6</v>
      </c>
      <c r="E11" s="19" t="s">
        <v>40</v>
      </c>
      <c r="F11" s="30">
        <f t="shared" ref="F11:F48" si="0">SUM(C11,D11)</f>
        <v>0.6</v>
      </c>
      <c r="G11" s="20">
        <v>2220</v>
      </c>
      <c r="H11" s="18"/>
      <c r="I11" s="19" t="s">
        <v>40</v>
      </c>
      <c r="J11" s="29">
        <v>0.6</v>
      </c>
      <c r="K11" s="13">
        <v>0</v>
      </c>
    </row>
    <row r="12" spans="1:11" ht="31.5" x14ac:dyDescent="0.25">
      <c r="A12" s="22" t="s">
        <v>39</v>
      </c>
      <c r="B12" s="20" t="s">
        <v>9</v>
      </c>
      <c r="C12" s="18"/>
      <c r="D12" s="29">
        <v>0.32</v>
      </c>
      <c r="E12" s="19" t="s">
        <v>38</v>
      </c>
      <c r="F12" s="30">
        <f t="shared" si="0"/>
        <v>0.32</v>
      </c>
      <c r="G12" s="20">
        <v>2220</v>
      </c>
      <c r="H12" s="18"/>
      <c r="I12" s="19" t="s">
        <v>38</v>
      </c>
      <c r="J12" s="29">
        <v>0.32</v>
      </c>
      <c r="K12" s="13">
        <v>0</v>
      </c>
    </row>
    <row r="13" spans="1:11" ht="47.25" x14ac:dyDescent="0.25">
      <c r="A13" s="21" t="s">
        <v>37</v>
      </c>
      <c r="B13" s="20" t="s">
        <v>9</v>
      </c>
      <c r="C13" s="18"/>
      <c r="D13" s="29">
        <v>2.016</v>
      </c>
      <c r="E13" s="19" t="s">
        <v>36</v>
      </c>
      <c r="F13" s="16">
        <f t="shared" si="0"/>
        <v>2.016</v>
      </c>
      <c r="G13" s="20">
        <v>2220</v>
      </c>
      <c r="H13" s="18"/>
      <c r="I13" s="19"/>
      <c r="J13" s="18"/>
      <c r="K13" s="28">
        <v>2.016</v>
      </c>
    </row>
    <row r="14" spans="1:11" ht="69" customHeight="1" x14ac:dyDescent="0.25">
      <c r="A14" s="21" t="s">
        <v>35</v>
      </c>
      <c r="B14" s="20" t="s">
        <v>9</v>
      </c>
      <c r="C14" s="18"/>
      <c r="D14" s="29">
        <v>5.9470000000000001</v>
      </c>
      <c r="E14" s="19" t="s">
        <v>34</v>
      </c>
      <c r="F14" s="30">
        <f t="shared" si="0"/>
        <v>5.9470000000000001</v>
      </c>
      <c r="G14" s="20">
        <v>2220</v>
      </c>
      <c r="H14" s="18"/>
      <c r="I14" s="19"/>
      <c r="J14" s="18"/>
      <c r="K14" s="28">
        <v>5.9470000000000001</v>
      </c>
    </row>
    <row r="15" spans="1:11" ht="31.5" x14ac:dyDescent="0.25">
      <c r="A15" s="22" t="s">
        <v>33</v>
      </c>
      <c r="B15" s="20" t="s">
        <v>9</v>
      </c>
      <c r="C15" s="18"/>
      <c r="D15" s="29">
        <v>3.43</v>
      </c>
      <c r="E15" s="19" t="s">
        <v>32</v>
      </c>
      <c r="F15" s="30">
        <f t="shared" si="0"/>
        <v>3.43</v>
      </c>
      <c r="G15" s="20">
        <v>2220</v>
      </c>
      <c r="H15" s="18"/>
      <c r="I15" s="19"/>
      <c r="J15" s="18"/>
      <c r="K15" s="28">
        <v>3.43</v>
      </c>
    </row>
    <row r="16" spans="1:11" ht="31.5" x14ac:dyDescent="0.25">
      <c r="A16" s="22" t="s">
        <v>31</v>
      </c>
      <c r="B16" s="20" t="s">
        <v>9</v>
      </c>
      <c r="C16" s="18"/>
      <c r="D16" s="29">
        <v>3.8</v>
      </c>
      <c r="E16" s="19" t="s">
        <v>30</v>
      </c>
      <c r="F16" s="30">
        <f t="shared" si="0"/>
        <v>3.8</v>
      </c>
      <c r="G16" s="20">
        <v>2220</v>
      </c>
      <c r="H16" s="18"/>
      <c r="I16" s="19"/>
      <c r="J16" s="18"/>
      <c r="K16" s="28">
        <v>3.8</v>
      </c>
    </row>
    <row r="17" spans="1:11" ht="31.5" x14ac:dyDescent="0.25">
      <c r="A17" s="22" t="s">
        <v>29</v>
      </c>
      <c r="B17" s="20" t="s">
        <v>9</v>
      </c>
      <c r="C17" s="18"/>
      <c r="D17" s="29">
        <v>6.5430000000000001</v>
      </c>
      <c r="E17" s="19" t="s">
        <v>28</v>
      </c>
      <c r="F17" s="30">
        <f t="shared" si="0"/>
        <v>6.5430000000000001</v>
      </c>
      <c r="G17" s="20">
        <v>2220</v>
      </c>
      <c r="H17" s="18"/>
      <c r="I17" s="19"/>
      <c r="J17" s="18"/>
      <c r="K17" s="28">
        <v>6.5430000000000001</v>
      </c>
    </row>
    <row r="18" spans="1:11" ht="31.5" x14ac:dyDescent="0.25">
      <c r="A18" s="22" t="s">
        <v>27</v>
      </c>
      <c r="B18" s="20" t="s">
        <v>9</v>
      </c>
      <c r="C18" s="18"/>
      <c r="D18" s="29">
        <v>22</v>
      </c>
      <c r="E18" s="19" t="s">
        <v>26</v>
      </c>
      <c r="F18" s="30">
        <f t="shared" si="0"/>
        <v>22</v>
      </c>
      <c r="G18" s="20">
        <v>2220</v>
      </c>
      <c r="H18" s="18"/>
      <c r="I18" s="19" t="s">
        <v>26</v>
      </c>
      <c r="J18" s="29">
        <v>7.59</v>
      </c>
      <c r="K18" s="28">
        <v>14.41</v>
      </c>
    </row>
    <row r="19" spans="1:11" ht="15.75" x14ac:dyDescent="0.25">
      <c r="A19" s="22"/>
      <c r="B19" s="20"/>
      <c r="C19" s="18"/>
      <c r="D19" s="18"/>
      <c r="E19" s="19"/>
      <c r="F19" s="16">
        <f t="shared" si="0"/>
        <v>0</v>
      </c>
      <c r="G19" s="20"/>
      <c r="H19" s="18"/>
      <c r="I19" s="19"/>
      <c r="J19" s="18"/>
      <c r="K19" s="13"/>
    </row>
    <row r="20" spans="1:11" ht="15.75" x14ac:dyDescent="0.25">
      <c r="A20" s="22"/>
      <c r="B20" s="20"/>
      <c r="C20" s="18"/>
      <c r="D20" s="18"/>
      <c r="E20" s="19"/>
      <c r="F20" s="16">
        <f t="shared" si="0"/>
        <v>0</v>
      </c>
      <c r="G20" s="20"/>
      <c r="H20" s="18"/>
      <c r="I20" s="19"/>
      <c r="J20" s="18"/>
      <c r="K20" s="13"/>
    </row>
    <row r="21" spans="1:11" ht="15.75" x14ac:dyDescent="0.25">
      <c r="A21" s="22"/>
      <c r="B21" s="20"/>
      <c r="C21" s="18"/>
      <c r="D21" s="18"/>
      <c r="E21" s="19"/>
      <c r="F21" s="16">
        <f t="shared" si="0"/>
        <v>0</v>
      </c>
      <c r="G21" s="20"/>
      <c r="H21" s="18"/>
      <c r="I21" s="19"/>
      <c r="J21" s="18"/>
      <c r="K21" s="13"/>
    </row>
    <row r="22" spans="1:11" ht="15.75" x14ac:dyDescent="0.25">
      <c r="A22" s="22"/>
      <c r="B22" s="20"/>
      <c r="C22" s="18"/>
      <c r="D22" s="18"/>
      <c r="E22" s="19"/>
      <c r="F22" s="16">
        <f t="shared" si="0"/>
        <v>0</v>
      </c>
      <c r="G22" s="20"/>
      <c r="H22" s="18"/>
      <c r="I22" s="19"/>
      <c r="J22" s="18"/>
      <c r="K22" s="13"/>
    </row>
    <row r="23" spans="1:11" ht="15.75" x14ac:dyDescent="0.25">
      <c r="A23" s="21"/>
      <c r="B23" s="20"/>
      <c r="C23" s="18"/>
      <c r="D23" s="18"/>
      <c r="E23" s="19"/>
      <c r="F23" s="16">
        <f t="shared" si="0"/>
        <v>0</v>
      </c>
      <c r="G23" s="20"/>
      <c r="H23" s="18"/>
      <c r="I23" s="19"/>
      <c r="J23" s="18"/>
      <c r="K23" s="13"/>
    </row>
    <row r="24" spans="1:11" ht="15.75" x14ac:dyDescent="0.25">
      <c r="A24" s="21"/>
      <c r="B24" s="20"/>
      <c r="C24" s="18"/>
      <c r="D24" s="18"/>
      <c r="E24" s="19"/>
      <c r="F24" s="16">
        <f t="shared" si="0"/>
        <v>0</v>
      </c>
      <c r="G24" s="20"/>
      <c r="H24" s="18"/>
      <c r="I24" s="19"/>
      <c r="J24" s="18"/>
      <c r="K24" s="13"/>
    </row>
    <row r="25" spans="1:11" ht="15.75" x14ac:dyDescent="0.25">
      <c r="A25" s="22"/>
      <c r="B25" s="20"/>
      <c r="C25" s="18"/>
      <c r="D25" s="18"/>
      <c r="E25" s="19"/>
      <c r="F25" s="16">
        <f t="shared" si="0"/>
        <v>0</v>
      </c>
      <c r="G25" s="20"/>
      <c r="H25" s="18"/>
      <c r="I25" s="19"/>
      <c r="J25" s="18"/>
      <c r="K25" s="13"/>
    </row>
    <row r="26" spans="1:11" ht="15.75" x14ac:dyDescent="0.25">
      <c r="A26" s="22"/>
      <c r="B26" s="20"/>
      <c r="C26" s="18"/>
      <c r="D26" s="18"/>
      <c r="E26" s="19"/>
      <c r="F26" s="16">
        <f t="shared" si="0"/>
        <v>0</v>
      </c>
      <c r="G26" s="20"/>
      <c r="H26" s="18"/>
      <c r="I26" s="19"/>
      <c r="J26" s="18"/>
      <c r="K26" s="13"/>
    </row>
    <row r="27" spans="1:11" ht="15.75" x14ac:dyDescent="0.25">
      <c r="A27" s="22"/>
      <c r="B27" s="20"/>
      <c r="C27" s="18"/>
      <c r="D27" s="18"/>
      <c r="E27" s="19"/>
      <c r="F27" s="16">
        <f t="shared" si="0"/>
        <v>0</v>
      </c>
      <c r="G27" s="20"/>
      <c r="H27" s="18"/>
      <c r="I27" s="19"/>
      <c r="J27" s="18"/>
      <c r="K27" s="13"/>
    </row>
    <row r="28" spans="1:11" ht="15.75" x14ac:dyDescent="0.25">
      <c r="A28" s="22"/>
      <c r="B28" s="20"/>
      <c r="C28" s="18"/>
      <c r="D28" s="18"/>
      <c r="E28" s="19"/>
      <c r="F28" s="16">
        <f t="shared" si="0"/>
        <v>0</v>
      </c>
      <c r="G28" s="20"/>
      <c r="H28" s="18"/>
      <c r="I28" s="19"/>
      <c r="J28" s="18"/>
      <c r="K28" s="13"/>
    </row>
    <row r="29" spans="1:11" ht="15.75" x14ac:dyDescent="0.25">
      <c r="A29" s="22"/>
      <c r="B29" s="20"/>
      <c r="C29" s="18"/>
      <c r="D29" s="18"/>
      <c r="E29" s="19"/>
      <c r="F29" s="16">
        <f t="shared" si="0"/>
        <v>0</v>
      </c>
      <c r="G29" s="20"/>
      <c r="H29" s="18"/>
      <c r="I29" s="19"/>
      <c r="J29" s="18"/>
      <c r="K29" s="13"/>
    </row>
    <row r="30" spans="1:11" ht="15.75" x14ac:dyDescent="0.25">
      <c r="A30" s="22"/>
      <c r="B30" s="20"/>
      <c r="C30" s="18"/>
      <c r="D30" s="18"/>
      <c r="E30" s="19"/>
      <c r="F30" s="16">
        <f t="shared" si="0"/>
        <v>0</v>
      </c>
      <c r="G30" s="20"/>
      <c r="H30" s="18"/>
      <c r="I30" s="19"/>
      <c r="J30" s="18"/>
      <c r="K30" s="13"/>
    </row>
    <row r="31" spans="1:11" ht="15.75" x14ac:dyDescent="0.25">
      <c r="A31" s="22"/>
      <c r="B31" s="20"/>
      <c r="C31" s="18"/>
      <c r="D31" s="18"/>
      <c r="E31" s="19"/>
      <c r="F31" s="16">
        <f t="shared" si="0"/>
        <v>0</v>
      </c>
      <c r="G31" s="20"/>
      <c r="H31" s="18"/>
      <c r="I31" s="19"/>
      <c r="J31" s="18"/>
      <c r="K31" s="13"/>
    </row>
    <row r="32" spans="1:11" ht="15.75" x14ac:dyDescent="0.25">
      <c r="A32" s="22"/>
      <c r="B32" s="20"/>
      <c r="C32" s="18"/>
      <c r="D32" s="18"/>
      <c r="E32" s="19"/>
      <c r="F32" s="16">
        <f t="shared" si="0"/>
        <v>0</v>
      </c>
      <c r="G32" s="20"/>
      <c r="H32" s="18"/>
      <c r="I32" s="19"/>
      <c r="J32" s="18"/>
      <c r="K32" s="13"/>
    </row>
    <row r="33" spans="1:11" ht="15.75" x14ac:dyDescent="0.25">
      <c r="A33" s="21"/>
      <c r="B33" s="20"/>
      <c r="C33" s="18"/>
      <c r="D33" s="18"/>
      <c r="E33" s="19"/>
      <c r="F33" s="16">
        <f t="shared" si="0"/>
        <v>0</v>
      </c>
      <c r="G33" s="20"/>
      <c r="H33" s="18"/>
      <c r="I33" s="19"/>
      <c r="J33" s="18"/>
      <c r="K33" s="13"/>
    </row>
    <row r="34" spans="1:11" ht="15.75" x14ac:dyDescent="0.25">
      <c r="A34" s="21"/>
      <c r="B34" s="20"/>
      <c r="C34" s="18"/>
      <c r="D34" s="18"/>
      <c r="E34" s="19"/>
      <c r="F34" s="16">
        <f t="shared" si="0"/>
        <v>0</v>
      </c>
      <c r="G34" s="20"/>
      <c r="H34" s="18"/>
      <c r="I34" s="19"/>
      <c r="J34" s="18"/>
      <c r="K34" s="13"/>
    </row>
    <row r="35" spans="1:11" ht="15.75" x14ac:dyDescent="0.25">
      <c r="A35" s="22"/>
      <c r="B35" s="20"/>
      <c r="C35" s="18"/>
      <c r="D35" s="18"/>
      <c r="E35" s="19"/>
      <c r="F35" s="16">
        <f t="shared" si="0"/>
        <v>0</v>
      </c>
      <c r="G35" s="20"/>
      <c r="H35" s="18"/>
      <c r="I35" s="19"/>
      <c r="J35" s="18"/>
      <c r="K35" s="13"/>
    </row>
    <row r="36" spans="1:11" ht="15.75" x14ac:dyDescent="0.25">
      <c r="A36" s="22"/>
      <c r="B36" s="20"/>
      <c r="C36" s="18"/>
      <c r="D36" s="18"/>
      <c r="E36" s="19"/>
      <c r="F36" s="16">
        <f t="shared" si="0"/>
        <v>0</v>
      </c>
      <c r="G36" s="20"/>
      <c r="H36" s="18"/>
      <c r="I36" s="19"/>
      <c r="J36" s="18"/>
      <c r="K36" s="13"/>
    </row>
    <row r="37" spans="1:11" ht="15.75" x14ac:dyDescent="0.25">
      <c r="A37" s="22"/>
      <c r="B37" s="20"/>
      <c r="C37" s="18"/>
      <c r="D37" s="18"/>
      <c r="E37" s="19"/>
      <c r="F37" s="16">
        <f t="shared" si="0"/>
        <v>0</v>
      </c>
      <c r="G37" s="20"/>
      <c r="H37" s="18"/>
      <c r="I37" s="19"/>
      <c r="J37" s="18"/>
      <c r="K37" s="13"/>
    </row>
    <row r="38" spans="1:11" ht="15.75" x14ac:dyDescent="0.25">
      <c r="A38" s="22"/>
      <c r="B38" s="20"/>
      <c r="C38" s="18"/>
      <c r="D38" s="18"/>
      <c r="E38" s="19"/>
      <c r="F38" s="16">
        <f t="shared" si="0"/>
        <v>0</v>
      </c>
      <c r="G38" s="20"/>
      <c r="H38" s="18"/>
      <c r="I38" s="19"/>
      <c r="J38" s="18"/>
      <c r="K38" s="13"/>
    </row>
    <row r="39" spans="1:11" ht="15.75" x14ac:dyDescent="0.25">
      <c r="A39" s="22"/>
      <c r="B39" s="20"/>
      <c r="C39" s="18"/>
      <c r="D39" s="18"/>
      <c r="E39" s="19"/>
      <c r="F39" s="16">
        <f t="shared" si="0"/>
        <v>0</v>
      </c>
      <c r="G39" s="20"/>
      <c r="H39" s="18"/>
      <c r="I39" s="19"/>
      <c r="J39" s="18"/>
      <c r="K39" s="13"/>
    </row>
    <row r="40" spans="1:11" ht="15.75" x14ac:dyDescent="0.25">
      <c r="A40" s="22"/>
      <c r="B40" s="20"/>
      <c r="C40" s="18"/>
      <c r="D40" s="18"/>
      <c r="E40" s="19"/>
      <c r="F40" s="16">
        <f t="shared" si="0"/>
        <v>0</v>
      </c>
      <c r="G40" s="20"/>
      <c r="H40" s="18"/>
      <c r="I40" s="19"/>
      <c r="J40" s="18"/>
      <c r="K40" s="13"/>
    </row>
    <row r="41" spans="1:11" ht="15.75" x14ac:dyDescent="0.25">
      <c r="A41" s="22"/>
      <c r="B41" s="20"/>
      <c r="C41" s="18"/>
      <c r="D41" s="18"/>
      <c r="E41" s="19"/>
      <c r="F41" s="16">
        <f t="shared" si="0"/>
        <v>0</v>
      </c>
      <c r="G41" s="20"/>
      <c r="H41" s="18"/>
      <c r="I41" s="19"/>
      <c r="J41" s="18"/>
      <c r="K41" s="13"/>
    </row>
    <row r="42" spans="1:11" ht="15.75" x14ac:dyDescent="0.25">
      <c r="A42" s="22"/>
      <c r="B42" s="20"/>
      <c r="C42" s="18"/>
      <c r="D42" s="18"/>
      <c r="E42" s="19"/>
      <c r="F42" s="16">
        <f t="shared" si="0"/>
        <v>0</v>
      </c>
      <c r="G42" s="20"/>
      <c r="H42" s="18"/>
      <c r="I42" s="19"/>
      <c r="J42" s="18"/>
      <c r="K42" s="13"/>
    </row>
    <row r="43" spans="1:11" ht="15.75" x14ac:dyDescent="0.25">
      <c r="A43" s="21"/>
      <c r="B43" s="20"/>
      <c r="C43" s="18"/>
      <c r="D43" s="18"/>
      <c r="E43" s="19"/>
      <c r="F43" s="16">
        <f t="shared" si="0"/>
        <v>0</v>
      </c>
      <c r="G43" s="20"/>
      <c r="H43" s="18"/>
      <c r="I43" s="19"/>
      <c r="J43" s="18"/>
      <c r="K43" s="13"/>
    </row>
    <row r="44" spans="1:11" ht="15.75" x14ac:dyDescent="0.25">
      <c r="A44" s="21"/>
      <c r="B44" s="20"/>
      <c r="C44" s="18"/>
      <c r="D44" s="18"/>
      <c r="E44" s="19"/>
      <c r="F44" s="16">
        <f t="shared" si="0"/>
        <v>0</v>
      </c>
      <c r="G44" s="20"/>
      <c r="H44" s="18"/>
      <c r="I44" s="19"/>
      <c r="J44" s="18"/>
      <c r="K44" s="13"/>
    </row>
    <row r="45" spans="1:11" ht="15.75" x14ac:dyDescent="0.25">
      <c r="A45" s="17"/>
      <c r="B45" s="12"/>
      <c r="C45" s="14"/>
      <c r="D45" s="14"/>
      <c r="E45" s="15"/>
      <c r="F45" s="16">
        <f t="shared" si="0"/>
        <v>0</v>
      </c>
      <c r="G45" s="12"/>
      <c r="H45" s="14"/>
      <c r="I45" s="15"/>
      <c r="J45" s="14"/>
      <c r="K45" s="13"/>
    </row>
    <row r="46" spans="1:11" ht="15.75" x14ac:dyDescent="0.25">
      <c r="A46" s="17"/>
      <c r="B46" s="12"/>
      <c r="C46" s="14"/>
      <c r="D46" s="14"/>
      <c r="E46" s="15"/>
      <c r="F46" s="16">
        <f t="shared" si="0"/>
        <v>0</v>
      </c>
      <c r="G46" s="12"/>
      <c r="H46" s="14"/>
      <c r="I46" s="15"/>
      <c r="J46" s="14"/>
      <c r="K46" s="13"/>
    </row>
    <row r="47" spans="1:11" ht="15.75" x14ac:dyDescent="0.25">
      <c r="A47" s="17"/>
      <c r="B47" s="12"/>
      <c r="C47" s="14"/>
      <c r="D47" s="14"/>
      <c r="E47" s="15"/>
      <c r="F47" s="16">
        <f t="shared" si="0"/>
        <v>0</v>
      </c>
      <c r="G47" s="12"/>
      <c r="H47" s="14"/>
      <c r="I47" s="15"/>
      <c r="J47" s="14"/>
      <c r="K47" s="13"/>
    </row>
    <row r="48" spans="1:11" ht="15.75" x14ac:dyDescent="0.25">
      <c r="A48" s="12"/>
      <c r="B48" s="11" t="s">
        <v>6</v>
      </c>
      <c r="C48" s="7">
        <f>SUM(C5:C47)</f>
        <v>0</v>
      </c>
      <c r="D48" s="7">
        <f>SUM(D5:D47)</f>
        <v>111.754</v>
      </c>
      <c r="E48" s="8"/>
      <c r="F48" s="27">
        <f t="shared" si="0"/>
        <v>111.754</v>
      </c>
      <c r="G48" s="9"/>
      <c r="H48" s="7">
        <f>SUM(H5:H47)</f>
        <v>0</v>
      </c>
      <c r="I48" s="8"/>
      <c r="J48" s="7">
        <f>SUM(J5:J47)</f>
        <v>12.26</v>
      </c>
      <c r="K48" s="6">
        <f>K5+K6+K7+K8+K9+K10+K11+K12+K13+K14+K15+K16+K17</f>
        <v>85.084000000000017</v>
      </c>
    </row>
    <row r="51" spans="2:8" ht="15.75" x14ac:dyDescent="0.25">
      <c r="B51" s="5" t="s">
        <v>25</v>
      </c>
      <c r="F51" s="4"/>
      <c r="G51" s="172"/>
      <c r="H51" s="173"/>
    </row>
    <row r="52" spans="2:8" x14ac:dyDescent="0.25">
      <c r="B52" s="5"/>
      <c r="F52" s="3" t="s">
        <v>0</v>
      </c>
      <c r="G52" s="2"/>
      <c r="H52" s="2"/>
    </row>
    <row r="53" spans="2:8" ht="15.75" x14ac:dyDescent="0.25">
      <c r="B53" s="5" t="s">
        <v>2</v>
      </c>
      <c r="F53" s="4"/>
      <c r="G53" s="172"/>
      <c r="H53" s="173"/>
    </row>
    <row r="54" spans="2:8" x14ac:dyDescent="0.25">
      <c r="F54" s="3" t="s">
        <v>0</v>
      </c>
      <c r="G54" s="2"/>
      <c r="H54" s="2"/>
    </row>
  </sheetData>
  <mergeCells count="10">
    <mergeCell ref="K3:K4"/>
    <mergeCell ref="A2:K2"/>
    <mergeCell ref="B1:J1"/>
    <mergeCell ref="C3:E3"/>
    <mergeCell ref="G53:H53"/>
    <mergeCell ref="G51:H51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4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zoomScale="90" zoomScaleNormal="90" workbookViewId="0"/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26"/>
      <c r="B1" s="169" t="s">
        <v>59</v>
      </c>
      <c r="C1" s="170"/>
      <c r="D1" s="170"/>
      <c r="E1" s="170"/>
      <c r="F1" s="170"/>
      <c r="G1" s="170"/>
      <c r="H1" s="170"/>
      <c r="I1" s="170"/>
      <c r="J1" s="170"/>
      <c r="K1" s="26"/>
    </row>
    <row r="2" spans="1:11" ht="31.5" customHeight="1" x14ac:dyDescent="0.25">
      <c r="A2" s="168" t="s">
        <v>23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</row>
    <row r="3" spans="1:11" ht="33" customHeight="1" x14ac:dyDescent="0.25">
      <c r="A3" s="174" t="s">
        <v>22</v>
      </c>
      <c r="B3" s="174" t="s">
        <v>21</v>
      </c>
      <c r="C3" s="171" t="s">
        <v>20</v>
      </c>
      <c r="D3" s="171"/>
      <c r="E3" s="171"/>
      <c r="F3" s="171" t="s">
        <v>19</v>
      </c>
      <c r="G3" s="171" t="s">
        <v>18</v>
      </c>
      <c r="H3" s="171"/>
      <c r="I3" s="171"/>
      <c r="J3" s="171"/>
      <c r="K3" s="167" t="s">
        <v>17</v>
      </c>
    </row>
    <row r="4" spans="1:11" ht="158.25" customHeight="1" x14ac:dyDescent="0.25">
      <c r="A4" s="174"/>
      <c r="B4" s="174"/>
      <c r="C4" s="24" t="s">
        <v>16</v>
      </c>
      <c r="D4" s="24" t="s">
        <v>15</v>
      </c>
      <c r="E4" s="24" t="s">
        <v>14</v>
      </c>
      <c r="F4" s="171"/>
      <c r="G4" s="25" t="s">
        <v>13</v>
      </c>
      <c r="H4" s="24" t="s">
        <v>11</v>
      </c>
      <c r="I4" s="24" t="s">
        <v>12</v>
      </c>
      <c r="J4" s="24" t="s">
        <v>11</v>
      </c>
      <c r="K4" s="167"/>
    </row>
    <row r="5" spans="1:11" ht="31.5" x14ac:dyDescent="0.25">
      <c r="A5" s="22">
        <v>1</v>
      </c>
      <c r="B5" s="20" t="s">
        <v>9</v>
      </c>
      <c r="C5" s="18">
        <v>27.04</v>
      </c>
      <c r="D5" s="18"/>
      <c r="E5" s="19"/>
      <c r="F5" s="16">
        <f t="shared" ref="F5:F13" si="0">SUM(C5,D5)</f>
        <v>27.04</v>
      </c>
      <c r="G5" s="19" t="s">
        <v>58</v>
      </c>
      <c r="H5" s="35">
        <v>12</v>
      </c>
      <c r="I5" s="36"/>
      <c r="J5" s="35"/>
      <c r="K5" s="13">
        <f>C5-H5-H6</f>
        <v>12.84</v>
      </c>
    </row>
    <row r="6" spans="1:11" ht="31.5" x14ac:dyDescent="0.25">
      <c r="A6" s="22"/>
      <c r="B6" s="20"/>
      <c r="C6" s="18"/>
      <c r="D6" s="18"/>
      <c r="E6" s="19"/>
      <c r="F6" s="16">
        <f t="shared" si="0"/>
        <v>0</v>
      </c>
      <c r="G6" s="19" t="s">
        <v>57</v>
      </c>
      <c r="H6" s="18">
        <v>2.2000000000000002</v>
      </c>
      <c r="I6" s="23"/>
      <c r="J6" s="18"/>
      <c r="K6" s="13"/>
    </row>
    <row r="7" spans="1:11" ht="31.5" x14ac:dyDescent="0.25">
      <c r="A7" s="22"/>
      <c r="B7" s="20"/>
      <c r="C7" s="18"/>
      <c r="D7" s="18"/>
      <c r="E7" s="19"/>
      <c r="F7" s="16">
        <f t="shared" si="0"/>
        <v>0</v>
      </c>
      <c r="G7" s="19" t="s">
        <v>56</v>
      </c>
      <c r="H7" s="18">
        <v>1.6</v>
      </c>
      <c r="I7" s="23"/>
      <c r="J7" s="18"/>
      <c r="K7" s="13"/>
    </row>
    <row r="8" spans="1:11" ht="31.5" x14ac:dyDescent="0.25">
      <c r="A8" s="22"/>
      <c r="B8" s="20"/>
      <c r="C8" s="18"/>
      <c r="D8" s="18"/>
      <c r="E8" s="19"/>
      <c r="F8" s="16">
        <f t="shared" si="0"/>
        <v>0</v>
      </c>
      <c r="G8" s="19" t="s">
        <v>55</v>
      </c>
      <c r="H8" s="18">
        <v>8.1999999999999993</v>
      </c>
      <c r="I8" s="23"/>
      <c r="J8" s="18"/>
      <c r="K8" s="13"/>
    </row>
    <row r="9" spans="1:11" ht="15.75" x14ac:dyDescent="0.25">
      <c r="A9" s="22"/>
      <c r="B9" s="20"/>
      <c r="C9" s="18"/>
      <c r="D9" s="18"/>
      <c r="E9" s="19"/>
      <c r="F9" s="16">
        <f t="shared" si="0"/>
        <v>0</v>
      </c>
      <c r="G9" s="20"/>
      <c r="H9" s="18"/>
      <c r="I9" s="23"/>
      <c r="J9" s="18"/>
      <c r="K9" s="13"/>
    </row>
    <row r="10" spans="1:11" ht="15.75" x14ac:dyDescent="0.25">
      <c r="A10" s="22"/>
      <c r="B10" s="20"/>
      <c r="C10" s="18"/>
      <c r="D10" s="18"/>
      <c r="E10" s="19"/>
      <c r="F10" s="16">
        <f t="shared" si="0"/>
        <v>0</v>
      </c>
      <c r="G10" s="21"/>
      <c r="H10" s="18"/>
      <c r="I10" s="19"/>
      <c r="J10" s="18"/>
      <c r="K10" s="13"/>
    </row>
    <row r="11" spans="1:11" ht="15.75" x14ac:dyDescent="0.25">
      <c r="A11" s="17"/>
      <c r="B11" s="12"/>
      <c r="C11" s="14"/>
      <c r="D11" s="14"/>
      <c r="E11" s="15"/>
      <c r="F11" s="16">
        <f t="shared" si="0"/>
        <v>0</v>
      </c>
      <c r="G11" s="12"/>
      <c r="H11" s="14"/>
      <c r="I11" s="15"/>
      <c r="J11" s="14"/>
      <c r="K11" s="13"/>
    </row>
    <row r="12" spans="1:11" ht="15.75" x14ac:dyDescent="0.25">
      <c r="A12" s="17"/>
      <c r="B12" s="12"/>
      <c r="C12" s="14"/>
      <c r="D12" s="14"/>
      <c r="E12" s="15"/>
      <c r="F12" s="16">
        <f t="shared" si="0"/>
        <v>0</v>
      </c>
      <c r="G12" s="12"/>
      <c r="H12" s="14"/>
      <c r="I12" s="15"/>
      <c r="J12" s="14"/>
      <c r="K12" s="13"/>
    </row>
    <row r="13" spans="1:11" ht="15.75" x14ac:dyDescent="0.25">
      <c r="A13" s="12"/>
      <c r="B13" s="11" t="s">
        <v>6</v>
      </c>
      <c r="C13" s="7">
        <f>SUM(C5:C12)</f>
        <v>27.04</v>
      </c>
      <c r="D13" s="32">
        <f>SUM(D5:D12)</f>
        <v>0</v>
      </c>
      <c r="E13" s="33"/>
      <c r="F13" s="6">
        <f t="shared" si="0"/>
        <v>27.04</v>
      </c>
      <c r="G13" s="34"/>
      <c r="H13" s="32">
        <f>SUM(H5:H12)</f>
        <v>24</v>
      </c>
      <c r="I13" s="33"/>
      <c r="J13" s="32">
        <f>SUM(J5:J12)</f>
        <v>0</v>
      </c>
      <c r="K13" s="6">
        <f>C13-H13</f>
        <v>3.0399999999999991</v>
      </c>
    </row>
    <row r="16" spans="1:11" ht="15.75" x14ac:dyDescent="0.25">
      <c r="B16" s="5" t="s">
        <v>25</v>
      </c>
      <c r="F16" s="4"/>
      <c r="G16" s="172" t="s">
        <v>54</v>
      </c>
      <c r="H16" s="173"/>
    </row>
    <row r="17" spans="2:8" x14ac:dyDescent="0.25">
      <c r="B17" s="5"/>
      <c r="F17" s="3" t="s">
        <v>0</v>
      </c>
      <c r="G17" s="2"/>
      <c r="H17" s="2"/>
    </row>
    <row r="18" spans="2:8" ht="15.75" x14ac:dyDescent="0.25">
      <c r="B18" s="5" t="s">
        <v>2</v>
      </c>
      <c r="F18" s="4"/>
      <c r="G18" s="172" t="s">
        <v>53</v>
      </c>
      <c r="H18" s="173"/>
    </row>
    <row r="19" spans="2:8" x14ac:dyDescent="0.25">
      <c r="F19" s="3" t="s">
        <v>0</v>
      </c>
      <c r="G19" s="2"/>
      <c r="H19" s="2"/>
    </row>
  </sheetData>
  <mergeCells count="10">
    <mergeCell ref="K3:K4"/>
    <mergeCell ref="A2:K2"/>
    <mergeCell ref="B1:J1"/>
    <mergeCell ref="C3:E3"/>
    <mergeCell ref="G18:H18"/>
    <mergeCell ref="G16:H16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view="pageBreakPreview" zoomScale="80" zoomScaleNormal="50" zoomScaleSheetLayoutView="80" workbookViewId="0"/>
  </sheetViews>
  <sheetFormatPr defaultColWidth="22.5703125" defaultRowHeight="15" x14ac:dyDescent="0.25"/>
  <cols>
    <col min="1" max="1" width="8.5703125" style="1" customWidth="1"/>
    <col min="2" max="16384" width="22.5703125" style="1"/>
  </cols>
  <sheetData>
    <row r="1" spans="1:11" ht="54" customHeight="1" x14ac:dyDescent="0.25">
      <c r="A1" s="26"/>
      <c r="B1" s="169" t="s">
        <v>70</v>
      </c>
      <c r="C1" s="170"/>
      <c r="D1" s="170"/>
      <c r="E1" s="170"/>
      <c r="F1" s="170"/>
      <c r="G1" s="170"/>
      <c r="H1" s="170"/>
      <c r="I1" s="170"/>
      <c r="J1" s="170"/>
      <c r="K1" s="26"/>
    </row>
    <row r="2" spans="1:11" ht="38.25" customHeight="1" x14ac:dyDescent="0.25">
      <c r="A2" s="175" t="s">
        <v>69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1" ht="40.5" customHeight="1" x14ac:dyDescent="0.25">
      <c r="A3" s="176" t="s">
        <v>22</v>
      </c>
      <c r="B3" s="176" t="s">
        <v>21</v>
      </c>
      <c r="C3" s="177" t="s">
        <v>20</v>
      </c>
      <c r="D3" s="177"/>
      <c r="E3" s="177"/>
      <c r="F3" s="177" t="s">
        <v>19</v>
      </c>
      <c r="G3" s="177" t="s">
        <v>18</v>
      </c>
      <c r="H3" s="177"/>
      <c r="I3" s="177"/>
      <c r="J3" s="177"/>
      <c r="K3" s="176" t="s">
        <v>68</v>
      </c>
    </row>
    <row r="4" spans="1:11" ht="186" customHeight="1" x14ac:dyDescent="0.25">
      <c r="A4" s="176"/>
      <c r="B4" s="176"/>
      <c r="C4" s="50" t="s">
        <v>67</v>
      </c>
      <c r="D4" s="50" t="s">
        <v>66</v>
      </c>
      <c r="E4" s="50" t="s">
        <v>14</v>
      </c>
      <c r="F4" s="177"/>
      <c r="G4" s="50" t="s">
        <v>13</v>
      </c>
      <c r="H4" s="50" t="s">
        <v>65</v>
      </c>
      <c r="I4" s="50" t="s">
        <v>12</v>
      </c>
      <c r="J4" s="50" t="s">
        <v>65</v>
      </c>
      <c r="K4" s="176"/>
    </row>
    <row r="5" spans="1:11" ht="75" x14ac:dyDescent="0.25">
      <c r="A5" s="50">
        <v>1</v>
      </c>
      <c r="B5" s="47" t="s">
        <v>64</v>
      </c>
      <c r="C5" s="45">
        <v>0</v>
      </c>
      <c r="D5" s="45">
        <v>0.5</v>
      </c>
      <c r="E5" s="50" t="s">
        <v>63</v>
      </c>
      <c r="F5" s="48">
        <v>0.5</v>
      </c>
      <c r="G5" s="47">
        <v>2220</v>
      </c>
      <c r="H5" s="45">
        <v>0.5</v>
      </c>
      <c r="I5" s="50" t="s">
        <v>63</v>
      </c>
      <c r="J5" s="45"/>
      <c r="K5" s="44">
        <v>0.5</v>
      </c>
    </row>
    <row r="6" spans="1:11" ht="18.75" x14ac:dyDescent="0.25">
      <c r="A6" s="50">
        <v>2</v>
      </c>
      <c r="B6" s="50" t="s">
        <v>9</v>
      </c>
      <c r="C6" s="45">
        <v>1.6</v>
      </c>
      <c r="D6" s="45">
        <v>0</v>
      </c>
      <c r="E6" s="49"/>
      <c r="F6" s="48">
        <v>1.6</v>
      </c>
      <c r="G6" s="47"/>
      <c r="H6" s="45"/>
      <c r="I6" s="46"/>
      <c r="J6" s="45"/>
      <c r="K6" s="44">
        <v>1.6</v>
      </c>
    </row>
    <row r="7" spans="1:11" ht="18.75" x14ac:dyDescent="0.3">
      <c r="A7" s="43"/>
      <c r="B7" s="42" t="s">
        <v>6</v>
      </c>
      <c r="C7" s="38"/>
      <c r="D7" s="38"/>
      <c r="E7" s="39"/>
      <c r="F7" s="41">
        <f>SUM(F5:F6)</f>
        <v>2.1</v>
      </c>
      <c r="G7" s="40"/>
      <c r="H7" s="38"/>
      <c r="I7" s="39"/>
      <c r="J7" s="38"/>
      <c r="K7" s="37">
        <f>SUM(K5:K6)</f>
        <v>2.1</v>
      </c>
    </row>
    <row r="10" spans="1:11" ht="15.75" x14ac:dyDescent="0.25">
      <c r="B10" s="5" t="s">
        <v>62</v>
      </c>
      <c r="F10" s="4"/>
      <c r="G10" s="172" t="s">
        <v>61</v>
      </c>
      <c r="H10" s="173"/>
    </row>
    <row r="11" spans="1:11" x14ac:dyDescent="0.25">
      <c r="B11" s="5"/>
      <c r="F11" s="3" t="s">
        <v>0</v>
      </c>
      <c r="G11" s="2"/>
      <c r="H11" s="2"/>
    </row>
    <row r="12" spans="1:11" x14ac:dyDescent="0.25">
      <c r="B12" s="5"/>
      <c r="F12" s="3"/>
      <c r="G12" s="2"/>
      <c r="H12" s="2"/>
    </row>
    <row r="13" spans="1:11" x14ac:dyDescent="0.25">
      <c r="B13" s="5"/>
      <c r="F13" s="3"/>
      <c r="G13" s="2"/>
      <c r="H13" s="2"/>
    </row>
    <row r="14" spans="1:11" x14ac:dyDescent="0.25">
      <c r="B14" s="5"/>
      <c r="F14" s="3"/>
      <c r="G14" s="2"/>
      <c r="H14" s="2"/>
    </row>
    <row r="15" spans="1:11" ht="15.75" x14ac:dyDescent="0.25">
      <c r="B15" s="5" t="s">
        <v>2</v>
      </c>
      <c r="F15" s="4"/>
      <c r="G15" s="172" t="s">
        <v>60</v>
      </c>
      <c r="H15" s="173"/>
    </row>
    <row r="16" spans="1:11" x14ac:dyDescent="0.25">
      <c r="F16" s="3" t="s">
        <v>0</v>
      </c>
      <c r="G16" s="2"/>
      <c r="H16" s="2"/>
    </row>
  </sheetData>
  <mergeCells count="10">
    <mergeCell ref="G15:H15"/>
    <mergeCell ref="B1:J1"/>
    <mergeCell ref="A2:K2"/>
    <mergeCell ref="A3:A4"/>
    <mergeCell ref="B3:B4"/>
    <mergeCell ref="C3:E3"/>
    <mergeCell ref="F3:F4"/>
    <mergeCell ref="G3:J3"/>
    <mergeCell ref="K3:K4"/>
    <mergeCell ref="G10:H10"/>
  </mergeCells>
  <pageMargins left="0.7" right="0.7" top="0.75" bottom="0.75" header="0.3" footer="0.3"/>
  <pageSetup paperSize="9"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="90" zoomScaleNormal="90" zoomScaleSheetLayoutView="75" workbookViewId="0">
      <selection activeCell="C7" sqref="C7"/>
    </sheetView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31" style="1" customWidth="1"/>
    <col min="10" max="10" width="14" style="1" customWidth="1"/>
    <col min="11" max="11" width="22.28515625" style="1" customWidth="1"/>
    <col min="12" max="12" width="0" style="1" hidden="1" customWidth="1"/>
    <col min="13" max="16384" width="9.140625" style="1"/>
  </cols>
  <sheetData>
    <row r="1" spans="1:11" ht="78" customHeight="1" x14ac:dyDescent="0.25">
      <c r="A1" s="26"/>
      <c r="B1" s="169" t="s">
        <v>86</v>
      </c>
      <c r="C1" s="170"/>
      <c r="D1" s="170"/>
      <c r="E1" s="170"/>
      <c r="F1" s="170"/>
      <c r="G1" s="170"/>
      <c r="H1" s="170"/>
      <c r="I1" s="170"/>
      <c r="J1" s="170"/>
      <c r="K1" s="26"/>
    </row>
    <row r="2" spans="1:11" x14ac:dyDescent="0.25">
      <c r="A2" s="178" t="s">
        <v>85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</row>
    <row r="3" spans="1:11" ht="33" customHeight="1" x14ac:dyDescent="0.25">
      <c r="A3" s="174" t="s">
        <v>22</v>
      </c>
      <c r="B3" s="174" t="s">
        <v>21</v>
      </c>
      <c r="C3" s="171" t="s">
        <v>20</v>
      </c>
      <c r="D3" s="171"/>
      <c r="E3" s="171"/>
      <c r="F3" s="171" t="s">
        <v>19</v>
      </c>
      <c r="G3" s="171" t="s">
        <v>18</v>
      </c>
      <c r="H3" s="171"/>
      <c r="I3" s="171"/>
      <c r="J3" s="171"/>
      <c r="K3" s="167" t="s">
        <v>17</v>
      </c>
    </row>
    <row r="4" spans="1:11" ht="150" customHeight="1" x14ac:dyDescent="0.25">
      <c r="A4" s="174"/>
      <c r="B4" s="174"/>
      <c r="C4" s="24" t="s">
        <v>16</v>
      </c>
      <c r="D4" s="24" t="s">
        <v>15</v>
      </c>
      <c r="E4" s="24" t="s">
        <v>84</v>
      </c>
      <c r="F4" s="171"/>
      <c r="G4" s="25" t="s">
        <v>13</v>
      </c>
      <c r="H4" s="24" t="s">
        <v>11</v>
      </c>
      <c r="I4" s="24" t="s">
        <v>83</v>
      </c>
      <c r="J4" s="24" t="s">
        <v>11</v>
      </c>
      <c r="K4" s="167"/>
    </row>
    <row r="5" spans="1:11" ht="15.75" x14ac:dyDescent="0.25">
      <c r="A5" s="22">
        <v>1</v>
      </c>
      <c r="B5" s="20" t="s">
        <v>9</v>
      </c>
      <c r="C5" s="18">
        <f>67936/1000</f>
        <v>67.936000000000007</v>
      </c>
      <c r="D5" s="18"/>
      <c r="E5" s="19"/>
      <c r="F5" s="16">
        <f t="shared" ref="F5:F16" si="0">SUM(C5,D5)</f>
        <v>67.936000000000007</v>
      </c>
      <c r="G5" s="52">
        <v>2210</v>
      </c>
      <c r="H5" s="18">
        <f>2700/1000</f>
        <v>2.7</v>
      </c>
      <c r="I5" s="23" t="s">
        <v>82</v>
      </c>
      <c r="J5" s="18"/>
      <c r="K5" s="13"/>
    </row>
    <row r="6" spans="1:11" ht="15.75" x14ac:dyDescent="0.25">
      <c r="A6" s="22"/>
      <c r="B6" s="20"/>
      <c r="C6" s="18"/>
      <c r="D6" s="18"/>
      <c r="E6" s="19"/>
      <c r="F6" s="16">
        <f t="shared" si="0"/>
        <v>0</v>
      </c>
      <c r="G6" s="52">
        <v>2240</v>
      </c>
      <c r="H6" s="18">
        <f>3083.45/1000</f>
        <v>3.08345</v>
      </c>
      <c r="I6" s="23" t="s">
        <v>81</v>
      </c>
      <c r="J6" s="18"/>
      <c r="K6" s="13"/>
    </row>
    <row r="7" spans="1:11" ht="25.5" customHeight="1" x14ac:dyDescent="0.25">
      <c r="A7" s="22"/>
      <c r="B7" s="20"/>
      <c r="C7" s="18"/>
      <c r="D7" s="18"/>
      <c r="E7" s="19"/>
      <c r="F7" s="16">
        <f t="shared" si="0"/>
        <v>0</v>
      </c>
      <c r="G7" s="21">
        <v>2240</v>
      </c>
      <c r="H7" s="55">
        <f>3900/1000</f>
        <v>3.9</v>
      </c>
      <c r="I7" s="53" t="s">
        <v>80</v>
      </c>
      <c r="J7" s="18"/>
      <c r="K7" s="13"/>
    </row>
    <row r="8" spans="1:11" ht="31.5" x14ac:dyDescent="0.25">
      <c r="A8" s="22"/>
      <c r="B8" s="20"/>
      <c r="C8" s="18"/>
      <c r="D8" s="18"/>
      <c r="E8" s="19"/>
      <c r="F8" s="16">
        <f t="shared" si="0"/>
        <v>0</v>
      </c>
      <c r="G8" s="21">
        <v>2240</v>
      </c>
      <c r="H8" s="18">
        <f>4232/1000</f>
        <v>4.2320000000000002</v>
      </c>
      <c r="I8" s="54" t="s">
        <v>79</v>
      </c>
      <c r="J8" s="18"/>
      <c r="K8" s="13"/>
    </row>
    <row r="9" spans="1:11" ht="31.5" x14ac:dyDescent="0.25">
      <c r="A9" s="22"/>
      <c r="B9" s="20"/>
      <c r="C9" s="18"/>
      <c r="D9" s="18"/>
      <c r="E9" s="19"/>
      <c r="F9" s="16">
        <f t="shared" si="0"/>
        <v>0</v>
      </c>
      <c r="G9" s="52">
        <v>2240</v>
      </c>
      <c r="H9" s="18">
        <f>3750/1000</f>
        <v>3.75</v>
      </c>
      <c r="I9" s="53" t="s">
        <v>78</v>
      </c>
      <c r="J9" s="18"/>
      <c r="K9" s="13"/>
    </row>
    <row r="10" spans="1:11" ht="15.75" x14ac:dyDescent="0.25">
      <c r="A10" s="21"/>
      <c r="B10" s="20"/>
      <c r="C10" s="18"/>
      <c r="D10" s="18"/>
      <c r="E10" s="19"/>
      <c r="F10" s="16">
        <f t="shared" si="0"/>
        <v>0</v>
      </c>
      <c r="G10" s="52">
        <v>2240</v>
      </c>
      <c r="H10" s="18">
        <f>13989.64/1000</f>
        <v>13.98964</v>
      </c>
      <c r="I10" s="53" t="s">
        <v>77</v>
      </c>
      <c r="J10" s="18"/>
      <c r="K10" s="13"/>
    </row>
    <row r="11" spans="1:11" ht="15.75" x14ac:dyDescent="0.25">
      <c r="A11" s="21"/>
      <c r="B11" s="20"/>
      <c r="C11" s="18"/>
      <c r="D11" s="18"/>
      <c r="E11" s="19"/>
      <c r="F11" s="16">
        <f t="shared" si="0"/>
        <v>0</v>
      </c>
      <c r="G11" s="52">
        <v>2240</v>
      </c>
      <c r="H11" s="18">
        <f>3984/1000</f>
        <v>3.984</v>
      </c>
      <c r="I11" s="53" t="s">
        <v>76</v>
      </c>
      <c r="J11" s="18"/>
      <c r="K11" s="13"/>
    </row>
    <row r="12" spans="1:11" ht="15.75" x14ac:dyDescent="0.25">
      <c r="A12" s="22"/>
      <c r="B12" s="20"/>
      <c r="C12" s="18"/>
      <c r="D12" s="18"/>
      <c r="E12" s="19"/>
      <c r="F12" s="16">
        <f t="shared" si="0"/>
        <v>0</v>
      </c>
      <c r="G12" s="52">
        <v>2240</v>
      </c>
      <c r="H12" s="18">
        <f>1499.88/1000</f>
        <v>1.4998800000000001</v>
      </c>
      <c r="I12" s="53" t="s">
        <v>75</v>
      </c>
      <c r="J12" s="18"/>
      <c r="K12" s="13"/>
    </row>
    <row r="13" spans="1:11" ht="15.75" x14ac:dyDescent="0.25">
      <c r="A13" s="22"/>
      <c r="B13" s="20"/>
      <c r="C13" s="18"/>
      <c r="D13" s="18"/>
      <c r="E13" s="19"/>
      <c r="F13" s="16">
        <f t="shared" si="0"/>
        <v>0</v>
      </c>
      <c r="G13" s="52">
        <v>2240</v>
      </c>
      <c r="H13" s="18">
        <f>4265.91/1000</f>
        <v>4.2659099999999999</v>
      </c>
      <c r="I13" s="19" t="s">
        <v>74</v>
      </c>
      <c r="J13" s="18"/>
      <c r="K13" s="13"/>
    </row>
    <row r="14" spans="1:11" ht="15.75" x14ac:dyDescent="0.25">
      <c r="A14" s="17"/>
      <c r="B14" s="12"/>
      <c r="C14" s="14"/>
      <c r="D14" s="14"/>
      <c r="E14" s="15"/>
      <c r="F14" s="16">
        <f t="shared" si="0"/>
        <v>0</v>
      </c>
      <c r="G14" s="51">
        <v>2240</v>
      </c>
      <c r="H14" s="14">
        <f>13522.01/1000</f>
        <v>13.52201</v>
      </c>
      <c r="I14" s="15" t="s">
        <v>73</v>
      </c>
      <c r="J14" s="14"/>
      <c r="K14" s="13"/>
    </row>
    <row r="15" spans="1:11" ht="15.75" x14ac:dyDescent="0.25">
      <c r="A15" s="17"/>
      <c r="B15" s="12"/>
      <c r="C15" s="14"/>
      <c r="D15" s="14"/>
      <c r="E15" s="15"/>
      <c r="F15" s="16">
        <f t="shared" si="0"/>
        <v>0</v>
      </c>
      <c r="G15" s="12"/>
      <c r="H15" s="14"/>
      <c r="I15" s="15"/>
      <c r="J15" s="14"/>
      <c r="K15" s="13"/>
    </row>
    <row r="16" spans="1:11" ht="15.75" x14ac:dyDescent="0.25">
      <c r="A16" s="12"/>
      <c r="B16" s="11" t="s">
        <v>6</v>
      </c>
      <c r="C16" s="7">
        <f>SUM(C5:C15)</f>
        <v>67.936000000000007</v>
      </c>
      <c r="D16" s="7">
        <f>SUM(D5:D15)</f>
        <v>0</v>
      </c>
      <c r="E16" s="8"/>
      <c r="F16" s="10">
        <f t="shared" si="0"/>
        <v>67.936000000000007</v>
      </c>
      <c r="G16" s="9"/>
      <c r="H16" s="7">
        <f>SUM(H5:H15)</f>
        <v>54.92689</v>
      </c>
      <c r="I16" s="8"/>
      <c r="J16" s="7">
        <f>SUM(J5:J15)</f>
        <v>0</v>
      </c>
      <c r="K16" s="6">
        <f>C16-H16</f>
        <v>13.009110000000007</v>
      </c>
    </row>
    <row r="19" spans="2:8" ht="15.75" x14ac:dyDescent="0.25">
      <c r="B19" s="5" t="s">
        <v>62</v>
      </c>
      <c r="F19" s="4"/>
      <c r="G19" s="172" t="s">
        <v>72</v>
      </c>
      <c r="H19" s="173"/>
    </row>
    <row r="20" spans="2:8" x14ac:dyDescent="0.25">
      <c r="B20" s="5"/>
      <c r="F20" s="3" t="s">
        <v>0</v>
      </c>
      <c r="G20" s="2"/>
      <c r="H20" s="2"/>
    </row>
    <row r="21" spans="2:8" ht="15.75" x14ac:dyDescent="0.25">
      <c r="B21" s="5" t="s">
        <v>2</v>
      </c>
      <c r="F21" s="4"/>
      <c r="G21" s="172" t="s">
        <v>71</v>
      </c>
      <c r="H21" s="173"/>
    </row>
    <row r="22" spans="2:8" x14ac:dyDescent="0.25">
      <c r="F22" s="3" t="s">
        <v>0</v>
      </c>
      <c r="G22" s="2"/>
      <c r="H22" s="2"/>
    </row>
  </sheetData>
  <mergeCells count="10">
    <mergeCell ref="G19:H19"/>
    <mergeCell ref="G21:H21"/>
    <mergeCell ref="B1:J1"/>
    <mergeCell ref="A2:K2"/>
    <mergeCell ref="A3:A4"/>
    <mergeCell ref="B3:B4"/>
    <mergeCell ref="C3:E3"/>
    <mergeCell ref="F3:F4"/>
    <mergeCell ref="G3:J3"/>
    <mergeCell ref="K3:K4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="90" zoomScaleNormal="90" workbookViewId="0">
      <selection activeCell="D11" sqref="D11"/>
    </sheetView>
  </sheetViews>
  <sheetFormatPr defaultRowHeight="15" x14ac:dyDescent="0.25"/>
  <cols>
    <col min="1" max="1" width="11.85546875" style="1" customWidth="1"/>
    <col min="2" max="2" width="24.42578125" style="1" customWidth="1"/>
    <col min="3" max="3" width="10.7109375" style="1" customWidth="1"/>
    <col min="4" max="4" width="13" style="1" customWidth="1"/>
    <col min="5" max="5" width="22.7109375" style="1" customWidth="1"/>
    <col min="6" max="6" width="12.42578125" style="1" customWidth="1"/>
    <col min="7" max="7" width="17.42578125" style="1" customWidth="1"/>
    <col min="8" max="8" width="9.140625" style="1"/>
    <col min="9" max="9" width="28" style="1" customWidth="1"/>
    <col min="10" max="10" width="10.42578125" style="1" customWidth="1"/>
    <col min="11" max="11" width="16.28515625" style="1" customWidth="1"/>
    <col min="12" max="16384" width="9.140625" style="1"/>
  </cols>
  <sheetData>
    <row r="1" spans="1:11" ht="0.75" customHeight="1" x14ac:dyDescent="0.25"/>
    <row r="2" spans="1:11" hidden="1" x14ac:dyDescent="0.25"/>
    <row r="3" spans="1:11" ht="21" x14ac:dyDescent="0.35">
      <c r="A3" s="179" t="s">
        <v>127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</row>
    <row r="4" spans="1:11" ht="21" x14ac:dyDescent="0.35">
      <c r="A4" s="179" t="s">
        <v>126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</row>
    <row r="5" spans="1:11" ht="21" x14ac:dyDescent="0.35">
      <c r="A5" s="180" t="s">
        <v>125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</row>
    <row r="6" spans="1:11" ht="20.25" customHeight="1" x14ac:dyDescent="0.35">
      <c r="A6" s="179" t="s">
        <v>124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</row>
    <row r="7" spans="1:11" hidden="1" x14ac:dyDescent="0.25"/>
    <row r="8" spans="1:11" ht="39" customHeight="1" x14ac:dyDescent="0.25">
      <c r="A8" s="186" t="s">
        <v>123</v>
      </c>
      <c r="B8" s="181" t="s">
        <v>122</v>
      </c>
      <c r="C8" s="183" t="s">
        <v>121</v>
      </c>
      <c r="D8" s="184"/>
      <c r="E8" s="185"/>
      <c r="F8" s="181" t="s">
        <v>120</v>
      </c>
      <c r="G8" s="183" t="s">
        <v>119</v>
      </c>
      <c r="H8" s="184"/>
      <c r="I8" s="184"/>
      <c r="J8" s="185"/>
      <c r="K8" s="181" t="s">
        <v>118</v>
      </c>
    </row>
    <row r="9" spans="1:11" ht="121.5" customHeight="1" x14ac:dyDescent="0.25">
      <c r="A9" s="188"/>
      <c r="B9" s="182"/>
      <c r="C9" s="81" t="s">
        <v>117</v>
      </c>
      <c r="D9" s="81" t="s">
        <v>116</v>
      </c>
      <c r="E9" s="24" t="s">
        <v>14</v>
      </c>
      <c r="F9" s="182"/>
      <c r="G9" s="80" t="s">
        <v>115</v>
      </c>
      <c r="H9" s="80" t="s">
        <v>114</v>
      </c>
      <c r="I9" s="24" t="s">
        <v>12</v>
      </c>
      <c r="J9" s="80" t="s">
        <v>114</v>
      </c>
      <c r="K9" s="182"/>
    </row>
    <row r="10" spans="1:11" ht="23.25" customHeight="1" x14ac:dyDescent="0.3">
      <c r="A10" s="186" t="s">
        <v>113</v>
      </c>
      <c r="B10" s="66" t="s">
        <v>96</v>
      </c>
      <c r="C10" s="66">
        <v>116.2</v>
      </c>
      <c r="D10" s="66"/>
      <c r="E10" s="66"/>
      <c r="F10" s="66">
        <f>C10+D10</f>
        <v>116.2</v>
      </c>
      <c r="G10" s="66">
        <v>2111</v>
      </c>
      <c r="H10" s="68">
        <v>21.9</v>
      </c>
      <c r="I10" s="66" t="s">
        <v>103</v>
      </c>
      <c r="J10" s="68">
        <f t="shared" ref="J10:J18" si="0">H10</f>
        <v>21.9</v>
      </c>
      <c r="K10" s="79"/>
    </row>
    <row r="11" spans="1:11" ht="36" customHeight="1" x14ac:dyDescent="0.3">
      <c r="A11" s="187"/>
      <c r="B11" s="79"/>
      <c r="C11" s="79"/>
      <c r="D11" s="79"/>
      <c r="E11" s="79"/>
      <c r="F11" s="79">
        <f>C11+D11</f>
        <v>0</v>
      </c>
      <c r="G11" s="66">
        <v>2120</v>
      </c>
      <c r="H11" s="68">
        <v>5</v>
      </c>
      <c r="I11" s="69" t="s">
        <v>112</v>
      </c>
      <c r="J11" s="68">
        <f t="shared" si="0"/>
        <v>5</v>
      </c>
      <c r="K11" s="78"/>
    </row>
    <row r="12" spans="1:11" ht="63.75" customHeight="1" x14ac:dyDescent="0.3">
      <c r="A12" s="187"/>
      <c r="B12" s="79"/>
      <c r="C12" s="79"/>
      <c r="D12" s="79"/>
      <c r="E12" s="79"/>
      <c r="F12" s="79"/>
      <c r="G12" s="66">
        <v>2210</v>
      </c>
      <c r="H12" s="68">
        <v>4.9000000000000004</v>
      </c>
      <c r="I12" s="72" t="s">
        <v>111</v>
      </c>
      <c r="J12" s="68">
        <f t="shared" si="0"/>
        <v>4.9000000000000004</v>
      </c>
      <c r="K12" s="78"/>
    </row>
    <row r="13" spans="1:11" ht="56.25" customHeight="1" x14ac:dyDescent="0.3">
      <c r="A13" s="187"/>
      <c r="B13" s="79"/>
      <c r="C13" s="79"/>
      <c r="D13" s="79"/>
      <c r="E13" s="79"/>
      <c r="F13" s="79"/>
      <c r="G13" s="66">
        <v>2210</v>
      </c>
      <c r="H13" s="68">
        <v>9.5</v>
      </c>
      <c r="I13" s="69" t="s">
        <v>110</v>
      </c>
      <c r="J13" s="68">
        <f t="shared" si="0"/>
        <v>9.5</v>
      </c>
      <c r="K13" s="78"/>
    </row>
    <row r="14" spans="1:11" ht="71.25" customHeight="1" x14ac:dyDescent="0.3">
      <c r="A14" s="187"/>
      <c r="B14" s="79"/>
      <c r="C14" s="79"/>
      <c r="D14" s="79"/>
      <c r="E14" s="79"/>
      <c r="F14" s="79"/>
      <c r="G14" s="66">
        <v>2220</v>
      </c>
      <c r="H14" s="68">
        <v>4</v>
      </c>
      <c r="I14" s="69" t="s">
        <v>109</v>
      </c>
      <c r="J14" s="68">
        <f t="shared" si="0"/>
        <v>4</v>
      </c>
      <c r="K14" s="78"/>
    </row>
    <row r="15" spans="1:11" ht="27.75" customHeight="1" x14ac:dyDescent="0.3">
      <c r="A15" s="187"/>
      <c r="B15" s="79"/>
      <c r="C15" s="79"/>
      <c r="D15" s="79"/>
      <c r="E15" s="79"/>
      <c r="F15" s="79"/>
      <c r="G15" s="66">
        <v>2220</v>
      </c>
      <c r="H15" s="68">
        <v>15.4</v>
      </c>
      <c r="I15" s="69" t="s">
        <v>102</v>
      </c>
      <c r="J15" s="68">
        <f t="shared" si="0"/>
        <v>15.4</v>
      </c>
      <c r="K15" s="78"/>
    </row>
    <row r="16" spans="1:11" ht="55.5" customHeight="1" x14ac:dyDescent="0.3">
      <c r="A16" s="187"/>
      <c r="B16" s="79"/>
      <c r="C16" s="79"/>
      <c r="D16" s="79"/>
      <c r="E16" s="79"/>
      <c r="F16" s="79"/>
      <c r="G16" s="66">
        <v>2220</v>
      </c>
      <c r="H16" s="68">
        <v>2.2000000000000002</v>
      </c>
      <c r="I16" s="69" t="s">
        <v>108</v>
      </c>
      <c r="J16" s="68">
        <f t="shared" si="0"/>
        <v>2.2000000000000002</v>
      </c>
      <c r="K16" s="78"/>
    </row>
    <row r="17" spans="1:12" ht="51.75" customHeight="1" x14ac:dyDescent="0.3">
      <c r="A17" s="187"/>
      <c r="B17" s="79"/>
      <c r="C17" s="79"/>
      <c r="D17" s="79"/>
      <c r="E17" s="79"/>
      <c r="F17" s="79"/>
      <c r="G17" s="66">
        <v>2240</v>
      </c>
      <c r="H17" s="68">
        <v>6.7</v>
      </c>
      <c r="I17" s="72" t="s">
        <v>107</v>
      </c>
      <c r="J17" s="68">
        <f t="shared" si="0"/>
        <v>6.7</v>
      </c>
      <c r="K17" s="78"/>
    </row>
    <row r="18" spans="1:12" ht="52.5" customHeight="1" x14ac:dyDescent="0.3">
      <c r="A18" s="187"/>
      <c r="B18" s="79"/>
      <c r="C18" s="79"/>
      <c r="D18" s="79"/>
      <c r="E18" s="79"/>
      <c r="F18" s="79"/>
      <c r="G18" s="66">
        <v>3110</v>
      </c>
      <c r="H18" s="68">
        <v>18.600000000000001</v>
      </c>
      <c r="I18" s="72" t="s">
        <v>106</v>
      </c>
      <c r="J18" s="68">
        <f t="shared" si="0"/>
        <v>18.600000000000001</v>
      </c>
      <c r="K18" s="78"/>
    </row>
    <row r="19" spans="1:12" ht="48.75" customHeight="1" x14ac:dyDescent="0.3">
      <c r="A19" s="67" t="s">
        <v>105</v>
      </c>
      <c r="B19" s="77"/>
      <c r="C19" s="76">
        <f>C10+C11</f>
        <v>116.2</v>
      </c>
      <c r="D19" s="76">
        <f>D10+D11</f>
        <v>0</v>
      </c>
      <c r="E19" s="76"/>
      <c r="F19" s="76">
        <f>F10+F11</f>
        <v>116.2</v>
      </c>
      <c r="G19" s="76"/>
      <c r="H19" s="65">
        <f>H10+H11+H12+H13+H14+H15+H16+H17+H18</f>
        <v>88.199999999999989</v>
      </c>
      <c r="I19" s="65"/>
      <c r="J19" s="65">
        <f>J10+J11+J12+J13+J14+J15+J16+J17+J18</f>
        <v>88.199999999999989</v>
      </c>
      <c r="K19" s="65">
        <f>F19-J19</f>
        <v>28.000000000000014</v>
      </c>
    </row>
    <row r="20" spans="1:12" ht="29.25" customHeight="1" x14ac:dyDescent="0.3">
      <c r="A20" s="186" t="s">
        <v>104</v>
      </c>
      <c r="B20" s="66" t="s">
        <v>96</v>
      </c>
      <c r="C20" s="75">
        <v>100</v>
      </c>
      <c r="D20" s="75"/>
      <c r="E20" s="75"/>
      <c r="F20" s="75">
        <f>C20+D20</f>
        <v>100</v>
      </c>
      <c r="G20" s="74">
        <v>2111</v>
      </c>
      <c r="H20" s="73">
        <v>8.4</v>
      </c>
      <c r="I20" s="66" t="s">
        <v>103</v>
      </c>
      <c r="J20" s="73">
        <v>8.4</v>
      </c>
      <c r="K20" s="65"/>
    </row>
    <row r="21" spans="1:12" ht="27.75" customHeight="1" x14ac:dyDescent="0.3">
      <c r="A21" s="187"/>
      <c r="B21" s="66"/>
      <c r="C21" s="66"/>
      <c r="D21" s="66"/>
      <c r="E21" s="66"/>
      <c r="F21" s="66"/>
      <c r="G21" s="66">
        <v>2220</v>
      </c>
      <c r="H21" s="66">
        <v>36.1</v>
      </c>
      <c r="I21" s="69" t="s">
        <v>102</v>
      </c>
      <c r="J21" s="66">
        <v>36.1</v>
      </c>
      <c r="K21" s="65"/>
    </row>
    <row r="22" spans="1:12" ht="38.25" customHeight="1" x14ac:dyDescent="0.3">
      <c r="A22" s="187"/>
      <c r="B22" s="66"/>
      <c r="C22" s="66"/>
      <c r="D22" s="66"/>
      <c r="E22" s="66"/>
      <c r="F22" s="66"/>
      <c r="G22" s="66">
        <v>2220</v>
      </c>
      <c r="H22" s="68">
        <v>10</v>
      </c>
      <c r="I22" s="69" t="s">
        <v>101</v>
      </c>
      <c r="J22" s="68">
        <v>10</v>
      </c>
      <c r="K22" s="65"/>
    </row>
    <row r="23" spans="1:12" ht="51" customHeight="1" x14ac:dyDescent="0.3">
      <c r="A23" s="187"/>
      <c r="B23" s="66"/>
      <c r="C23" s="66"/>
      <c r="D23" s="66"/>
      <c r="E23" s="66"/>
      <c r="F23" s="66"/>
      <c r="G23" s="66">
        <v>2240</v>
      </c>
      <c r="H23" s="66">
        <v>6.6</v>
      </c>
      <c r="I23" s="72" t="s">
        <v>100</v>
      </c>
      <c r="J23" s="66">
        <v>6.6</v>
      </c>
      <c r="K23" s="65"/>
    </row>
    <row r="24" spans="1:12" ht="49.5" customHeight="1" x14ac:dyDescent="0.3">
      <c r="A24" s="188"/>
      <c r="B24" s="66"/>
      <c r="C24" s="66"/>
      <c r="D24" s="66"/>
      <c r="E24" s="66"/>
      <c r="F24" s="66"/>
      <c r="G24" s="66">
        <v>2240</v>
      </c>
      <c r="H24" s="66">
        <v>1.2</v>
      </c>
      <c r="I24" s="72" t="s">
        <v>99</v>
      </c>
      <c r="J24" s="66">
        <v>1.2</v>
      </c>
      <c r="K24" s="65"/>
    </row>
    <row r="25" spans="1:12" ht="51.75" customHeight="1" x14ac:dyDescent="0.3">
      <c r="A25" s="67" t="s">
        <v>98</v>
      </c>
      <c r="B25" s="66"/>
      <c r="C25" s="62">
        <f>C20+C21+C22+C23+C24</f>
        <v>100</v>
      </c>
      <c r="D25" s="62"/>
      <c r="E25" s="62"/>
      <c r="F25" s="62">
        <f>F20+F21+F22+F23+F24</f>
        <v>100</v>
      </c>
      <c r="G25" s="71"/>
      <c r="H25" s="70">
        <f>H20+H21+H22+H23+H24</f>
        <v>62.300000000000004</v>
      </c>
      <c r="I25" s="70"/>
      <c r="J25" s="70">
        <f>J20+J21+J22+J23+J24</f>
        <v>62.300000000000004</v>
      </c>
      <c r="K25" s="65">
        <f>F25-J25</f>
        <v>37.699999999999996</v>
      </c>
    </row>
    <row r="26" spans="1:12" ht="26.25" customHeight="1" x14ac:dyDescent="0.3">
      <c r="A26" s="186" t="s">
        <v>97</v>
      </c>
      <c r="B26" s="66" t="s">
        <v>96</v>
      </c>
      <c r="C26" s="66">
        <v>72.5</v>
      </c>
      <c r="D26" s="66"/>
      <c r="E26" s="66"/>
      <c r="F26" s="66">
        <f>C26+D26+E26</f>
        <v>72.5</v>
      </c>
      <c r="G26" s="66">
        <v>2220</v>
      </c>
      <c r="H26" s="66">
        <v>9.6</v>
      </c>
      <c r="I26" s="66" t="s">
        <v>95</v>
      </c>
      <c r="J26" s="66">
        <f>H26</f>
        <v>9.6</v>
      </c>
      <c r="K26" s="65"/>
    </row>
    <row r="27" spans="1:12" ht="44.25" customHeight="1" x14ac:dyDescent="0.3">
      <c r="A27" s="187"/>
      <c r="B27" s="66"/>
      <c r="C27" s="66"/>
      <c r="D27" s="66"/>
      <c r="E27" s="66"/>
      <c r="F27" s="66"/>
      <c r="G27" s="66">
        <v>2220</v>
      </c>
      <c r="H27" s="68">
        <v>7</v>
      </c>
      <c r="I27" s="69" t="s">
        <v>94</v>
      </c>
      <c r="J27" s="68">
        <f>H27</f>
        <v>7</v>
      </c>
      <c r="K27" s="65"/>
    </row>
    <row r="28" spans="1:12" ht="37.5" customHeight="1" x14ac:dyDescent="0.3">
      <c r="A28" s="187"/>
      <c r="B28" s="66"/>
      <c r="C28" s="66"/>
      <c r="D28" s="66"/>
      <c r="E28" s="66"/>
      <c r="F28" s="66"/>
      <c r="G28" s="66">
        <v>2220</v>
      </c>
      <c r="H28" s="68">
        <v>50.4</v>
      </c>
      <c r="I28" s="69" t="s">
        <v>93</v>
      </c>
      <c r="J28" s="68">
        <f>H28</f>
        <v>50.4</v>
      </c>
      <c r="K28" s="65"/>
    </row>
    <row r="29" spans="1:12" ht="51" customHeight="1" x14ac:dyDescent="0.3">
      <c r="A29" s="67" t="s">
        <v>92</v>
      </c>
      <c r="B29" s="66"/>
      <c r="C29" s="63">
        <f>C26+C27+C28</f>
        <v>72.5</v>
      </c>
      <c r="D29" s="63"/>
      <c r="E29" s="63"/>
      <c r="F29" s="63">
        <f>F26+F27+F28</f>
        <v>72.5</v>
      </c>
      <c r="G29" s="63"/>
      <c r="H29" s="61">
        <f>H26+H27+H28</f>
        <v>67</v>
      </c>
      <c r="I29" s="63"/>
      <c r="J29" s="61">
        <f>J26+J27+J28</f>
        <v>67</v>
      </c>
      <c r="K29" s="65">
        <f>F29-J29</f>
        <v>5.5</v>
      </c>
    </row>
    <row r="30" spans="1:12" ht="56.25" customHeight="1" x14ac:dyDescent="0.3">
      <c r="A30" s="64" t="s">
        <v>91</v>
      </c>
      <c r="B30" s="63"/>
      <c r="C30" s="62">
        <f>C19+C25+C29</f>
        <v>288.7</v>
      </c>
      <c r="D30" s="62">
        <f>D19+D25+D29</f>
        <v>0</v>
      </c>
      <c r="E30" s="62">
        <f>E19+E25+E29</f>
        <v>0</v>
      </c>
      <c r="F30" s="62">
        <f>F19+F25+F29</f>
        <v>288.7</v>
      </c>
      <c r="G30" s="62"/>
      <c r="H30" s="62">
        <f>H19+H25+H29</f>
        <v>217.5</v>
      </c>
      <c r="I30" s="62"/>
      <c r="J30" s="62">
        <f>J19+J25+J29</f>
        <v>217.5</v>
      </c>
      <c r="K30" s="61">
        <f>K19+K25+K29</f>
        <v>71.200000000000017</v>
      </c>
    </row>
    <row r="31" spans="1:12" ht="24" customHeight="1" x14ac:dyDescent="0.25">
      <c r="A31" s="60" t="s">
        <v>90</v>
      </c>
      <c r="B31" s="59"/>
      <c r="C31" s="59"/>
      <c r="D31" s="59"/>
      <c r="E31" s="59"/>
      <c r="F31" s="59"/>
      <c r="G31" s="59"/>
      <c r="H31" s="59"/>
      <c r="I31" s="59"/>
      <c r="J31" s="59"/>
      <c r="K31" s="58"/>
    </row>
    <row r="32" spans="1:12" ht="23.25" customHeight="1" x14ac:dyDescent="0.25">
      <c r="A32" s="57" t="s">
        <v>89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</row>
    <row r="33" spans="2:8" ht="27.75" customHeight="1" x14ac:dyDescent="0.25">
      <c r="B33" s="5" t="s">
        <v>25</v>
      </c>
      <c r="F33" s="4"/>
      <c r="G33" s="172" t="s">
        <v>88</v>
      </c>
      <c r="H33" s="173"/>
    </row>
    <row r="34" spans="2:8" x14ac:dyDescent="0.25">
      <c r="B34" s="5"/>
      <c r="F34" s="3" t="s">
        <v>0</v>
      </c>
      <c r="G34" s="2"/>
      <c r="H34" s="2"/>
    </row>
    <row r="35" spans="2:8" ht="15.75" x14ac:dyDescent="0.25">
      <c r="B35" s="5" t="s">
        <v>2</v>
      </c>
      <c r="F35" s="4"/>
      <c r="G35" s="172" t="s">
        <v>87</v>
      </c>
      <c r="H35" s="173"/>
    </row>
    <row r="36" spans="2:8" x14ac:dyDescent="0.25">
      <c r="F36" s="3" t="s">
        <v>0</v>
      </c>
      <c r="G36" s="2"/>
      <c r="H36" s="2"/>
    </row>
  </sheetData>
  <mergeCells count="15">
    <mergeCell ref="G35:H35"/>
    <mergeCell ref="K8:K9"/>
    <mergeCell ref="A10:A18"/>
    <mergeCell ref="A20:A24"/>
    <mergeCell ref="A26:A28"/>
    <mergeCell ref="G33:H33"/>
    <mergeCell ref="A8:A9"/>
    <mergeCell ref="B8:B9"/>
    <mergeCell ref="C8:E8"/>
    <mergeCell ref="A3:K3"/>
    <mergeCell ref="A4:K4"/>
    <mergeCell ref="A5:K5"/>
    <mergeCell ref="F8:F9"/>
    <mergeCell ref="G8:J8"/>
    <mergeCell ref="A6:K6"/>
  </mergeCells>
  <pageMargins left="0" right="0" top="0" bottom="0" header="0.31496062992125984" footer="0.31496062992125984"/>
  <pageSetup paperSize="9" scale="8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view="pageBreakPreview" zoomScale="90" zoomScaleNormal="80" zoomScaleSheetLayoutView="90" workbookViewId="0">
      <selection activeCell="C4" sqref="C4"/>
    </sheetView>
  </sheetViews>
  <sheetFormatPr defaultRowHeight="15" x14ac:dyDescent="0.25"/>
  <cols>
    <col min="1" max="1" width="7.28515625" style="82" customWidth="1"/>
    <col min="2" max="2" width="24.42578125" style="82" customWidth="1"/>
    <col min="3" max="3" width="16.28515625" style="82" customWidth="1"/>
    <col min="4" max="4" width="13.5703125" style="82" customWidth="1"/>
    <col min="5" max="5" width="23.140625" style="82" customWidth="1"/>
    <col min="6" max="6" width="20.140625" style="82" customWidth="1"/>
    <col min="7" max="7" width="16.5703125" style="82" customWidth="1"/>
    <col min="8" max="8" width="14.28515625" style="82" customWidth="1"/>
    <col min="9" max="9" width="26.42578125" style="82" customWidth="1"/>
    <col min="10" max="10" width="14" style="82" customWidth="1"/>
    <col min="11" max="11" width="15.5703125" style="82" customWidth="1"/>
    <col min="12" max="16384" width="9.140625" style="82"/>
  </cols>
  <sheetData>
    <row r="1" spans="1:11" ht="61.5" customHeight="1" x14ac:dyDescent="0.25">
      <c r="A1" s="100"/>
      <c r="B1" s="191" t="s">
        <v>138</v>
      </c>
      <c r="C1" s="192"/>
      <c r="D1" s="192"/>
      <c r="E1" s="192"/>
      <c r="F1" s="192"/>
      <c r="G1" s="192"/>
      <c r="H1" s="192"/>
      <c r="I1" s="192"/>
      <c r="J1" s="192"/>
      <c r="K1" s="100"/>
    </row>
    <row r="2" spans="1:11" ht="31.5" customHeight="1" x14ac:dyDescent="0.25">
      <c r="A2" s="190" t="s">
        <v>137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</row>
    <row r="3" spans="1:11" ht="33" customHeight="1" x14ac:dyDescent="0.25">
      <c r="A3" s="195" t="s">
        <v>22</v>
      </c>
      <c r="B3" s="195" t="s">
        <v>21</v>
      </c>
      <c r="C3" s="193" t="s">
        <v>20</v>
      </c>
      <c r="D3" s="193"/>
      <c r="E3" s="193"/>
      <c r="F3" s="193" t="s">
        <v>19</v>
      </c>
      <c r="G3" s="193" t="s">
        <v>18</v>
      </c>
      <c r="H3" s="193"/>
      <c r="I3" s="193"/>
      <c r="J3" s="193"/>
      <c r="K3" s="189" t="s">
        <v>136</v>
      </c>
    </row>
    <row r="4" spans="1:11" ht="211.5" customHeight="1" x14ac:dyDescent="0.25">
      <c r="A4" s="195"/>
      <c r="B4" s="195"/>
      <c r="C4" s="98" t="s">
        <v>135</v>
      </c>
      <c r="D4" s="98" t="s">
        <v>134</v>
      </c>
      <c r="E4" s="98" t="s">
        <v>14</v>
      </c>
      <c r="F4" s="193"/>
      <c r="G4" s="99" t="s">
        <v>13</v>
      </c>
      <c r="H4" s="98" t="s">
        <v>133</v>
      </c>
      <c r="I4" s="98" t="s">
        <v>12</v>
      </c>
      <c r="J4" s="98" t="s">
        <v>133</v>
      </c>
      <c r="K4" s="189"/>
    </row>
    <row r="5" spans="1:11" ht="47.25" x14ac:dyDescent="0.25">
      <c r="A5" s="98">
        <v>1</v>
      </c>
      <c r="B5" s="97" t="s">
        <v>131</v>
      </c>
      <c r="C5" s="93"/>
      <c r="D5" s="93">
        <v>3.347</v>
      </c>
      <c r="E5" s="94" t="s">
        <v>132</v>
      </c>
      <c r="F5" s="96">
        <f>SUM(C5,D5)</f>
        <v>3.347</v>
      </c>
      <c r="G5" s="95"/>
      <c r="H5" s="93"/>
      <c r="I5" s="94" t="s">
        <v>132</v>
      </c>
      <c r="J5" s="93"/>
      <c r="K5" s="92">
        <f>D5-H5</f>
        <v>3.347</v>
      </c>
    </row>
    <row r="6" spans="1:11" ht="31.5" x14ac:dyDescent="0.25">
      <c r="A6" s="98">
        <v>2</v>
      </c>
      <c r="B6" s="97" t="s">
        <v>131</v>
      </c>
      <c r="C6" s="93"/>
      <c r="D6" s="93">
        <v>3.173</v>
      </c>
      <c r="E6" s="94" t="s">
        <v>130</v>
      </c>
      <c r="F6" s="96">
        <f>SUM(C6,D6)</f>
        <v>3.173</v>
      </c>
      <c r="G6" s="95"/>
      <c r="H6" s="93"/>
      <c r="I6" s="94" t="s">
        <v>130</v>
      </c>
      <c r="J6" s="93"/>
      <c r="K6" s="92">
        <f>D6-H6</f>
        <v>3.173</v>
      </c>
    </row>
    <row r="7" spans="1:11" ht="15.75" x14ac:dyDescent="0.25">
      <c r="A7" s="98">
        <v>3</v>
      </c>
      <c r="B7" s="97" t="s">
        <v>9</v>
      </c>
      <c r="C7" s="93">
        <v>0.6</v>
      </c>
      <c r="D7" s="93"/>
      <c r="E7" s="94"/>
      <c r="F7" s="96">
        <f>SUM(C7,D7)</f>
        <v>0.6</v>
      </c>
      <c r="G7" s="95"/>
      <c r="H7" s="93"/>
      <c r="I7" s="94"/>
      <c r="J7" s="93"/>
      <c r="K7" s="92">
        <f>C7-J7</f>
        <v>0.6</v>
      </c>
    </row>
    <row r="8" spans="1:11" ht="15.75" x14ac:dyDescent="0.25">
      <c r="A8" s="91"/>
      <c r="B8" s="90" t="s">
        <v>6</v>
      </c>
      <c r="C8" s="86">
        <f>SUM(C5:C7)</f>
        <v>0.6</v>
      </c>
      <c r="D8" s="86">
        <f>SUM(D5:D7)</f>
        <v>6.52</v>
      </c>
      <c r="E8" s="87"/>
      <c r="F8" s="89">
        <f>SUM(C8,D8)</f>
        <v>7.1199999999999992</v>
      </c>
      <c r="G8" s="88"/>
      <c r="H8" s="86">
        <f>SUM(H5:H7)</f>
        <v>0</v>
      </c>
      <c r="I8" s="87"/>
      <c r="J8" s="86">
        <f>SUM(J5:J7)</f>
        <v>0</v>
      </c>
      <c r="K8" s="85">
        <f>F8-H8</f>
        <v>7.1199999999999992</v>
      </c>
    </row>
    <row r="9" spans="1:11" x14ac:dyDescent="0.25">
      <c r="K9" s="84"/>
    </row>
    <row r="11" spans="1:11" ht="15.75" x14ac:dyDescent="0.25">
      <c r="B11" s="83" t="s">
        <v>25</v>
      </c>
      <c r="F11" s="4"/>
      <c r="G11" s="172" t="s">
        <v>129</v>
      </c>
      <c r="H11" s="194"/>
    </row>
    <row r="12" spans="1:11" x14ac:dyDescent="0.25">
      <c r="B12" s="83"/>
      <c r="F12" s="3" t="s">
        <v>0</v>
      </c>
      <c r="G12" s="2"/>
      <c r="H12" s="2"/>
    </row>
    <row r="13" spans="1:11" ht="15.75" x14ac:dyDescent="0.25">
      <c r="B13" s="83" t="s">
        <v>2</v>
      </c>
      <c r="F13" s="4"/>
      <c r="G13" s="172" t="s">
        <v>128</v>
      </c>
      <c r="H13" s="194"/>
    </row>
    <row r="14" spans="1:11" x14ac:dyDescent="0.25">
      <c r="F14" s="3" t="s">
        <v>0</v>
      </c>
      <c r="G14" s="2"/>
      <c r="H14" s="2"/>
    </row>
  </sheetData>
  <mergeCells count="10">
    <mergeCell ref="K3:K4"/>
    <mergeCell ref="A2:K2"/>
    <mergeCell ref="B1:J1"/>
    <mergeCell ref="C3:E3"/>
    <mergeCell ref="G13:H13"/>
    <mergeCell ref="G11:H11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6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90" zoomScaleNormal="90" workbookViewId="0"/>
  </sheetViews>
  <sheetFormatPr defaultRowHeight="15" x14ac:dyDescent="0.25"/>
  <cols>
    <col min="1" max="1" width="8.85546875" style="1" customWidth="1"/>
    <col min="2" max="2" width="25.7109375" style="1" customWidth="1"/>
    <col min="3" max="3" width="13.140625" style="1" customWidth="1"/>
    <col min="4" max="5" width="15.85546875" style="1" customWidth="1"/>
    <col min="6" max="6" width="21.7109375" style="1" customWidth="1"/>
    <col min="7" max="7" width="12.7109375" style="1" customWidth="1"/>
    <col min="8" max="8" width="15.7109375" style="1" customWidth="1"/>
    <col min="9" max="9" width="11.140625" style="1" customWidth="1"/>
    <col min="10" max="10" width="28.28515625" style="1" customWidth="1"/>
    <col min="11" max="11" width="12.7109375" style="1" customWidth="1"/>
    <col min="12" max="12" width="12.85546875" style="1" customWidth="1"/>
    <col min="13" max="16384" width="9.140625" style="1"/>
  </cols>
  <sheetData>
    <row r="1" spans="1:12" ht="37.5" customHeight="1" x14ac:dyDescent="0.25">
      <c r="D1" s="196" t="s">
        <v>169</v>
      </c>
      <c r="E1" s="197"/>
      <c r="F1" s="197"/>
      <c r="G1" s="197"/>
      <c r="H1" s="197"/>
      <c r="I1" s="197"/>
      <c r="J1" s="197"/>
    </row>
    <row r="2" spans="1:12" x14ac:dyDescent="0.25">
      <c r="D2" s="197"/>
      <c r="E2" s="197"/>
      <c r="F2" s="197"/>
      <c r="G2" s="197"/>
      <c r="H2" s="197"/>
      <c r="I2" s="197"/>
      <c r="J2" s="197"/>
    </row>
    <row r="3" spans="1:12" ht="21" x14ac:dyDescent="0.35">
      <c r="B3" s="118" t="s">
        <v>168</v>
      </c>
      <c r="C3" s="118"/>
      <c r="D3" s="117"/>
      <c r="E3" s="117"/>
      <c r="F3" s="117"/>
      <c r="G3" s="117"/>
      <c r="H3" s="117"/>
      <c r="I3" s="116"/>
      <c r="J3" s="116"/>
    </row>
    <row r="5" spans="1:12" ht="46.5" customHeight="1" x14ac:dyDescent="0.25">
      <c r="A5" s="181" t="s">
        <v>167</v>
      </c>
      <c r="B5" s="181" t="s">
        <v>166</v>
      </c>
      <c r="C5" s="181" t="s">
        <v>165</v>
      </c>
      <c r="D5" s="198" t="s">
        <v>164</v>
      </c>
      <c r="E5" s="199"/>
      <c r="F5" s="200"/>
      <c r="G5" s="181" t="s">
        <v>163</v>
      </c>
      <c r="H5" s="201" t="s">
        <v>162</v>
      </c>
      <c r="I5" s="202"/>
      <c r="J5" s="202"/>
      <c r="K5" s="203"/>
      <c r="L5" s="181" t="s">
        <v>161</v>
      </c>
    </row>
    <row r="6" spans="1:12" ht="88.5" customHeight="1" x14ac:dyDescent="0.25">
      <c r="A6" s="182"/>
      <c r="B6" s="182"/>
      <c r="C6" s="182"/>
      <c r="D6" s="81" t="s">
        <v>160</v>
      </c>
      <c r="E6" s="81" t="s">
        <v>159</v>
      </c>
      <c r="F6" s="81" t="s">
        <v>158</v>
      </c>
      <c r="G6" s="182"/>
      <c r="H6" s="115" t="s">
        <v>157</v>
      </c>
      <c r="I6" s="115" t="s">
        <v>155</v>
      </c>
      <c r="J6" s="115" t="s">
        <v>156</v>
      </c>
      <c r="K6" s="115" t="s">
        <v>155</v>
      </c>
      <c r="L6" s="182"/>
    </row>
    <row r="7" spans="1:12" ht="29.25" customHeight="1" x14ac:dyDescent="0.25">
      <c r="A7" s="79">
        <v>1</v>
      </c>
      <c r="B7" s="79" t="s">
        <v>154</v>
      </c>
      <c r="C7" s="79">
        <v>0.82499999999999996</v>
      </c>
      <c r="D7" s="114">
        <v>38.128999999999998</v>
      </c>
      <c r="E7" s="79"/>
      <c r="F7" s="112"/>
      <c r="G7" s="113">
        <f>D7+C7</f>
        <v>38.954000000000001</v>
      </c>
      <c r="H7" s="110">
        <v>2210</v>
      </c>
      <c r="I7" s="104">
        <f>K7+K8+K10+K11+K9</f>
        <v>13.918999999999999</v>
      </c>
      <c r="J7" s="71"/>
      <c r="K7" s="111"/>
      <c r="L7" s="103"/>
    </row>
    <row r="8" spans="1:12" ht="15.75" x14ac:dyDescent="0.25">
      <c r="A8" s="79">
        <v>2</v>
      </c>
      <c r="B8" s="79"/>
      <c r="C8" s="71"/>
      <c r="D8" s="71"/>
      <c r="E8" s="79"/>
      <c r="F8" s="112"/>
      <c r="G8" s="103"/>
      <c r="H8" s="110"/>
      <c r="I8" s="109"/>
      <c r="J8" s="71" t="s">
        <v>153</v>
      </c>
      <c r="K8" s="111">
        <v>4.2530000000000001</v>
      </c>
      <c r="L8" s="103"/>
    </row>
    <row r="9" spans="1:12" ht="15.75" x14ac:dyDescent="0.25">
      <c r="A9" s="79"/>
      <c r="B9" s="79"/>
      <c r="C9" s="71"/>
      <c r="D9" s="71"/>
      <c r="E9" s="79"/>
      <c r="F9" s="112"/>
      <c r="G9" s="103"/>
      <c r="H9" s="110"/>
      <c r="I9" s="109"/>
      <c r="J9" s="71" t="s">
        <v>152</v>
      </c>
      <c r="K9" s="111">
        <v>1.5649999999999999</v>
      </c>
      <c r="L9" s="103"/>
    </row>
    <row r="10" spans="1:12" ht="30" x14ac:dyDescent="0.25">
      <c r="A10" s="79">
        <v>3</v>
      </c>
      <c r="B10" s="108"/>
      <c r="C10" s="71"/>
      <c r="D10" s="71"/>
      <c r="E10" s="79"/>
      <c r="F10" s="71"/>
      <c r="G10" s="103"/>
      <c r="H10" s="110"/>
      <c r="I10" s="109"/>
      <c r="J10" s="108" t="s">
        <v>151</v>
      </c>
      <c r="K10" s="111">
        <v>5.7309999999999999</v>
      </c>
      <c r="L10" s="103"/>
    </row>
    <row r="11" spans="1:12" ht="15.75" x14ac:dyDescent="0.25">
      <c r="A11" s="79"/>
      <c r="B11" s="108"/>
      <c r="C11" s="71"/>
      <c r="D11" s="71"/>
      <c r="E11" s="79"/>
      <c r="F11" s="71"/>
      <c r="G11" s="103"/>
      <c r="H11" s="110"/>
      <c r="I11" s="109"/>
      <c r="J11" s="108" t="s">
        <v>150</v>
      </c>
      <c r="K11" s="111">
        <v>2.37</v>
      </c>
      <c r="L11" s="103"/>
    </row>
    <row r="12" spans="1:12" ht="15.75" x14ac:dyDescent="0.25">
      <c r="A12" s="79">
        <v>7</v>
      </c>
      <c r="B12" s="71"/>
      <c r="C12" s="71"/>
      <c r="D12" s="71"/>
      <c r="E12" s="71"/>
      <c r="F12" s="71"/>
      <c r="G12" s="103"/>
      <c r="H12" s="110">
        <v>2220</v>
      </c>
      <c r="I12" s="104">
        <f>K12+K13</f>
        <v>0.128</v>
      </c>
      <c r="J12" s="71"/>
      <c r="K12" s="107"/>
      <c r="L12" s="103"/>
    </row>
    <row r="13" spans="1:12" ht="15.75" x14ac:dyDescent="0.25">
      <c r="A13" s="79"/>
      <c r="B13" s="71"/>
      <c r="C13" s="71"/>
      <c r="D13" s="71"/>
      <c r="E13" s="71"/>
      <c r="F13" s="71"/>
      <c r="G13" s="103"/>
      <c r="H13" s="110"/>
      <c r="I13" s="104"/>
      <c r="J13" s="71" t="s">
        <v>149</v>
      </c>
      <c r="K13" s="107">
        <v>0.128</v>
      </c>
      <c r="L13" s="103"/>
    </row>
    <row r="14" spans="1:12" ht="15.75" x14ac:dyDescent="0.25">
      <c r="A14" s="79">
        <v>10</v>
      </c>
      <c r="B14" s="71"/>
      <c r="C14" s="71"/>
      <c r="D14" s="71"/>
      <c r="E14" s="71"/>
      <c r="F14" s="71"/>
      <c r="G14" s="103"/>
      <c r="H14" s="110">
        <v>2240</v>
      </c>
      <c r="I14" s="104">
        <f>K14+K15+K16+K18+K19</f>
        <v>20.536000000000001</v>
      </c>
      <c r="J14" s="108" t="s">
        <v>148</v>
      </c>
      <c r="K14" s="107">
        <v>1.31</v>
      </c>
      <c r="L14" s="103"/>
    </row>
    <row r="15" spans="1:12" ht="30" x14ac:dyDescent="0.25">
      <c r="A15" s="79">
        <v>11</v>
      </c>
      <c r="B15" s="71"/>
      <c r="C15" s="71"/>
      <c r="D15" s="71"/>
      <c r="E15" s="71"/>
      <c r="F15" s="71"/>
      <c r="G15" s="103"/>
      <c r="H15" s="110"/>
      <c r="I15" s="109"/>
      <c r="J15" s="108" t="s">
        <v>147</v>
      </c>
      <c r="K15" s="107">
        <v>6.7</v>
      </c>
      <c r="L15" s="103"/>
    </row>
    <row r="16" spans="1:12" ht="30" x14ac:dyDescent="0.25">
      <c r="A16" s="79">
        <v>12</v>
      </c>
      <c r="B16" s="71"/>
      <c r="C16" s="71"/>
      <c r="D16" s="71"/>
      <c r="E16" s="71"/>
      <c r="F16" s="71"/>
      <c r="G16" s="103"/>
      <c r="H16" s="110"/>
      <c r="I16" s="109"/>
      <c r="J16" s="108" t="s">
        <v>146</v>
      </c>
      <c r="K16" s="107">
        <v>2.2360000000000002</v>
      </c>
      <c r="L16" s="103"/>
    </row>
    <row r="17" spans="1:12" ht="15.75" x14ac:dyDescent="0.25">
      <c r="A17" s="79"/>
      <c r="B17" s="71"/>
      <c r="C17" s="71"/>
      <c r="D17" s="71"/>
      <c r="E17" s="71"/>
      <c r="F17" s="71"/>
      <c r="G17" s="103"/>
      <c r="H17" s="110"/>
      <c r="I17" s="109"/>
      <c r="J17" s="108" t="s">
        <v>145</v>
      </c>
      <c r="K17" s="107">
        <v>1.2</v>
      </c>
      <c r="L17" s="103"/>
    </row>
    <row r="18" spans="1:12" ht="15.75" x14ac:dyDescent="0.25">
      <c r="A18" s="79">
        <v>15</v>
      </c>
      <c r="B18" s="71"/>
      <c r="C18" s="71"/>
      <c r="D18" s="71"/>
      <c r="E18" s="71"/>
      <c r="F18" s="71"/>
      <c r="G18" s="103"/>
      <c r="H18" s="110"/>
      <c r="I18" s="109"/>
      <c r="J18" s="108" t="s">
        <v>144</v>
      </c>
      <c r="K18" s="107">
        <v>4.5</v>
      </c>
      <c r="L18" s="103"/>
    </row>
    <row r="19" spans="1:12" ht="30" x14ac:dyDescent="0.25">
      <c r="A19" s="79"/>
      <c r="B19" s="71"/>
      <c r="C19" s="71"/>
      <c r="D19" s="71"/>
      <c r="E19" s="71"/>
      <c r="F19" s="71"/>
      <c r="G19" s="103"/>
      <c r="H19" s="110"/>
      <c r="I19" s="109"/>
      <c r="J19" s="108" t="s">
        <v>143</v>
      </c>
      <c r="K19" s="107">
        <v>5.79</v>
      </c>
      <c r="L19" s="103"/>
    </row>
    <row r="20" spans="1:12" ht="24" customHeight="1" x14ac:dyDescent="0.25">
      <c r="A20" s="77" t="s">
        <v>142</v>
      </c>
      <c r="B20" s="103"/>
      <c r="C20" s="103">
        <f>C7</f>
        <v>0.82499999999999996</v>
      </c>
      <c r="D20" s="106">
        <f>D7</f>
        <v>38.128999999999998</v>
      </c>
      <c r="E20" s="105">
        <f>E8+E10</f>
        <v>0</v>
      </c>
      <c r="F20" s="103"/>
      <c r="G20" s="103">
        <f>SUM(G7:G19)</f>
        <v>38.954000000000001</v>
      </c>
      <c r="H20" s="105"/>
      <c r="I20" s="104">
        <f>I14+I7+I12</f>
        <v>34.582999999999998</v>
      </c>
      <c r="J20" s="103"/>
      <c r="K20" s="102">
        <f>SUM(K7:K19)</f>
        <v>35.783000000000001</v>
      </c>
      <c r="L20" s="102">
        <f>G20-I20</f>
        <v>4.3710000000000022</v>
      </c>
    </row>
    <row r="23" spans="1:12" ht="18.75" x14ac:dyDescent="0.3">
      <c r="A23" s="101" t="s">
        <v>141</v>
      </c>
      <c r="B23" s="101"/>
      <c r="C23" s="101"/>
      <c r="D23" s="101"/>
      <c r="E23" s="101" t="s">
        <v>140</v>
      </c>
    </row>
    <row r="24" spans="1:12" ht="18.75" x14ac:dyDescent="0.3">
      <c r="A24" s="101"/>
      <c r="B24" s="101"/>
      <c r="C24" s="101"/>
      <c r="D24" s="101"/>
      <c r="E24" s="101"/>
    </row>
    <row r="25" spans="1:12" ht="18.75" x14ac:dyDescent="0.3">
      <c r="A25" s="101"/>
      <c r="B25" s="101"/>
      <c r="C25" s="101"/>
      <c r="D25" s="101"/>
      <c r="E25" s="101"/>
    </row>
    <row r="26" spans="1:12" ht="18.75" x14ac:dyDescent="0.3">
      <c r="A26" s="101" t="s">
        <v>2</v>
      </c>
      <c r="B26" s="101"/>
      <c r="C26" s="101"/>
      <c r="D26" s="101"/>
      <c r="E26" s="101" t="s">
        <v>139</v>
      </c>
    </row>
    <row r="27" spans="1:12" ht="18.75" x14ac:dyDescent="0.3">
      <c r="A27" s="101"/>
      <c r="B27" s="101"/>
      <c r="C27" s="101"/>
      <c r="D27" s="101"/>
      <c r="E27" s="101"/>
    </row>
  </sheetData>
  <mergeCells count="8">
    <mergeCell ref="L5:L6"/>
    <mergeCell ref="D1:J2"/>
    <mergeCell ref="D5:F5"/>
    <mergeCell ref="A5:A6"/>
    <mergeCell ref="B5:B6"/>
    <mergeCell ref="H5:K5"/>
    <mergeCell ref="G5:G6"/>
    <mergeCell ref="C5:C6"/>
  </mergeCells>
  <pageMargins left="0.70866141732283472" right="0.70866141732283472" top="0.74803149606299213" bottom="0.74803149606299213" header="0.31496062992125984" footer="0.31496062992125984"/>
  <pageSetup paperSize="9" scale="54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zoomScale="90" zoomScaleNormal="90" workbookViewId="0"/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26"/>
      <c r="B1" s="169" t="s">
        <v>172</v>
      </c>
      <c r="C1" s="170"/>
      <c r="D1" s="170"/>
      <c r="E1" s="170"/>
      <c r="F1" s="170"/>
      <c r="G1" s="170"/>
      <c r="H1" s="170"/>
      <c r="I1" s="170"/>
      <c r="J1" s="170"/>
      <c r="K1" s="26"/>
    </row>
    <row r="2" spans="1:11" ht="31.5" customHeight="1" x14ac:dyDescent="0.25">
      <c r="A2" s="168" t="s">
        <v>23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</row>
    <row r="3" spans="1:11" ht="33" customHeight="1" x14ac:dyDescent="0.25">
      <c r="A3" s="174" t="s">
        <v>22</v>
      </c>
      <c r="B3" s="174" t="s">
        <v>21</v>
      </c>
      <c r="C3" s="171" t="s">
        <v>20</v>
      </c>
      <c r="D3" s="171"/>
      <c r="E3" s="171"/>
      <c r="F3" s="171" t="s">
        <v>19</v>
      </c>
      <c r="G3" s="171" t="s">
        <v>18</v>
      </c>
      <c r="H3" s="171"/>
      <c r="I3" s="171"/>
      <c r="J3" s="171"/>
      <c r="K3" s="167" t="s">
        <v>17</v>
      </c>
    </row>
    <row r="4" spans="1:11" ht="158.25" customHeight="1" x14ac:dyDescent="0.25">
      <c r="A4" s="174"/>
      <c r="B4" s="174"/>
      <c r="C4" s="24" t="s">
        <v>16</v>
      </c>
      <c r="D4" s="24" t="s">
        <v>15</v>
      </c>
      <c r="E4" s="24" t="s">
        <v>14</v>
      </c>
      <c r="F4" s="171"/>
      <c r="G4" s="25" t="s">
        <v>13</v>
      </c>
      <c r="H4" s="24" t="s">
        <v>11</v>
      </c>
      <c r="I4" s="24" t="s">
        <v>12</v>
      </c>
      <c r="J4" s="24" t="s">
        <v>11</v>
      </c>
      <c r="K4" s="167"/>
    </row>
    <row r="5" spans="1:11" ht="15.75" x14ac:dyDescent="0.25">
      <c r="A5" s="22">
        <v>1</v>
      </c>
      <c r="B5" s="20" t="s">
        <v>96</v>
      </c>
      <c r="C5" s="18">
        <v>227.09</v>
      </c>
      <c r="D5" s="18">
        <v>4.9000000000000004</v>
      </c>
      <c r="E5" s="19"/>
      <c r="F5" s="16">
        <f t="shared" ref="F5:F48" si="0">SUM(C5,D5)</f>
        <v>231.99</v>
      </c>
      <c r="G5" s="20">
        <v>2220</v>
      </c>
      <c r="H5" s="18">
        <v>170.26599999999999</v>
      </c>
      <c r="I5" s="23"/>
      <c r="J5" s="18"/>
      <c r="K5" s="13">
        <v>0</v>
      </c>
    </row>
    <row r="6" spans="1:11" ht="15.75" x14ac:dyDescent="0.25">
      <c r="A6" s="22"/>
      <c r="B6" s="20"/>
      <c r="C6" s="18"/>
      <c r="D6" s="18"/>
      <c r="E6" s="19"/>
      <c r="F6" s="16">
        <f t="shared" si="0"/>
        <v>0</v>
      </c>
      <c r="G6" s="20"/>
      <c r="H6" s="18"/>
      <c r="I6" s="23"/>
      <c r="J6" s="18"/>
      <c r="K6" s="13"/>
    </row>
    <row r="7" spans="1:11" ht="15.75" x14ac:dyDescent="0.25">
      <c r="A7" s="22"/>
      <c r="B7" s="20"/>
      <c r="C7" s="18"/>
      <c r="D7" s="18"/>
      <c r="E7" s="19"/>
      <c r="F7" s="16">
        <f t="shared" si="0"/>
        <v>0</v>
      </c>
      <c r="G7" s="20"/>
      <c r="H7" s="18"/>
      <c r="I7" s="23"/>
      <c r="J7" s="18"/>
      <c r="K7" s="13"/>
    </row>
    <row r="8" spans="1:11" ht="15.75" x14ac:dyDescent="0.25">
      <c r="A8" s="22"/>
      <c r="B8" s="20"/>
      <c r="C8" s="18"/>
      <c r="D8" s="18"/>
      <c r="E8" s="19"/>
      <c r="F8" s="16">
        <f t="shared" si="0"/>
        <v>0</v>
      </c>
      <c r="G8" s="20"/>
      <c r="H8" s="18"/>
      <c r="I8" s="23"/>
      <c r="J8" s="18"/>
      <c r="K8" s="13"/>
    </row>
    <row r="9" spans="1:11" ht="15.75" hidden="1" x14ac:dyDescent="0.25">
      <c r="A9" s="22"/>
      <c r="B9" s="20"/>
      <c r="C9" s="18"/>
      <c r="D9" s="18"/>
      <c r="E9" s="19"/>
      <c r="F9" s="16">
        <f t="shared" si="0"/>
        <v>0</v>
      </c>
      <c r="G9" s="20"/>
      <c r="H9" s="18"/>
      <c r="I9" s="23"/>
      <c r="J9" s="18"/>
      <c r="K9" s="13"/>
    </row>
    <row r="10" spans="1:11" ht="15.75" hidden="1" x14ac:dyDescent="0.25">
      <c r="A10" s="22"/>
      <c r="B10" s="20"/>
      <c r="C10" s="18"/>
      <c r="D10" s="18"/>
      <c r="E10" s="19"/>
      <c r="F10" s="16">
        <f t="shared" si="0"/>
        <v>0</v>
      </c>
      <c r="G10" s="21"/>
      <c r="H10" s="18"/>
      <c r="I10" s="19"/>
      <c r="J10" s="18"/>
      <c r="K10" s="13"/>
    </row>
    <row r="11" spans="1:11" ht="15.75" hidden="1" x14ac:dyDescent="0.25">
      <c r="A11" s="22"/>
      <c r="B11" s="20"/>
      <c r="C11" s="18"/>
      <c r="D11" s="18"/>
      <c r="E11" s="19"/>
      <c r="F11" s="16">
        <f t="shared" si="0"/>
        <v>0</v>
      </c>
      <c r="G11" s="21"/>
      <c r="H11" s="18"/>
      <c r="I11" s="19"/>
      <c r="J11" s="18"/>
      <c r="K11" s="13"/>
    </row>
    <row r="12" spans="1:11" ht="15.75" hidden="1" x14ac:dyDescent="0.25">
      <c r="A12" s="22"/>
      <c r="B12" s="20"/>
      <c r="C12" s="18"/>
      <c r="D12" s="18"/>
      <c r="E12" s="19"/>
      <c r="F12" s="16">
        <f t="shared" si="0"/>
        <v>0</v>
      </c>
      <c r="G12" s="20"/>
      <c r="H12" s="18"/>
      <c r="I12" s="19"/>
      <c r="J12" s="18"/>
      <c r="K12" s="13"/>
    </row>
    <row r="13" spans="1:11" ht="15.75" hidden="1" x14ac:dyDescent="0.25">
      <c r="A13" s="21"/>
      <c r="B13" s="20"/>
      <c r="C13" s="18"/>
      <c r="D13" s="18"/>
      <c r="E13" s="19"/>
      <c r="F13" s="16">
        <f t="shared" si="0"/>
        <v>0</v>
      </c>
      <c r="G13" s="20"/>
      <c r="H13" s="18"/>
      <c r="I13" s="19"/>
      <c r="J13" s="18"/>
      <c r="K13" s="13"/>
    </row>
    <row r="14" spans="1:11" ht="15" hidden="1" customHeight="1" x14ac:dyDescent="0.25">
      <c r="A14" s="21"/>
      <c r="B14" s="20"/>
      <c r="C14" s="18"/>
      <c r="D14" s="18"/>
      <c r="E14" s="19"/>
      <c r="F14" s="16">
        <f t="shared" si="0"/>
        <v>0</v>
      </c>
      <c r="G14" s="20"/>
      <c r="H14" s="18"/>
      <c r="I14" s="19"/>
      <c r="J14" s="18"/>
      <c r="K14" s="13"/>
    </row>
    <row r="15" spans="1:11" ht="15.75" hidden="1" x14ac:dyDescent="0.25">
      <c r="A15" s="22"/>
      <c r="B15" s="20"/>
      <c r="C15" s="18"/>
      <c r="D15" s="18"/>
      <c r="E15" s="19"/>
      <c r="F15" s="16">
        <f t="shared" si="0"/>
        <v>0</v>
      </c>
      <c r="G15" s="20"/>
      <c r="H15" s="18"/>
      <c r="I15" s="19"/>
      <c r="J15" s="18"/>
      <c r="K15" s="13"/>
    </row>
    <row r="16" spans="1:11" ht="15.75" hidden="1" x14ac:dyDescent="0.25">
      <c r="A16" s="22"/>
      <c r="B16" s="20"/>
      <c r="C16" s="18"/>
      <c r="D16" s="18"/>
      <c r="E16" s="19"/>
      <c r="F16" s="16">
        <f t="shared" si="0"/>
        <v>0</v>
      </c>
      <c r="G16" s="20"/>
      <c r="H16" s="18"/>
      <c r="I16" s="19"/>
      <c r="J16" s="18"/>
      <c r="K16" s="13"/>
    </row>
    <row r="17" spans="1:11" ht="15.75" hidden="1" x14ac:dyDescent="0.25">
      <c r="A17" s="22"/>
      <c r="B17" s="20"/>
      <c r="C17" s="18"/>
      <c r="D17" s="18"/>
      <c r="E17" s="19"/>
      <c r="F17" s="16">
        <f t="shared" si="0"/>
        <v>0</v>
      </c>
      <c r="G17" s="20"/>
      <c r="H17" s="18"/>
      <c r="I17" s="19"/>
      <c r="J17" s="18"/>
      <c r="K17" s="13"/>
    </row>
    <row r="18" spans="1:11" ht="15.75" hidden="1" x14ac:dyDescent="0.25">
      <c r="A18" s="22"/>
      <c r="B18" s="20"/>
      <c r="C18" s="18"/>
      <c r="D18" s="18"/>
      <c r="E18" s="19"/>
      <c r="F18" s="16">
        <f t="shared" si="0"/>
        <v>0</v>
      </c>
      <c r="G18" s="20"/>
      <c r="H18" s="18"/>
      <c r="I18" s="19"/>
      <c r="J18" s="18"/>
      <c r="K18" s="13"/>
    </row>
    <row r="19" spans="1:11" ht="15.75" hidden="1" x14ac:dyDescent="0.25">
      <c r="A19" s="22"/>
      <c r="B19" s="20"/>
      <c r="C19" s="18"/>
      <c r="D19" s="18"/>
      <c r="E19" s="19"/>
      <c r="F19" s="16">
        <f t="shared" si="0"/>
        <v>0</v>
      </c>
      <c r="G19" s="20"/>
      <c r="H19" s="18"/>
      <c r="I19" s="19"/>
      <c r="J19" s="18"/>
      <c r="K19" s="13"/>
    </row>
    <row r="20" spans="1:11" ht="15.75" hidden="1" x14ac:dyDescent="0.25">
      <c r="A20" s="22"/>
      <c r="B20" s="20"/>
      <c r="C20" s="18"/>
      <c r="D20" s="18"/>
      <c r="E20" s="19"/>
      <c r="F20" s="16">
        <f t="shared" si="0"/>
        <v>0</v>
      </c>
      <c r="G20" s="20"/>
      <c r="H20" s="18"/>
      <c r="I20" s="19"/>
      <c r="J20" s="18"/>
      <c r="K20" s="13"/>
    </row>
    <row r="21" spans="1:11" ht="15.75" hidden="1" x14ac:dyDescent="0.25">
      <c r="A21" s="22"/>
      <c r="B21" s="20"/>
      <c r="C21" s="18"/>
      <c r="D21" s="18"/>
      <c r="E21" s="19"/>
      <c r="F21" s="16">
        <f t="shared" si="0"/>
        <v>0</v>
      </c>
      <c r="G21" s="20"/>
      <c r="H21" s="18"/>
      <c r="I21" s="19"/>
      <c r="J21" s="18"/>
      <c r="K21" s="13"/>
    </row>
    <row r="22" spans="1:11" ht="15.75" hidden="1" x14ac:dyDescent="0.25">
      <c r="A22" s="22"/>
      <c r="B22" s="20"/>
      <c r="C22" s="18"/>
      <c r="D22" s="18"/>
      <c r="E22" s="19"/>
      <c r="F22" s="16">
        <f t="shared" si="0"/>
        <v>0</v>
      </c>
      <c r="G22" s="20"/>
      <c r="H22" s="18"/>
      <c r="I22" s="19"/>
      <c r="J22" s="18"/>
      <c r="K22" s="13"/>
    </row>
    <row r="23" spans="1:11" ht="15.75" hidden="1" x14ac:dyDescent="0.25">
      <c r="A23" s="21"/>
      <c r="B23" s="20"/>
      <c r="C23" s="18"/>
      <c r="D23" s="18"/>
      <c r="E23" s="19"/>
      <c r="F23" s="16">
        <f t="shared" si="0"/>
        <v>0</v>
      </c>
      <c r="G23" s="20"/>
      <c r="H23" s="18"/>
      <c r="I23" s="19"/>
      <c r="J23" s="18"/>
      <c r="K23" s="13"/>
    </row>
    <row r="24" spans="1:11" ht="15.75" hidden="1" x14ac:dyDescent="0.25">
      <c r="A24" s="21"/>
      <c r="B24" s="20"/>
      <c r="C24" s="18"/>
      <c r="D24" s="18"/>
      <c r="E24" s="19"/>
      <c r="F24" s="16">
        <f t="shared" si="0"/>
        <v>0</v>
      </c>
      <c r="G24" s="20"/>
      <c r="H24" s="18"/>
      <c r="I24" s="19"/>
      <c r="J24" s="18"/>
      <c r="K24" s="13"/>
    </row>
    <row r="25" spans="1:11" ht="15.75" hidden="1" x14ac:dyDescent="0.25">
      <c r="A25" s="22"/>
      <c r="B25" s="20"/>
      <c r="C25" s="18"/>
      <c r="D25" s="18"/>
      <c r="E25" s="19"/>
      <c r="F25" s="16">
        <f t="shared" si="0"/>
        <v>0</v>
      </c>
      <c r="G25" s="20"/>
      <c r="H25" s="18"/>
      <c r="I25" s="19"/>
      <c r="J25" s="18"/>
      <c r="K25" s="13"/>
    </row>
    <row r="26" spans="1:11" ht="15.75" hidden="1" x14ac:dyDescent="0.25">
      <c r="A26" s="22"/>
      <c r="B26" s="20"/>
      <c r="C26" s="18"/>
      <c r="D26" s="18"/>
      <c r="E26" s="19"/>
      <c r="F26" s="16">
        <f t="shared" si="0"/>
        <v>0</v>
      </c>
      <c r="G26" s="20"/>
      <c r="H26" s="18"/>
      <c r="I26" s="19"/>
      <c r="J26" s="18"/>
      <c r="K26" s="13"/>
    </row>
    <row r="27" spans="1:11" ht="15.75" hidden="1" x14ac:dyDescent="0.25">
      <c r="A27" s="22"/>
      <c r="B27" s="20"/>
      <c r="C27" s="18"/>
      <c r="D27" s="18"/>
      <c r="E27" s="19"/>
      <c r="F27" s="16">
        <f t="shared" si="0"/>
        <v>0</v>
      </c>
      <c r="G27" s="20"/>
      <c r="H27" s="18"/>
      <c r="I27" s="19"/>
      <c r="J27" s="18"/>
      <c r="K27" s="13"/>
    </row>
    <row r="28" spans="1:11" ht="15.75" hidden="1" x14ac:dyDescent="0.25">
      <c r="A28" s="22"/>
      <c r="B28" s="20"/>
      <c r="C28" s="18"/>
      <c r="D28" s="18"/>
      <c r="E28" s="19"/>
      <c r="F28" s="16">
        <f t="shared" si="0"/>
        <v>0</v>
      </c>
      <c r="G28" s="20"/>
      <c r="H28" s="18"/>
      <c r="I28" s="19"/>
      <c r="J28" s="18"/>
      <c r="K28" s="13"/>
    </row>
    <row r="29" spans="1:11" ht="15.75" hidden="1" x14ac:dyDescent="0.25">
      <c r="A29" s="22"/>
      <c r="B29" s="20"/>
      <c r="C29" s="18"/>
      <c r="D29" s="18"/>
      <c r="E29" s="19"/>
      <c r="F29" s="16">
        <f t="shared" si="0"/>
        <v>0</v>
      </c>
      <c r="G29" s="20"/>
      <c r="H29" s="18"/>
      <c r="I29" s="19"/>
      <c r="J29" s="18"/>
      <c r="K29" s="13"/>
    </row>
    <row r="30" spans="1:11" ht="15.75" hidden="1" x14ac:dyDescent="0.25">
      <c r="A30" s="22"/>
      <c r="B30" s="20"/>
      <c r="C30" s="18"/>
      <c r="D30" s="18"/>
      <c r="E30" s="19"/>
      <c r="F30" s="16">
        <f t="shared" si="0"/>
        <v>0</v>
      </c>
      <c r="G30" s="20"/>
      <c r="H30" s="18"/>
      <c r="I30" s="19"/>
      <c r="J30" s="18"/>
      <c r="K30" s="13"/>
    </row>
    <row r="31" spans="1:11" ht="15.75" hidden="1" x14ac:dyDescent="0.25">
      <c r="A31" s="22"/>
      <c r="B31" s="20"/>
      <c r="C31" s="18"/>
      <c r="D31" s="18"/>
      <c r="E31" s="19"/>
      <c r="F31" s="16">
        <f t="shared" si="0"/>
        <v>0</v>
      </c>
      <c r="G31" s="20"/>
      <c r="H31" s="18"/>
      <c r="I31" s="19"/>
      <c r="J31" s="18"/>
      <c r="K31" s="13"/>
    </row>
    <row r="32" spans="1:11" ht="15.75" hidden="1" x14ac:dyDescent="0.25">
      <c r="A32" s="22"/>
      <c r="B32" s="20"/>
      <c r="C32" s="18"/>
      <c r="D32" s="18"/>
      <c r="E32" s="19"/>
      <c r="F32" s="16">
        <f t="shared" si="0"/>
        <v>0</v>
      </c>
      <c r="G32" s="20"/>
      <c r="H32" s="18"/>
      <c r="I32" s="19"/>
      <c r="J32" s="18"/>
      <c r="K32" s="13"/>
    </row>
    <row r="33" spans="1:11" ht="15.75" hidden="1" x14ac:dyDescent="0.25">
      <c r="A33" s="21"/>
      <c r="B33" s="20"/>
      <c r="C33" s="18"/>
      <c r="D33" s="18"/>
      <c r="E33" s="19"/>
      <c r="F33" s="16">
        <f t="shared" si="0"/>
        <v>0</v>
      </c>
      <c r="G33" s="20"/>
      <c r="H33" s="18"/>
      <c r="I33" s="19"/>
      <c r="J33" s="18"/>
      <c r="K33" s="13"/>
    </row>
    <row r="34" spans="1:11" ht="15.75" hidden="1" x14ac:dyDescent="0.25">
      <c r="A34" s="21"/>
      <c r="B34" s="20"/>
      <c r="C34" s="18"/>
      <c r="D34" s="18"/>
      <c r="E34" s="19"/>
      <c r="F34" s="16">
        <f t="shared" si="0"/>
        <v>0</v>
      </c>
      <c r="G34" s="20"/>
      <c r="H34" s="18"/>
      <c r="I34" s="19"/>
      <c r="J34" s="18"/>
      <c r="K34" s="13"/>
    </row>
    <row r="35" spans="1:11" ht="15.75" hidden="1" x14ac:dyDescent="0.25">
      <c r="A35" s="22"/>
      <c r="B35" s="20"/>
      <c r="C35" s="18"/>
      <c r="D35" s="18"/>
      <c r="E35" s="19"/>
      <c r="F35" s="16">
        <f t="shared" si="0"/>
        <v>0</v>
      </c>
      <c r="G35" s="20"/>
      <c r="H35" s="18"/>
      <c r="I35" s="19"/>
      <c r="J35" s="18"/>
      <c r="K35" s="13"/>
    </row>
    <row r="36" spans="1:11" ht="15.75" hidden="1" x14ac:dyDescent="0.25">
      <c r="A36" s="22"/>
      <c r="B36" s="20"/>
      <c r="C36" s="18"/>
      <c r="D36" s="18"/>
      <c r="E36" s="19"/>
      <c r="F36" s="16">
        <f t="shared" si="0"/>
        <v>0</v>
      </c>
      <c r="G36" s="20"/>
      <c r="H36" s="18"/>
      <c r="I36" s="19"/>
      <c r="J36" s="18"/>
      <c r="K36" s="13"/>
    </row>
    <row r="37" spans="1:11" ht="15.75" hidden="1" x14ac:dyDescent="0.25">
      <c r="A37" s="22"/>
      <c r="B37" s="20"/>
      <c r="C37" s="18"/>
      <c r="D37" s="18"/>
      <c r="E37" s="19"/>
      <c r="F37" s="16">
        <f t="shared" si="0"/>
        <v>0</v>
      </c>
      <c r="G37" s="20"/>
      <c r="H37" s="18"/>
      <c r="I37" s="19"/>
      <c r="J37" s="18"/>
      <c r="K37" s="13"/>
    </row>
    <row r="38" spans="1:11" ht="15.75" hidden="1" x14ac:dyDescent="0.25">
      <c r="A38" s="22"/>
      <c r="B38" s="20"/>
      <c r="C38" s="18"/>
      <c r="D38" s="18"/>
      <c r="E38" s="19"/>
      <c r="F38" s="16">
        <f t="shared" si="0"/>
        <v>0</v>
      </c>
      <c r="G38" s="20"/>
      <c r="H38" s="18"/>
      <c r="I38" s="19"/>
      <c r="J38" s="18"/>
      <c r="K38" s="13"/>
    </row>
    <row r="39" spans="1:11" ht="15.75" hidden="1" x14ac:dyDescent="0.25">
      <c r="A39" s="22"/>
      <c r="B39" s="20"/>
      <c r="C39" s="18"/>
      <c r="D39" s="18"/>
      <c r="E39" s="19"/>
      <c r="F39" s="16">
        <f t="shared" si="0"/>
        <v>0</v>
      </c>
      <c r="G39" s="20"/>
      <c r="H39" s="18"/>
      <c r="I39" s="19"/>
      <c r="J39" s="18"/>
      <c r="K39" s="13"/>
    </row>
    <row r="40" spans="1:11" ht="15.75" hidden="1" x14ac:dyDescent="0.25">
      <c r="A40" s="22"/>
      <c r="B40" s="20"/>
      <c r="C40" s="18"/>
      <c r="D40" s="18"/>
      <c r="E40" s="19"/>
      <c r="F40" s="16">
        <f t="shared" si="0"/>
        <v>0</v>
      </c>
      <c r="G40" s="20"/>
      <c r="H40" s="18"/>
      <c r="I40" s="19"/>
      <c r="J40" s="18"/>
      <c r="K40" s="13"/>
    </row>
    <row r="41" spans="1:11" ht="15.75" hidden="1" x14ac:dyDescent="0.25">
      <c r="A41" s="22"/>
      <c r="B41" s="20"/>
      <c r="C41" s="18"/>
      <c r="D41" s="18"/>
      <c r="E41" s="19"/>
      <c r="F41" s="16">
        <f t="shared" si="0"/>
        <v>0</v>
      </c>
      <c r="G41" s="20"/>
      <c r="H41" s="18"/>
      <c r="I41" s="19"/>
      <c r="J41" s="18"/>
      <c r="K41" s="13"/>
    </row>
    <row r="42" spans="1:11" ht="15.75" hidden="1" x14ac:dyDescent="0.25">
      <c r="A42" s="22"/>
      <c r="B42" s="20"/>
      <c r="C42" s="18"/>
      <c r="D42" s="18"/>
      <c r="E42" s="19"/>
      <c r="F42" s="16">
        <f t="shared" si="0"/>
        <v>0</v>
      </c>
      <c r="G42" s="20"/>
      <c r="H42" s="18"/>
      <c r="I42" s="19"/>
      <c r="J42" s="18"/>
      <c r="K42" s="13"/>
    </row>
    <row r="43" spans="1:11" ht="15.75" hidden="1" x14ac:dyDescent="0.25">
      <c r="A43" s="21"/>
      <c r="B43" s="20"/>
      <c r="C43" s="18"/>
      <c r="D43" s="18"/>
      <c r="E43" s="19"/>
      <c r="F43" s="16">
        <f t="shared" si="0"/>
        <v>0</v>
      </c>
      <c r="G43" s="20"/>
      <c r="H43" s="18"/>
      <c r="I43" s="19"/>
      <c r="J43" s="18"/>
      <c r="K43" s="13"/>
    </row>
    <row r="44" spans="1:11" ht="15.75" hidden="1" x14ac:dyDescent="0.25">
      <c r="A44" s="21"/>
      <c r="B44" s="20"/>
      <c r="C44" s="18"/>
      <c r="D44" s="18"/>
      <c r="E44" s="19"/>
      <c r="F44" s="16">
        <f t="shared" si="0"/>
        <v>0</v>
      </c>
      <c r="G44" s="20"/>
      <c r="H44" s="18"/>
      <c r="I44" s="19"/>
      <c r="J44" s="18"/>
      <c r="K44" s="13"/>
    </row>
    <row r="45" spans="1:11" ht="15.75" hidden="1" x14ac:dyDescent="0.25">
      <c r="A45" s="17"/>
      <c r="B45" s="12"/>
      <c r="C45" s="14"/>
      <c r="D45" s="14"/>
      <c r="E45" s="15"/>
      <c r="F45" s="16">
        <f t="shared" si="0"/>
        <v>0</v>
      </c>
      <c r="G45" s="12"/>
      <c r="H45" s="14"/>
      <c r="I45" s="15"/>
      <c r="J45" s="14"/>
      <c r="K45" s="13"/>
    </row>
    <row r="46" spans="1:11" ht="15.75" hidden="1" x14ac:dyDescent="0.25">
      <c r="A46" s="17"/>
      <c r="B46" s="12"/>
      <c r="C46" s="14"/>
      <c r="D46" s="14"/>
      <c r="E46" s="15"/>
      <c r="F46" s="16">
        <f t="shared" si="0"/>
        <v>0</v>
      </c>
      <c r="G46" s="12"/>
      <c r="H46" s="14"/>
      <c r="I46" s="15"/>
      <c r="J46" s="14"/>
      <c r="K46" s="13"/>
    </row>
    <row r="47" spans="1:11" ht="15.75" hidden="1" x14ac:dyDescent="0.25">
      <c r="A47" s="17"/>
      <c r="B47" s="12"/>
      <c r="C47" s="14"/>
      <c r="D47" s="14"/>
      <c r="E47" s="15"/>
      <c r="F47" s="16">
        <f t="shared" si="0"/>
        <v>0</v>
      </c>
      <c r="G47" s="12"/>
      <c r="H47" s="14"/>
      <c r="I47" s="15"/>
      <c r="J47" s="14"/>
      <c r="K47" s="13"/>
    </row>
    <row r="48" spans="1:11" ht="15.75" x14ac:dyDescent="0.25">
      <c r="A48" s="12"/>
      <c r="B48" s="11" t="s">
        <v>6</v>
      </c>
      <c r="C48" s="7">
        <f>SUM(C5:C47)</f>
        <v>227.09</v>
      </c>
      <c r="D48" s="7">
        <f>SUM(D5:D47)</f>
        <v>4.9000000000000004</v>
      </c>
      <c r="E48" s="8"/>
      <c r="F48" s="10">
        <f t="shared" si="0"/>
        <v>231.99</v>
      </c>
      <c r="G48" s="9"/>
      <c r="H48" s="7">
        <f>SUM(H5:H47)</f>
        <v>170.26599999999999</v>
      </c>
      <c r="I48" s="8"/>
      <c r="J48" s="7">
        <f>SUM(J5:J47)</f>
        <v>0</v>
      </c>
      <c r="K48" s="6">
        <f>F48-H48</f>
        <v>61.724000000000018</v>
      </c>
    </row>
    <row r="51" spans="2:8" ht="15.75" x14ac:dyDescent="0.25">
      <c r="B51" s="5" t="s">
        <v>25</v>
      </c>
      <c r="F51" s="4"/>
      <c r="G51" s="172" t="s">
        <v>171</v>
      </c>
      <c r="H51" s="173"/>
    </row>
    <row r="52" spans="2:8" x14ac:dyDescent="0.25">
      <c r="B52" s="5"/>
      <c r="F52" s="3" t="s">
        <v>0</v>
      </c>
      <c r="G52" s="2"/>
      <c r="H52" s="2"/>
    </row>
    <row r="53" spans="2:8" ht="15.75" x14ac:dyDescent="0.25">
      <c r="B53" s="5" t="s">
        <v>2</v>
      </c>
      <c r="F53" s="4"/>
      <c r="G53" s="172" t="s">
        <v>170</v>
      </c>
      <c r="H53" s="173"/>
    </row>
    <row r="54" spans="2:8" x14ac:dyDescent="0.25">
      <c r="F54" s="3" t="s">
        <v>0</v>
      </c>
      <c r="G54" s="2"/>
      <c r="H54" s="2"/>
    </row>
  </sheetData>
  <mergeCells count="10">
    <mergeCell ref="K3:K4"/>
    <mergeCell ref="A2:K2"/>
    <mergeCell ref="B1:J1"/>
    <mergeCell ref="C3:E3"/>
    <mergeCell ref="G53:H53"/>
    <mergeCell ref="G51:H51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8</vt:i4>
      </vt:variant>
    </vt:vector>
  </HeadingPairs>
  <TitlesOfParts>
    <vt:vector size="21" baseType="lpstr">
      <vt:lpstr>ШВД №2 Деснянського</vt:lpstr>
      <vt:lpstr>КМКДЦ</vt:lpstr>
      <vt:lpstr>СУВАГ</vt:lpstr>
      <vt:lpstr>КДЦ Голосіївського району</vt:lpstr>
      <vt:lpstr>КДЦ №2 Дарницького</vt:lpstr>
      <vt:lpstr>КДДЦ Дарницького</vt:lpstr>
      <vt:lpstr>КДЦ Дніпровського</vt:lpstr>
      <vt:lpstr>КДДЦ Дніпровського</vt:lpstr>
      <vt:lpstr>КДЦ Оболонського</vt:lpstr>
      <vt:lpstr>КДЦ Печерського</vt:lpstr>
      <vt:lpstr>КДЦ Подільського</vt:lpstr>
      <vt:lpstr>КДЦ Солом'янського</vt:lpstr>
      <vt:lpstr>КДЦ Шевченківського</vt:lpstr>
      <vt:lpstr>'КДЦ Дніпровського'!Область_печати</vt:lpstr>
      <vt:lpstr>'КДЦ Оболонського'!Область_печати</vt:lpstr>
      <vt:lpstr>'КДЦ Печерського'!Область_печати</vt:lpstr>
      <vt:lpstr>'КДЦ Подільського'!Область_печати</vt:lpstr>
      <vt:lpstr>'КДЦ Шевченківського'!Область_печати</vt:lpstr>
      <vt:lpstr>КМКДЦ!Область_печати</vt:lpstr>
      <vt:lpstr>СУВАГ!Область_печати</vt:lpstr>
      <vt:lpstr>'ШВД №2 Деснянського'!Область_печати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2021-10-20T09:17:20Z</dcterms:modified>
</cp:coreProperties>
</file>