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ауд\1 квартал\Спеціалізована стаціонарна мед.доп.населен\"/>
    </mc:Choice>
  </mc:AlternateContent>
  <xr:revisionPtr revIDLastSave="0" documentId="8_{B7E628C5-7037-4A55-8284-3CAB0006FD47}" xr6:coauthVersionLast="46" xr6:coauthVersionMax="46" xr10:uidLastSave="{00000000-0000-0000-0000-000000000000}"/>
  <bookViews>
    <workbookView xWindow="-120" yWindow="330" windowWidth="29040" windowHeight="15990" firstSheet="4" activeTab="15" xr2:uid="{00000000-000D-0000-FFFF-FFFF00000000}"/>
  </bookViews>
  <sheets>
    <sheet name="Психиатрия" sheetId="212" r:id="rId1"/>
    <sheet name="Кмпл2" sheetId="214" r:id="rId2"/>
    <sheet name="Кмпл3" sheetId="216" r:id="rId3"/>
    <sheet name="Кмтл1" sheetId="217" r:id="rId4"/>
    <sheet name="Дерматвен" sheetId="219" r:id="rId5"/>
    <sheet name="КМКШВЛ" sheetId="221" r:id="rId6"/>
    <sheet name="КМКЕЦ" sheetId="223" r:id="rId7"/>
    <sheet name="Кмцрпм" sheetId="225" r:id="rId8"/>
    <sheet name="КМКОЦ1" sheetId="232" r:id="rId9"/>
    <sheet name="КМКЛ17" sheetId="234" r:id="rId10"/>
    <sheet name="Соціотер" sheetId="236" r:id="rId11"/>
    <sheet name="КМКІЛ" sheetId="238" r:id="rId12"/>
    <sheet name="ЦСММ" sheetId="240" r:id="rId13"/>
    <sheet name="КЦТКМ" sheetId="242" r:id="rId14"/>
    <sheet name="КМЦДН" sheetId="244" r:id="rId15"/>
    <sheet name="АЗЛ" sheetId="245" r:id="rId16"/>
  </sheets>
  <definedNames>
    <definedName name="_xlnm.Print_Area" localSheetId="15">АЗЛ!$A$1:$K$58</definedName>
    <definedName name="_xlnm.Print_Area" localSheetId="4">Дерматвен!$A$1:$K$58</definedName>
    <definedName name="_xlnm.Print_Area" localSheetId="6">КМКЕЦ!$A$1:$K$58</definedName>
    <definedName name="_xlnm.Print_Area" localSheetId="11">КМКІЛ!$A$1:$K$16</definedName>
    <definedName name="_xlnm.Print_Area" localSheetId="9">КМКЛ17!$A$1:$K$58</definedName>
    <definedName name="_xlnm.Print_Area" localSheetId="5">КМКШВЛ!$A$1:$K$66</definedName>
    <definedName name="_xlnm.Print_Area" localSheetId="1">Кмпл2!$A$1:$K$59</definedName>
    <definedName name="_xlnm.Print_Area" localSheetId="2">Кмпл3!$A$1:$K$57</definedName>
    <definedName name="_xlnm.Print_Area" localSheetId="3">Кмтл1!$A$1:$K$57</definedName>
    <definedName name="_xlnm.Print_Area" localSheetId="14">КМЦДН!$A$1:$K$59</definedName>
    <definedName name="_xlnm.Print_Area" localSheetId="7">Кмцрпм!$A$1:$K$32</definedName>
    <definedName name="_xlnm.Print_Area" localSheetId="13">КЦТКМ!$A$1:$K$16</definedName>
    <definedName name="_xlnm.Print_Area" localSheetId="0">Психиатрия!$A$1:$K$455</definedName>
    <definedName name="_xlnm.Print_Area" localSheetId="10">Соціотер!$A$1:$K$57</definedName>
    <definedName name="_xlnm.Print_Area" localSheetId="12">ЦСММ!$A$1:$P$58</definedName>
  </definedNames>
  <calcPr calcId="181029"/>
</workbook>
</file>

<file path=xl/calcChain.xml><?xml version="1.0" encoding="utf-8"?>
<calcChain xmlns="http://schemas.openxmlformats.org/spreadsheetml/2006/main">
  <c r="J50" i="245" l="1"/>
  <c r="H50" i="245"/>
  <c r="D50" i="245"/>
  <c r="C50" i="245"/>
  <c r="K50" i="245" s="1"/>
  <c r="F49" i="245"/>
  <c r="F48" i="245"/>
  <c r="F47" i="245"/>
  <c r="F46" i="245"/>
  <c r="F45" i="245"/>
  <c r="F44" i="245"/>
  <c r="F43" i="245"/>
  <c r="F42" i="245"/>
  <c r="F41" i="245"/>
  <c r="F40" i="245"/>
  <c r="F39" i="245"/>
  <c r="F38" i="245"/>
  <c r="F37" i="245"/>
  <c r="F36" i="245"/>
  <c r="F35" i="245"/>
  <c r="F34" i="245"/>
  <c r="F33" i="245"/>
  <c r="F32" i="245"/>
  <c r="F31" i="245"/>
  <c r="F30" i="245"/>
  <c r="F29" i="245"/>
  <c r="F28" i="245"/>
  <c r="F27" i="245"/>
  <c r="F26" i="245"/>
  <c r="F25" i="245"/>
  <c r="F24" i="245"/>
  <c r="F23" i="245"/>
  <c r="F22" i="245"/>
  <c r="F21" i="245"/>
  <c r="F20" i="245"/>
  <c r="F19" i="245"/>
  <c r="F18" i="245"/>
  <c r="F17" i="245"/>
  <c r="F16" i="245"/>
  <c r="F15" i="245"/>
  <c r="F14" i="245"/>
  <c r="F13" i="245"/>
  <c r="F12" i="245"/>
  <c r="F11" i="245"/>
  <c r="F10" i="245"/>
  <c r="F9" i="245"/>
  <c r="F8" i="245"/>
  <c r="F7" i="245"/>
  <c r="J51" i="244"/>
  <c r="H51" i="244"/>
  <c r="K51" i="244" s="1"/>
  <c r="F51" i="244"/>
  <c r="D51" i="244"/>
  <c r="C51" i="244"/>
  <c r="F50" i="244"/>
  <c r="F49" i="244"/>
  <c r="F48" i="244"/>
  <c r="F47" i="244"/>
  <c r="F46" i="244"/>
  <c r="F45" i="244"/>
  <c r="F44" i="244"/>
  <c r="F43" i="244"/>
  <c r="F42" i="244"/>
  <c r="F41" i="244"/>
  <c r="F40" i="244"/>
  <c r="F39" i="244"/>
  <c r="F38" i="244"/>
  <c r="F37" i="244"/>
  <c r="F36" i="244"/>
  <c r="F35" i="244"/>
  <c r="F34" i="244"/>
  <c r="F33" i="244"/>
  <c r="F32" i="244"/>
  <c r="F31" i="244"/>
  <c r="F30" i="244"/>
  <c r="F29" i="244"/>
  <c r="F28" i="244"/>
  <c r="F27" i="244"/>
  <c r="F26" i="244"/>
  <c r="F25" i="244"/>
  <c r="F24" i="244"/>
  <c r="F23" i="244"/>
  <c r="F22" i="244"/>
  <c r="F21" i="244"/>
  <c r="F20" i="244"/>
  <c r="F19" i="244"/>
  <c r="F18" i="244"/>
  <c r="F17" i="244"/>
  <c r="F16" i="244"/>
  <c r="F15" i="244"/>
  <c r="F14" i="244"/>
  <c r="F13" i="244"/>
  <c r="F12" i="244"/>
  <c r="K11" i="244"/>
  <c r="F11" i="244"/>
  <c r="F10" i="244"/>
  <c r="F9" i="244"/>
  <c r="F8" i="244"/>
  <c r="F7" i="244"/>
  <c r="J10" i="242"/>
  <c r="H10" i="242"/>
  <c r="D10" i="242"/>
  <c r="C10" i="242"/>
  <c r="K10" i="242" s="1"/>
  <c r="F9" i="242"/>
  <c r="F8" i="242"/>
  <c r="F7" i="242"/>
  <c r="F6" i="242"/>
  <c r="F5" i="242"/>
  <c r="J50" i="240"/>
  <c r="H50" i="240"/>
  <c r="F50" i="240"/>
  <c r="D50" i="240"/>
  <c r="C50" i="240"/>
  <c r="K50" i="240" s="1"/>
  <c r="F49" i="240"/>
  <c r="F48" i="240"/>
  <c r="F47" i="240"/>
  <c r="F46" i="240"/>
  <c r="F45" i="240"/>
  <c r="F44" i="240"/>
  <c r="F43" i="240"/>
  <c r="F42" i="240"/>
  <c r="F41" i="240"/>
  <c r="F40" i="240"/>
  <c r="F39" i="240"/>
  <c r="F38" i="240"/>
  <c r="F37" i="240"/>
  <c r="F36" i="240"/>
  <c r="F35" i="240"/>
  <c r="F34" i="240"/>
  <c r="F33" i="240"/>
  <c r="F32" i="240"/>
  <c r="F31" i="240"/>
  <c r="F30" i="240"/>
  <c r="F29" i="240"/>
  <c r="F28" i="240"/>
  <c r="F27" i="240"/>
  <c r="F26" i="240"/>
  <c r="F25" i="240"/>
  <c r="F24" i="240"/>
  <c r="F23" i="240"/>
  <c r="F22" i="240"/>
  <c r="F21" i="240"/>
  <c r="F20" i="240"/>
  <c r="F19" i="240"/>
  <c r="F18" i="240"/>
  <c r="F17" i="240"/>
  <c r="F16" i="240"/>
  <c r="F15" i="240"/>
  <c r="F14" i="240"/>
  <c r="F13" i="240"/>
  <c r="F12" i="240"/>
  <c r="F11" i="240"/>
  <c r="F10" i="240"/>
  <c r="F9" i="240"/>
  <c r="F8" i="240"/>
  <c r="F7" i="240"/>
  <c r="J8" i="238"/>
  <c r="H8" i="238"/>
  <c r="F8" i="238"/>
  <c r="D8" i="238"/>
  <c r="C8" i="238"/>
  <c r="K8" i="238" s="1"/>
  <c r="F7" i="238"/>
  <c r="J49" i="236"/>
  <c r="H49" i="236"/>
  <c r="F49" i="236"/>
  <c r="D49" i="236"/>
  <c r="C49" i="236"/>
  <c r="K49" i="236" s="1"/>
  <c r="F48" i="236"/>
  <c r="F47" i="236"/>
  <c r="F46" i="236"/>
  <c r="F45" i="236"/>
  <c r="F44" i="236"/>
  <c r="F43" i="236"/>
  <c r="F42" i="236"/>
  <c r="F41" i="236"/>
  <c r="F40" i="236"/>
  <c r="F39" i="236"/>
  <c r="F38" i="236"/>
  <c r="F37" i="236"/>
  <c r="F36" i="236"/>
  <c r="F35" i="236"/>
  <c r="F34" i="236"/>
  <c r="F33" i="236"/>
  <c r="F32" i="236"/>
  <c r="F31" i="236"/>
  <c r="F30" i="236"/>
  <c r="F29" i="236"/>
  <c r="F28" i="236"/>
  <c r="F27" i="236"/>
  <c r="F26" i="236"/>
  <c r="F25" i="236"/>
  <c r="F24" i="236"/>
  <c r="F23" i="236"/>
  <c r="F22" i="236"/>
  <c r="F21" i="236"/>
  <c r="F20" i="236"/>
  <c r="F19" i="236"/>
  <c r="F18" i="236"/>
  <c r="F17" i="236"/>
  <c r="F16" i="236"/>
  <c r="F15" i="236"/>
  <c r="F14" i="236"/>
  <c r="F13" i="236"/>
  <c r="F12" i="236"/>
  <c r="F11" i="236"/>
  <c r="F10" i="236"/>
  <c r="F9" i="236"/>
  <c r="F8" i="236"/>
  <c r="F7" i="236"/>
  <c r="J50" i="234"/>
  <c r="H50" i="234"/>
  <c r="C50" i="234"/>
  <c r="K50" i="234" s="1"/>
  <c r="F49" i="234"/>
  <c r="F48" i="234"/>
  <c r="F47" i="234"/>
  <c r="F46" i="234"/>
  <c r="F45" i="234"/>
  <c r="F44" i="234"/>
  <c r="F43" i="234"/>
  <c r="F42" i="234"/>
  <c r="F41" i="234"/>
  <c r="F40" i="234"/>
  <c r="F39" i="234"/>
  <c r="F38" i="234"/>
  <c r="F37" i="234"/>
  <c r="F36" i="234"/>
  <c r="F35" i="234"/>
  <c r="F34" i="234"/>
  <c r="F33" i="234"/>
  <c r="F32" i="234"/>
  <c r="F31" i="234"/>
  <c r="F30" i="234"/>
  <c r="F29" i="234"/>
  <c r="F28" i="234"/>
  <c r="F27" i="234"/>
  <c r="F26" i="234"/>
  <c r="F25" i="234"/>
  <c r="F24" i="234"/>
  <c r="F23" i="234"/>
  <c r="F22" i="234"/>
  <c r="F21" i="234"/>
  <c r="F20" i="234"/>
  <c r="F19" i="234"/>
  <c r="F18" i="234"/>
  <c r="F17" i="234"/>
  <c r="F16" i="234"/>
  <c r="F15" i="234"/>
  <c r="F14" i="234"/>
  <c r="F13" i="234"/>
  <c r="F12" i="234"/>
  <c r="D11" i="234"/>
  <c r="F11" i="234" s="1"/>
  <c r="J10" i="234"/>
  <c r="D10" i="234"/>
  <c r="F10" i="234" s="1"/>
  <c r="D9" i="234"/>
  <c r="F9" i="234" s="1"/>
  <c r="F8" i="234"/>
  <c r="F7" i="234"/>
  <c r="H99" i="232"/>
  <c r="D99" i="232"/>
  <c r="C99" i="232"/>
  <c r="I98" i="232"/>
  <c r="F98" i="232"/>
  <c r="I97" i="232"/>
  <c r="F97" i="232"/>
  <c r="I96" i="232"/>
  <c r="F96" i="232"/>
  <c r="I95" i="232"/>
  <c r="F95" i="232"/>
  <c r="I94" i="232"/>
  <c r="F94" i="232"/>
  <c r="I93" i="232"/>
  <c r="F93" i="232"/>
  <c r="I92" i="232"/>
  <c r="F92" i="232"/>
  <c r="I91" i="232"/>
  <c r="F91" i="232"/>
  <c r="I90" i="232"/>
  <c r="I89" i="232"/>
  <c r="F89" i="232"/>
  <c r="I88" i="232"/>
  <c r="F88" i="232"/>
  <c r="I87" i="232"/>
  <c r="F87" i="232"/>
  <c r="I86" i="232"/>
  <c r="F86" i="232"/>
  <c r="I85" i="232"/>
  <c r="F85" i="232"/>
  <c r="I84" i="232"/>
  <c r="F84" i="232"/>
  <c r="I83" i="232"/>
  <c r="F83" i="232"/>
  <c r="I82" i="232"/>
  <c r="F82" i="232"/>
  <c r="I81" i="232"/>
  <c r="F81" i="232"/>
  <c r="I80" i="232"/>
  <c r="F80" i="232"/>
  <c r="I79" i="232"/>
  <c r="F79" i="232"/>
  <c r="F78" i="232"/>
  <c r="F77" i="232"/>
  <c r="F76" i="232"/>
  <c r="F75" i="232"/>
  <c r="F74" i="232"/>
  <c r="F73" i="232"/>
  <c r="F72" i="232"/>
  <c r="F71" i="232"/>
  <c r="F70" i="232"/>
  <c r="I69" i="232"/>
  <c r="F69" i="232"/>
  <c r="I68" i="232"/>
  <c r="F68" i="232"/>
  <c r="F67" i="232"/>
  <c r="F66" i="232"/>
  <c r="F65" i="232"/>
  <c r="F64" i="232"/>
  <c r="F63" i="232"/>
  <c r="F62" i="232"/>
  <c r="F61" i="232"/>
  <c r="F60" i="232"/>
  <c r="F59" i="232"/>
  <c r="I58" i="232"/>
  <c r="F58" i="232"/>
  <c r="I57" i="232"/>
  <c r="F57" i="232"/>
  <c r="I56" i="232"/>
  <c r="F56" i="232"/>
  <c r="F55" i="232"/>
  <c r="F54" i="232"/>
  <c r="I53" i="232"/>
  <c r="F53" i="232"/>
  <c r="I52" i="232"/>
  <c r="F52" i="232"/>
  <c r="I51" i="232"/>
  <c r="F51" i="232"/>
  <c r="F50" i="232"/>
  <c r="I49" i="232"/>
  <c r="F49" i="232"/>
  <c r="I48" i="232"/>
  <c r="F48" i="232"/>
  <c r="I47" i="232"/>
  <c r="F47" i="232"/>
  <c r="F46" i="232"/>
  <c r="F45" i="232"/>
  <c r="F44" i="232"/>
  <c r="F36" i="232"/>
  <c r="J36" i="232" s="1"/>
  <c r="J35" i="232"/>
  <c r="F35" i="232"/>
  <c r="F34" i="232"/>
  <c r="J34" i="232" s="1"/>
  <c r="A34" i="232"/>
  <c r="A35" i="232" s="1"/>
  <c r="A36" i="232" s="1"/>
  <c r="A37" i="232" s="1"/>
  <c r="A38" i="232" s="1"/>
  <c r="A39" i="232" s="1"/>
  <c r="A40" i="232" s="1"/>
  <c r="A41" i="232" s="1"/>
  <c r="A42" i="232" s="1"/>
  <c r="A43" i="232" s="1"/>
  <c r="A44" i="232" s="1"/>
  <c r="A45" i="232" s="1"/>
  <c r="A46" i="232" s="1"/>
  <c r="A47" i="232" s="1"/>
  <c r="A48" i="232" s="1"/>
  <c r="A49" i="232" s="1"/>
  <c r="A50" i="232" s="1"/>
  <c r="A51" i="232" s="1"/>
  <c r="A52" i="232" s="1"/>
  <c r="A53" i="232" s="1"/>
  <c r="A54" i="232" s="1"/>
  <c r="A55" i="232" s="1"/>
  <c r="A56" i="232" s="1"/>
  <c r="A57" i="232" s="1"/>
  <c r="A58" i="232" s="1"/>
  <c r="A59" i="232" s="1"/>
  <c r="A60" i="232" s="1"/>
  <c r="A61" i="232" s="1"/>
  <c r="A62" i="232" s="1"/>
  <c r="A63" i="232" s="1"/>
  <c r="A64" i="232" s="1"/>
  <c r="A65" i="232" s="1"/>
  <c r="A66" i="232" s="1"/>
  <c r="A67" i="232" s="1"/>
  <c r="A68" i="232" s="1"/>
  <c r="A69" i="232" s="1"/>
  <c r="A70" i="232" s="1"/>
  <c r="A71" i="232" s="1"/>
  <c r="A72" i="232" s="1"/>
  <c r="A73" i="232" s="1"/>
  <c r="A74" i="232" s="1"/>
  <c r="A75" i="232" s="1"/>
  <c r="A76" i="232" s="1"/>
  <c r="A77" i="232" s="1"/>
  <c r="A78" i="232" s="1"/>
  <c r="A79" i="232" s="1"/>
  <c r="A80" i="232" s="1"/>
  <c r="A81" i="232" s="1"/>
  <c r="A82" i="232" s="1"/>
  <c r="A83" i="232" s="1"/>
  <c r="A84" i="232" s="1"/>
  <c r="A85" i="232" s="1"/>
  <c r="A86" i="232" s="1"/>
  <c r="A87" i="232" s="1"/>
  <c r="A88" i="232" s="1"/>
  <c r="A89" i="232" s="1"/>
  <c r="J33" i="232"/>
  <c r="F33" i="232"/>
  <c r="A33" i="232"/>
  <c r="J32" i="232"/>
  <c r="A32" i="232"/>
  <c r="J31" i="232"/>
  <c r="F31" i="232"/>
  <c r="F30" i="232"/>
  <c r="J30" i="232" s="1"/>
  <c r="F29" i="232"/>
  <c r="J29" i="232" s="1"/>
  <c r="A29" i="232"/>
  <c r="J28" i="232"/>
  <c r="F28" i="232"/>
  <c r="A28" i="232"/>
  <c r="F26" i="232"/>
  <c r="J26" i="232" s="1"/>
  <c r="J19" i="232"/>
  <c r="F19" i="232"/>
  <c r="J18" i="232"/>
  <c r="J99" i="232" s="1"/>
  <c r="F18" i="232"/>
  <c r="F12" i="232"/>
  <c r="F11" i="232"/>
  <c r="F10" i="232"/>
  <c r="F9" i="232"/>
  <c r="A9" i="232"/>
  <c r="A10" i="232" s="1"/>
  <c r="A11" i="232" s="1"/>
  <c r="A12" i="232" s="1"/>
  <c r="A13" i="232" s="1"/>
  <c r="A14" i="232" s="1"/>
  <c r="A15" i="232" s="1"/>
  <c r="A16" i="232" s="1"/>
  <c r="A17" i="232" s="1"/>
  <c r="A18" i="232" s="1"/>
  <c r="A19" i="232" s="1"/>
  <c r="A20" i="232" s="1"/>
  <c r="A21" i="232" s="1"/>
  <c r="A22" i="232" s="1"/>
  <c r="A23" i="232" s="1"/>
  <c r="A24" i="232" s="1"/>
  <c r="A25" i="232" s="1"/>
  <c r="F8" i="232"/>
  <c r="A8" i="232"/>
  <c r="F7" i="232"/>
  <c r="F99" i="232" s="1"/>
  <c r="H24" i="225"/>
  <c r="K24" i="225" s="1"/>
  <c r="C24" i="225"/>
  <c r="F23" i="225"/>
  <c r="F22" i="225"/>
  <c r="F21" i="225"/>
  <c r="F20" i="225"/>
  <c r="F19" i="225"/>
  <c r="F18" i="225"/>
  <c r="F17" i="225"/>
  <c r="D16" i="225"/>
  <c r="F16" i="225" s="1"/>
  <c r="J16" i="225" s="1"/>
  <c r="D15" i="225"/>
  <c r="F15" i="225" s="1"/>
  <c r="J15" i="225" s="1"/>
  <c r="F14" i="225"/>
  <c r="J14" i="225" s="1"/>
  <c r="D14" i="225"/>
  <c r="D13" i="225"/>
  <c r="F13" i="225" s="1"/>
  <c r="J13" i="225" s="1"/>
  <c r="D12" i="225"/>
  <c r="F12" i="225" s="1"/>
  <c r="J12" i="225" s="1"/>
  <c r="D11" i="225"/>
  <c r="F11" i="225" s="1"/>
  <c r="J11" i="225" s="1"/>
  <c r="D10" i="225"/>
  <c r="F10" i="225" s="1"/>
  <c r="J10" i="225" s="1"/>
  <c r="D9" i="225"/>
  <c r="F9" i="225" s="1"/>
  <c r="J9" i="225" s="1"/>
  <c r="F8" i="225"/>
  <c r="J8" i="225" s="1"/>
  <c r="D7" i="225"/>
  <c r="D24" i="225" s="1"/>
  <c r="F24" i="225" s="1"/>
  <c r="J50" i="223"/>
  <c r="H50" i="223"/>
  <c r="K50" i="223" s="1"/>
  <c r="F50" i="223"/>
  <c r="D50" i="223"/>
  <c r="C50" i="223"/>
  <c r="F49" i="223"/>
  <c r="F48" i="223"/>
  <c r="F47" i="223"/>
  <c r="F46" i="223"/>
  <c r="F45" i="223"/>
  <c r="F44" i="223"/>
  <c r="F43" i="223"/>
  <c r="F42" i="223"/>
  <c r="F41" i="223"/>
  <c r="F40" i="223"/>
  <c r="F39" i="223"/>
  <c r="F38" i="223"/>
  <c r="F37" i="223"/>
  <c r="F36" i="223"/>
  <c r="F35" i="223"/>
  <c r="F34" i="223"/>
  <c r="F33" i="223"/>
  <c r="F32" i="223"/>
  <c r="F31" i="223"/>
  <c r="F30" i="223"/>
  <c r="F29" i="223"/>
  <c r="F28" i="223"/>
  <c r="F27" i="223"/>
  <c r="F26" i="223"/>
  <c r="F25" i="223"/>
  <c r="F24" i="223"/>
  <c r="F23" i="223"/>
  <c r="F22" i="223"/>
  <c r="F21" i="223"/>
  <c r="F20" i="223"/>
  <c r="F19" i="223"/>
  <c r="F18" i="223"/>
  <c r="F17" i="223"/>
  <c r="F16" i="223"/>
  <c r="F15" i="223"/>
  <c r="F14" i="223"/>
  <c r="F13" i="223"/>
  <c r="F12" i="223"/>
  <c r="F11" i="223"/>
  <c r="F10" i="223"/>
  <c r="F9" i="223"/>
  <c r="F8" i="223"/>
  <c r="F7" i="223"/>
  <c r="J58" i="221"/>
  <c r="H58" i="221"/>
  <c r="D58" i="221"/>
  <c r="F58" i="221" s="1"/>
  <c r="C58" i="221"/>
  <c r="F57" i="221"/>
  <c r="F56" i="221"/>
  <c r="F55" i="221"/>
  <c r="F54" i="221"/>
  <c r="F53" i="221"/>
  <c r="F52" i="221"/>
  <c r="F51" i="221"/>
  <c r="F50" i="221"/>
  <c r="F49" i="221"/>
  <c r="F48" i="221"/>
  <c r="F47" i="221"/>
  <c r="F46" i="221"/>
  <c r="F45" i="221"/>
  <c r="F44" i="221"/>
  <c r="F43" i="221"/>
  <c r="F42" i="221"/>
  <c r="F41" i="221"/>
  <c r="F40" i="221"/>
  <c r="F39" i="221"/>
  <c r="F38" i="221"/>
  <c r="F37" i="221"/>
  <c r="F36" i="221"/>
  <c r="F35" i="221"/>
  <c r="F34" i="221"/>
  <c r="F33" i="221"/>
  <c r="F32" i="221"/>
  <c r="F31" i="221"/>
  <c r="F30" i="221"/>
  <c r="F29" i="221"/>
  <c r="F28" i="221"/>
  <c r="F27" i="221"/>
  <c r="F26" i="221"/>
  <c r="F23" i="221"/>
  <c r="F22" i="221"/>
  <c r="F21" i="221"/>
  <c r="F20" i="221"/>
  <c r="F19" i="221"/>
  <c r="F18" i="221"/>
  <c r="F17" i="221"/>
  <c r="F8" i="221"/>
  <c r="F7" i="221"/>
  <c r="K50" i="219"/>
  <c r="J50" i="219"/>
  <c r="H50" i="219"/>
  <c r="D50" i="219"/>
  <c r="C50" i="219"/>
  <c r="F50" i="219" s="1"/>
  <c r="F49" i="219"/>
  <c r="F48" i="219"/>
  <c r="F47" i="219"/>
  <c r="F46" i="219"/>
  <c r="F45" i="219"/>
  <c r="F44" i="219"/>
  <c r="F43" i="219"/>
  <c r="F42" i="219"/>
  <c r="F41" i="219"/>
  <c r="F40" i="219"/>
  <c r="F39" i="219"/>
  <c r="F38" i="219"/>
  <c r="F37" i="219"/>
  <c r="F36" i="219"/>
  <c r="F35" i="219"/>
  <c r="F34" i="219"/>
  <c r="F33" i="219"/>
  <c r="F32" i="219"/>
  <c r="F31" i="219"/>
  <c r="F30" i="219"/>
  <c r="F29" i="219"/>
  <c r="F28" i="219"/>
  <c r="F27" i="219"/>
  <c r="F26" i="219"/>
  <c r="F25" i="219"/>
  <c r="F24" i="219"/>
  <c r="F23" i="219"/>
  <c r="F22" i="219"/>
  <c r="F21" i="219"/>
  <c r="F20" i="219"/>
  <c r="F19" i="219"/>
  <c r="F18" i="219"/>
  <c r="F17" i="219"/>
  <c r="F16" i="219"/>
  <c r="F15" i="219"/>
  <c r="F14" i="219"/>
  <c r="F13" i="219"/>
  <c r="F12" i="219"/>
  <c r="F11" i="219"/>
  <c r="F10" i="219"/>
  <c r="F9" i="219"/>
  <c r="F8" i="219"/>
  <c r="F7" i="219"/>
  <c r="K49" i="217"/>
  <c r="J49" i="217"/>
  <c r="H49" i="217"/>
  <c r="F49" i="217"/>
  <c r="D49" i="217"/>
  <c r="C49" i="217"/>
  <c r="F48" i="217"/>
  <c r="F47" i="217"/>
  <c r="F46" i="217"/>
  <c r="F45" i="217"/>
  <c r="F44" i="217"/>
  <c r="F43" i="217"/>
  <c r="F42" i="217"/>
  <c r="F41" i="217"/>
  <c r="F40" i="217"/>
  <c r="F39" i="217"/>
  <c r="F38" i="217"/>
  <c r="F37" i="217"/>
  <c r="F36" i="217"/>
  <c r="F35" i="217"/>
  <c r="F34" i="217"/>
  <c r="F33" i="217"/>
  <c r="F32" i="217"/>
  <c r="F31" i="217"/>
  <c r="F30" i="217"/>
  <c r="F29" i="217"/>
  <c r="F28" i="217"/>
  <c r="F27" i="217"/>
  <c r="F26" i="217"/>
  <c r="F25" i="217"/>
  <c r="F24" i="217"/>
  <c r="F23" i="217"/>
  <c r="F22" i="217"/>
  <c r="F21" i="217"/>
  <c r="F20" i="217"/>
  <c r="F19" i="217"/>
  <c r="F18" i="217"/>
  <c r="F17" i="217"/>
  <c r="F16" i="217"/>
  <c r="F15" i="217"/>
  <c r="F14" i="217"/>
  <c r="F13" i="217"/>
  <c r="F12" i="217"/>
  <c r="F11" i="217"/>
  <c r="F10" i="217"/>
  <c r="F9" i="217"/>
  <c r="F8" i="217"/>
  <c r="F7" i="217"/>
  <c r="J49" i="216"/>
  <c r="H49" i="216"/>
  <c r="D49" i="216"/>
  <c r="F49" i="216" s="1"/>
  <c r="C49" i="216"/>
  <c r="K49" i="216" s="1"/>
  <c r="F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8" i="216"/>
  <c r="H7" i="216"/>
  <c r="F7" i="216"/>
  <c r="J51" i="214"/>
  <c r="H51" i="214"/>
  <c r="D51" i="214"/>
  <c r="F51" i="214" s="1"/>
  <c r="C51" i="214"/>
  <c r="F50" i="214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F9" i="214"/>
  <c r="F8" i="214"/>
  <c r="F7" i="214"/>
  <c r="J447" i="212"/>
  <c r="H447" i="212"/>
  <c r="D447" i="212"/>
  <c r="C447" i="212"/>
  <c r="F446" i="212"/>
  <c r="F445" i="212"/>
  <c r="F444" i="212"/>
  <c r="F443" i="212"/>
  <c r="F442" i="212"/>
  <c r="F441" i="212"/>
  <c r="F440" i="212"/>
  <c r="F439" i="212"/>
  <c r="F438" i="212"/>
  <c r="F437" i="212"/>
  <c r="F436" i="212"/>
  <c r="F435" i="212"/>
  <c r="F434" i="212"/>
  <c r="F433" i="212"/>
  <c r="F432" i="212"/>
  <c r="F431" i="212"/>
  <c r="F430" i="212"/>
  <c r="F429" i="212"/>
  <c r="F428" i="212"/>
  <c r="F427" i="212"/>
  <c r="F426" i="212"/>
  <c r="F425" i="212"/>
  <c r="F424" i="212"/>
  <c r="F423" i="212"/>
  <c r="F421" i="212"/>
  <c r="F420" i="212"/>
  <c r="F419" i="212"/>
  <c r="F418" i="212"/>
  <c r="F417" i="212"/>
  <c r="F416" i="212"/>
  <c r="F415" i="212"/>
  <c r="F414" i="212"/>
  <c r="F413" i="212"/>
  <c r="F412" i="212"/>
  <c r="F410" i="212"/>
  <c r="F409" i="212"/>
  <c r="F408" i="212"/>
  <c r="F407" i="212"/>
  <c r="F406" i="212"/>
  <c r="F405" i="212"/>
  <c r="F404" i="212"/>
  <c r="F403" i="212"/>
  <c r="F402" i="212"/>
  <c r="F401" i="212"/>
  <c r="F400" i="212"/>
  <c r="F399" i="212"/>
  <c r="F398" i="212"/>
  <c r="F397" i="212"/>
  <c r="F395" i="212"/>
  <c r="F394" i="212"/>
  <c r="F393" i="212"/>
  <c r="F392" i="212"/>
  <c r="F391" i="212"/>
  <c r="F390" i="212"/>
  <c r="F447" i="212" s="1"/>
  <c r="F50" i="245" l="1"/>
  <c r="F10" i="242"/>
  <c r="D50" i="234"/>
  <c r="F50" i="234" s="1"/>
  <c r="K99" i="232"/>
  <c r="F7" i="225"/>
  <c r="J7" i="225" s="1"/>
  <c r="J24" i="225" s="1"/>
</calcChain>
</file>

<file path=xl/sharedStrings.xml><?xml version="1.0" encoding="utf-8"?>
<sst xmlns="http://schemas.openxmlformats.org/spreadsheetml/2006/main" count="1246" uniqueCount="742">
  <si>
    <t xml:space="preserve">          Додаток до листа</t>
  </si>
  <si>
    <t>ІНФОРМАЦІЯ</t>
  </si>
  <si>
    <t xml:space="preserve"> від    31 березня  2021р. №061-3471</t>
  </si>
  <si>
    <t xml:space="preserve">    про надходження і використання благодійних пожертв від фізичних та юридичних осіб</t>
  </si>
  <si>
    <t>КНП«Клінічна лікарня«ПСИХІАТРІЯ»»виконавчого органу КМР(КМДА)    І   квартал 2021 року</t>
  </si>
  <si>
    <t xml:space="preserve">                                            (найменування закладу охорони здоров"я)</t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</si>
  <si>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</si>
  <si>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</si>
  <si>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</si>
  <si>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</si>
  <si>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</si>
  <si>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</si>
  <si>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</si>
  <si>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</si>
  <si>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</si>
  <si>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</si>
  <si>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</si>
  <si>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</si>
  <si>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Лебедь О.С.</t>
  </si>
  <si>
    <t>Тест-системи імунофермен для Короновіруса</t>
  </si>
  <si>
    <t>Мойсеєнко Д.І.</t>
  </si>
  <si>
    <t>Закупівля паперу Xerox Business TCF А4 для службового використання</t>
  </si>
  <si>
    <t>Баша Т.В.</t>
  </si>
  <si>
    <t>Закупівля палива для службового автотранспорту</t>
  </si>
  <si>
    <t>Гудзиневич А.А.</t>
  </si>
  <si>
    <t>Оплата за газету "Медична бухгалтерія"+ "Зарплата та кадрова справа"</t>
  </si>
  <si>
    <t>Басій Б.М.</t>
  </si>
  <si>
    <t>Закупівля холодоагенту для морозильної камери</t>
  </si>
  <si>
    <t>Кирпель А.А.</t>
  </si>
  <si>
    <t>Продукти харчування</t>
  </si>
  <si>
    <t>Пацеля В.В.</t>
  </si>
  <si>
    <t>Послуги еквайрингу</t>
  </si>
  <si>
    <t>Михалюк В.М.</t>
  </si>
  <si>
    <t>комісія банку за обслуговування</t>
  </si>
  <si>
    <t>Ботояров Н.</t>
  </si>
  <si>
    <t>Добр.страхування цивільно-правової відповідальності власників наземних транспортних засобів</t>
  </si>
  <si>
    <t>Чепурна С.В.</t>
  </si>
  <si>
    <t>Продовження дії ліцензії на право використання комп"ютерної програми</t>
  </si>
  <si>
    <t>Дубовенко Г.І.</t>
  </si>
  <si>
    <t>Технічний огляд та видача експертного висновку на списання обладнання (11 одиниць)</t>
  </si>
  <si>
    <t>Гірин В.М.</t>
  </si>
  <si>
    <t>Технічне обслуговування ліфтів</t>
  </si>
  <si>
    <t>Шимко Т.Г.</t>
  </si>
  <si>
    <t>Пот. ремонт службового автомобіля</t>
  </si>
  <si>
    <t>Майданович Н.П.</t>
  </si>
  <si>
    <t>Супровід програмного забезпечення - комп"ютерної програми та бази даних "Облік медичних кадрів України"</t>
  </si>
  <si>
    <t>Савринська О.В.</t>
  </si>
  <si>
    <t>Послуги з охорони (сигналізація)</t>
  </si>
  <si>
    <t>Павленко П.М.</t>
  </si>
  <si>
    <t>Розбирання медичного обладнання та вилучення вузлів і деталей, що містять дорогоцінні метали</t>
  </si>
  <si>
    <t>Кравченко С.О.</t>
  </si>
  <si>
    <t>Послуги з надання доступу до мережі інтернет</t>
  </si>
  <si>
    <t>Кирилюк Є.С.</t>
  </si>
  <si>
    <t>Обов"язкове страхування мед. і фарм. працівників на вил.інф. вірус імун.деф. при виконанні службових обов"язків</t>
  </si>
  <si>
    <t>Салієнко Ю.О.</t>
  </si>
  <si>
    <t>Добровільне страхуванняна випадок хвориби на вірусний гепатит</t>
  </si>
  <si>
    <t>Ліске Н.В.</t>
  </si>
  <si>
    <t>Дозиметричний контроль якості захисту від рентгенівського опромінювання на робочих місцях персоналу в рентгенівських кабінетах та в суміжних з ними приміщеннях</t>
  </si>
  <si>
    <t>Семенюта В.В.</t>
  </si>
  <si>
    <t>Обов"язкове страхування від нещасних випадків на транспорті</t>
  </si>
  <si>
    <t>Тіран В.М.</t>
  </si>
  <si>
    <t>Дератизація, дезінфекція</t>
  </si>
  <si>
    <t>Чергінець В.Г.</t>
  </si>
  <si>
    <t>Закупівля крафт-паперу</t>
  </si>
  <si>
    <t>Кондратюк В.І</t>
  </si>
  <si>
    <t>набір Азопірамова проба</t>
  </si>
  <si>
    <t>Поліщук Л.П.</t>
  </si>
  <si>
    <t>Шпатель терапевтичний дерев"яний шліфований, індикатори парової стерилізації хімічні одноразові, стеритест В-180/60, смужки індикаторні Стерилан 180/60</t>
  </si>
  <si>
    <t>Скіртач А.Г.</t>
  </si>
  <si>
    <t>Розробка проекту тарифів на медичні послуги</t>
  </si>
  <si>
    <t>Друзь М.А.</t>
  </si>
  <si>
    <t>Технічне обслуговування технологічного обладнення пральні</t>
  </si>
  <si>
    <t>Чувук М.А.</t>
  </si>
  <si>
    <t>Технічне обслуговування технологічного обладнення харчоблоку</t>
  </si>
  <si>
    <t>Корженко С.Д.</t>
  </si>
  <si>
    <t>"Професійно консультаційні послуги з навчання по темі: "Аналіз проблем в обліку при складанні звітності 1-НС за 2020"</t>
  </si>
  <si>
    <t>Андрієнко К.А.</t>
  </si>
  <si>
    <t>Поточний ремонт електродвигуна 2,2кВт х 2850 обертів</t>
  </si>
  <si>
    <t>Богусловська Т.В.</t>
  </si>
  <si>
    <t>Інформаційно-консультативні послуги доступу</t>
  </si>
  <si>
    <t>Снігир С.С.</t>
  </si>
  <si>
    <t xml:space="preserve">Вивіз твердих побутових відходів </t>
  </si>
  <si>
    <t>Телегина С.О.</t>
  </si>
  <si>
    <t>Женжера С.С.</t>
  </si>
  <si>
    <t>Блага І.І.</t>
  </si>
  <si>
    <t>Самчук Л.Ю.</t>
  </si>
  <si>
    <t>Тухало Т.М.</t>
  </si>
  <si>
    <t>Беліненко Р.В.</t>
  </si>
  <si>
    <t>Панченко І.М.</t>
  </si>
  <si>
    <t>Степанова А.М.</t>
  </si>
  <si>
    <t>Воробйова Т.М.</t>
  </si>
  <si>
    <t>Чернявська С.М.</t>
  </si>
  <si>
    <t>Брежестовський С.В.</t>
  </si>
  <si>
    <t>Соловьов О.А.</t>
  </si>
  <si>
    <t>Грушко М.О.</t>
  </si>
  <si>
    <t>Беляков Г.Л.</t>
  </si>
  <si>
    <t>Мицкевич Е.М.</t>
  </si>
  <si>
    <t>Галиновський О.В.</t>
  </si>
  <si>
    <t>Баллс Н.П.</t>
  </si>
  <si>
    <t>Шабаєва Г.А.</t>
  </si>
  <si>
    <t>Рудакова А.В.</t>
  </si>
  <si>
    <t>Марусик Б.В.</t>
  </si>
  <si>
    <t>Саргсян Р.А.</t>
  </si>
  <si>
    <t>Ситницький Ф.О.</t>
  </si>
  <si>
    <t>Леоненко О.О.</t>
  </si>
  <si>
    <t>Боровик Л.В.</t>
  </si>
  <si>
    <t>Новицька Ю.М.</t>
  </si>
  <si>
    <t>Кузьміна А.І.</t>
  </si>
  <si>
    <t>Білоус Т.А.</t>
  </si>
  <si>
    <t>Судакова А.В.</t>
  </si>
  <si>
    <t>Субота А.В.</t>
  </si>
  <si>
    <t>Жванко С.К.</t>
  </si>
  <si>
    <t>Коваленко  Б.І.</t>
  </si>
  <si>
    <t>Пацеля І.Г.</t>
  </si>
  <si>
    <t>Пуховська Н.А.</t>
  </si>
  <si>
    <t>Копилова Т.П.</t>
  </si>
  <si>
    <t>Устенко І.І.</t>
  </si>
  <si>
    <t>Круць М.Г.</t>
  </si>
  <si>
    <t>Дмитренко Г</t>
  </si>
  <si>
    <t>Єванс Н.В.</t>
  </si>
  <si>
    <t>Підгурська Г.М</t>
  </si>
  <si>
    <t>Підгорний В.Л.</t>
  </si>
  <si>
    <t>Грищенко М.Б.</t>
  </si>
  <si>
    <t>Павренюк Л.М.</t>
  </si>
  <si>
    <t>Загорніков М.В.</t>
  </si>
  <si>
    <t>Бартошевський Ю.В.</t>
  </si>
  <si>
    <t>Кудін О.С.</t>
  </si>
  <si>
    <t>Лавриненко В.О.</t>
  </si>
  <si>
    <t>МіШарєва К.Д.</t>
  </si>
  <si>
    <t>Фундурак ВЮ.</t>
  </si>
  <si>
    <t>Школьна І.О.</t>
  </si>
  <si>
    <t>Лозбенова О.К.</t>
  </si>
  <si>
    <t>Позюк А.В.</t>
  </si>
  <si>
    <t>Кераносян Р.В.</t>
  </si>
  <si>
    <t>Денищенко Л.ю.</t>
  </si>
  <si>
    <t>Міклуха В..М.</t>
  </si>
  <si>
    <t>Слипченко Ю.А.</t>
  </si>
  <si>
    <t>Бур"ян С.М.</t>
  </si>
  <si>
    <t>Тіміна О.Є.</t>
  </si>
  <si>
    <t>Вовчик-Блакитний В.Є.</t>
  </si>
  <si>
    <t>Кодола В.П.</t>
  </si>
  <si>
    <t>Піскова К.І.</t>
  </si>
  <si>
    <t>Жердєва І.М.</t>
  </si>
  <si>
    <t>Яковенко Е.О.</t>
  </si>
  <si>
    <t>Андрусенко В.Г.</t>
  </si>
  <si>
    <t>Толстоус Т.К.</t>
  </si>
  <si>
    <t>Дверник В.Т.</t>
  </si>
  <si>
    <t>Соболев М.Ю.</t>
  </si>
  <si>
    <t>Баранніков О.М.</t>
  </si>
  <si>
    <t>Савчук О.В.</t>
  </si>
  <si>
    <t>Ємельянова А.О.</t>
  </si>
  <si>
    <t>Кісєльов Б.П.</t>
  </si>
  <si>
    <t>Бабенко Т.О.</t>
  </si>
  <si>
    <t>Гуйда М.І.</t>
  </si>
  <si>
    <t>Свистун СІ.</t>
  </si>
  <si>
    <t>Городецький В.О.</t>
  </si>
  <si>
    <t>Гергета Ю.Т.</t>
  </si>
  <si>
    <t>Люборська Ю.В.</t>
  </si>
  <si>
    <t>Пунько Л.І.</t>
  </si>
  <si>
    <t>Хомутовський А.М.</t>
  </si>
  <si>
    <t>Можняк Л.А.</t>
  </si>
  <si>
    <t>Саранчук Я.В.</t>
  </si>
  <si>
    <t>Гібнер Т.В.</t>
  </si>
  <si>
    <t>Козачок В.А.</t>
  </si>
  <si>
    <t>Волоськ А.О.</t>
  </si>
  <si>
    <t>Лобонько М.Ю.</t>
  </si>
  <si>
    <t>Грига В.О.</t>
  </si>
  <si>
    <t>Вієсогляд Д.Е.</t>
  </si>
  <si>
    <t>Хоменко А.В.</t>
  </si>
  <si>
    <t>Огбу Т.В</t>
  </si>
  <si>
    <t>Ванарзе А.А.</t>
  </si>
  <si>
    <t>Шевченко Л.Г.</t>
  </si>
  <si>
    <t>Мельник В.П.</t>
  </si>
  <si>
    <t>Варенник У.Ф.</t>
  </si>
  <si>
    <t>Скобленко Н.В.</t>
  </si>
  <si>
    <t>Петрушко Н.В.</t>
  </si>
  <si>
    <t>Красюк В.А.</t>
  </si>
  <si>
    <t>Глинюк І.А.</t>
  </si>
  <si>
    <t>Павленко Т.Б.</t>
  </si>
  <si>
    <t>Маяцька Н.В.</t>
  </si>
  <si>
    <t>Московіта М.С.</t>
  </si>
  <si>
    <t>Оборська Л.С.</t>
  </si>
  <si>
    <t>Данько Т.Т.</t>
  </si>
  <si>
    <t>Сидорова Н.М.</t>
  </si>
  <si>
    <t>Андрущенко О.С.</t>
  </si>
  <si>
    <t>Єпурь Ю.А.</t>
  </si>
  <si>
    <t>Заєць В.І.</t>
  </si>
  <si>
    <t>М"якенький Л.Ф</t>
  </si>
  <si>
    <t>Уманець В.В.</t>
  </si>
  <si>
    <t>Лунджак С.М.</t>
  </si>
  <si>
    <t>Швайко Т..П.</t>
  </si>
  <si>
    <t>Ормак О.М</t>
  </si>
  <si>
    <t>Сонець Н.В.</t>
  </si>
  <si>
    <t>Константінова О.О.</t>
  </si>
  <si>
    <t>Баляс Н.П.</t>
  </si>
  <si>
    <t>Шечук В.Г.</t>
  </si>
  <si>
    <t>Лазаренко Т.В.</t>
  </si>
  <si>
    <t>Дзища Е.Ш.</t>
  </si>
  <si>
    <t>Кернеш В.І.</t>
  </si>
  <si>
    <t>Яцишин О.М.</t>
  </si>
  <si>
    <t>Войнелович А.В.</t>
  </si>
  <si>
    <t>Іванченко І.П.</t>
  </si>
  <si>
    <t>Дренжик Л.П.</t>
  </si>
  <si>
    <t>Паясь В.М.</t>
  </si>
  <si>
    <t>Лунейко Т.В.</t>
  </si>
  <si>
    <t>Гичун Є.А.</t>
  </si>
  <si>
    <t>Гаптар В.Я.</t>
  </si>
  <si>
    <t>Яновська О.С.</t>
  </si>
  <si>
    <t>Гаврик В.О.</t>
  </si>
  <si>
    <t>Данищенко Є.Ю.</t>
  </si>
  <si>
    <t>Кутіщева Г.Г.</t>
  </si>
  <si>
    <t>Петриченко С.М.</t>
  </si>
  <si>
    <t>Кузьменко І.О</t>
  </si>
  <si>
    <t>Шикова В.В.</t>
  </si>
  <si>
    <t>Дякун Б.В.</t>
  </si>
  <si>
    <t>Жук М.П.</t>
  </si>
  <si>
    <t>Соколов А.А.</t>
  </si>
  <si>
    <t>Коновалюк О.М.</t>
  </si>
  <si>
    <t>Стеблюк Л.П.</t>
  </si>
  <si>
    <t>Фоменко А.Г.</t>
  </si>
  <si>
    <t>Датчук Г.І.</t>
  </si>
  <si>
    <t>Волошина І.С.</t>
  </si>
  <si>
    <t>Юзва Д.М.</t>
  </si>
  <si>
    <t>Бебех Т.І.</t>
  </si>
  <si>
    <t>Власова Г.В.</t>
  </si>
  <si>
    <t>Нагорная Є.Е.</t>
  </si>
  <si>
    <t>Михайлюченко Г.О.</t>
  </si>
  <si>
    <t>Головко В.І.</t>
  </si>
  <si>
    <t>Мітяєва О.В.</t>
  </si>
  <si>
    <t>Тарханова Н.О.</t>
  </si>
  <si>
    <t>Сопряженська Н.В.</t>
  </si>
  <si>
    <t>Волков Ф.І.</t>
  </si>
  <si>
    <t>Копдаєва І.В.</t>
  </si>
  <si>
    <t>Мелещенко О.А.</t>
  </si>
  <si>
    <t>Панченко Ф.М.</t>
  </si>
  <si>
    <t>Барбара Р.І.</t>
  </si>
  <si>
    <t>Кияшко А.О.</t>
  </si>
  <si>
    <t>Декун Б.В.</t>
  </si>
  <si>
    <t>Козаченко Т.І.</t>
  </si>
  <si>
    <t>Рулла В.Е.</t>
  </si>
  <si>
    <t>Самойленко М.С.</t>
  </si>
  <si>
    <t>Пацерина Н.М.</t>
  </si>
  <si>
    <t>Самусенко М.С.</t>
  </si>
  <si>
    <t>Карпенко А.А.</t>
  </si>
  <si>
    <t>Хачатурян С.в.</t>
  </si>
  <si>
    <t>Міщенко І.П.</t>
  </si>
  <si>
    <t>Лазаренко Д.О.</t>
  </si>
  <si>
    <t>Мисливець В.В.</t>
  </si>
  <si>
    <t>Савельєва Л.С.</t>
  </si>
  <si>
    <t>Калінін О.О.</t>
  </si>
  <si>
    <t>Науменко А.О.</t>
  </si>
  <si>
    <t>Меткова В.Є.</t>
  </si>
  <si>
    <t>Третяков В.А.</t>
  </si>
  <si>
    <t>Микитюк І.І.</t>
  </si>
  <si>
    <t>Микитюк Я.І.</t>
  </si>
  <si>
    <t>Перепелиця Н.Н.</t>
  </si>
  <si>
    <t>Петренко А.Д.</t>
  </si>
  <si>
    <t>Поремська Т.Ю.</t>
  </si>
  <si>
    <t>Микитюк П.Я.</t>
  </si>
  <si>
    <t>Горпинка К.Ю.</t>
  </si>
  <si>
    <t>Пікало Д.С.</t>
  </si>
  <si>
    <t>Лобода В.Н.</t>
  </si>
  <si>
    <t>Шевченко Н.М.</t>
  </si>
  <si>
    <t>Грисько В.В.</t>
  </si>
  <si>
    <t>Гірленко К.М.</t>
  </si>
  <si>
    <t>Стегній М.І.</t>
  </si>
  <si>
    <t>Гладка Г.Л.</t>
  </si>
  <si>
    <t>Космань В.В.</t>
  </si>
  <si>
    <t>Дадеко В.М.</t>
  </si>
  <si>
    <t>Луганінов Б.С.</t>
  </si>
  <si>
    <t>Коломієць Н.О.</t>
  </si>
  <si>
    <t>Крючкова К.Р.</t>
  </si>
  <si>
    <t>Печета Л.С.</t>
  </si>
  <si>
    <t>Стрембицька Л.В.</t>
  </si>
  <si>
    <t>Мельник Т.Д.</t>
  </si>
  <si>
    <t>Заяць Н.В.</t>
  </si>
  <si>
    <t>Красносельска Т.В.</t>
  </si>
  <si>
    <t>Тимков А.В.</t>
  </si>
  <si>
    <t>Василенко В.А.</t>
  </si>
  <si>
    <t>Поцеля І.П.</t>
  </si>
  <si>
    <t>Шемет Л.Ф.</t>
  </si>
  <si>
    <t>Равська Г.В.</t>
  </si>
  <si>
    <t>Бєлокопито О.А.</t>
  </si>
  <si>
    <t>Хмара А.О.</t>
  </si>
  <si>
    <t>Малімон О.В.</t>
  </si>
  <si>
    <t>Шабаєв В.Н.</t>
  </si>
  <si>
    <t>Есмонд І.В.</t>
  </si>
  <si>
    <t>Рошанов А.Є.</t>
  </si>
  <si>
    <t>Климчок Р.М.</t>
  </si>
  <si>
    <t>Шупяк О.М.</t>
  </si>
  <si>
    <t>Назаренко А.В.</t>
  </si>
  <si>
    <t>Ємельянов А.О.</t>
  </si>
  <si>
    <t>Назаренко Р.В.</t>
  </si>
  <si>
    <t>Самарін Ю.О.</t>
  </si>
  <si>
    <t>Чебан В.В.</t>
  </si>
  <si>
    <t>Кушнір С.М.</t>
  </si>
  <si>
    <t>Клименко О.І.</t>
  </si>
  <si>
    <t>Котурєнко Е.О.</t>
  </si>
  <si>
    <t>Боровик Г.В.</t>
  </si>
  <si>
    <t>Дворенкова П.О.</t>
  </si>
  <si>
    <t>Андріянов А.А.</t>
  </si>
  <si>
    <t>Тандир Т.М.</t>
  </si>
  <si>
    <t>Третякова В.А.</t>
  </si>
  <si>
    <t>Шульга О.В.</t>
  </si>
  <si>
    <t>Лазаренко Т.С.</t>
  </si>
  <si>
    <t>Воробей Н.П.</t>
  </si>
  <si>
    <t>Лужецька О.А.</t>
  </si>
  <si>
    <t>Рісована А.О.</t>
  </si>
  <si>
    <t>Удовенко О.М.</t>
  </si>
  <si>
    <t>Товчак С.п.</t>
  </si>
  <si>
    <t>Бабенко О.С.</t>
  </si>
  <si>
    <t>Страшков В.М.</t>
  </si>
  <si>
    <t>Оборська П.М.</t>
  </si>
  <si>
    <t>Рогова В.С.</t>
  </si>
  <si>
    <t>Касюк В.В.</t>
  </si>
  <si>
    <t>Денисюк А.І.</t>
  </si>
  <si>
    <t>Комісаров А.К.</t>
  </si>
  <si>
    <t>Земляк О.В.</t>
  </si>
  <si>
    <t>Нечваль А.С</t>
  </si>
  <si>
    <t>Шейнова Н.А.</t>
  </si>
  <si>
    <t>Суворова А.О.</t>
  </si>
  <si>
    <t>Сачук А.А.</t>
  </si>
  <si>
    <t>ПанченкоФ.М.</t>
  </si>
  <si>
    <t>Евакс Н.В.</t>
  </si>
  <si>
    <t>Федорова Н.Д.</t>
  </si>
  <si>
    <t>Садовничий С.В.</t>
  </si>
  <si>
    <t>Голоднова А.І.</t>
  </si>
  <si>
    <t>Данько Н.М.</t>
  </si>
  <si>
    <t>Клімяк В.О.</t>
  </si>
  <si>
    <t>Дольний О.Б.</t>
  </si>
  <si>
    <t>Гічева Л.О.</t>
  </si>
  <si>
    <t>Миргородський А.П.</t>
  </si>
  <si>
    <t>Судакова Л.В.</t>
  </si>
  <si>
    <t>Максимець О.В.</t>
  </si>
  <si>
    <t>Гавриш Є.В.</t>
  </si>
  <si>
    <t>Лук"янов Р.В.</t>
  </si>
  <si>
    <t>Мовчанюк Б.В.</t>
  </si>
  <si>
    <t>Бородавко О.І.</t>
  </si>
  <si>
    <t>Мельник В.В.</t>
  </si>
  <si>
    <t>Садовніченко І.С.</t>
  </si>
  <si>
    <t>Чернишь Н.А.</t>
  </si>
  <si>
    <t>Лозебко Н.В.</t>
  </si>
  <si>
    <t>Силенок Т.О.</t>
  </si>
  <si>
    <t>Грабовська А.В.</t>
  </si>
  <si>
    <t>Яковенко Є.О.</t>
  </si>
  <si>
    <t>Драчук О.М.</t>
  </si>
  <si>
    <t>Бєлкіна Н.М.</t>
  </si>
  <si>
    <t>Мамардашвілі М.Г.</t>
  </si>
  <si>
    <t>Кочубей О.О.</t>
  </si>
  <si>
    <t>Лобода В.М.</t>
  </si>
  <si>
    <t>Паркета І.В.</t>
  </si>
  <si>
    <t>Норкута Д.С.</t>
  </si>
  <si>
    <t>Вороненко Г.О.</t>
  </si>
  <si>
    <t>Гайченя Л.М.</t>
  </si>
  <si>
    <t>Шмельникова Г.О.</t>
  </si>
  <si>
    <t>Трошина С.Ю.</t>
  </si>
  <si>
    <t>Головко Д.В.</t>
  </si>
  <si>
    <t>Федорова П.Д.</t>
  </si>
  <si>
    <t>Борщ Т.Р.</t>
  </si>
  <si>
    <t>Здорник В.І.</t>
  </si>
  <si>
    <t>Комтомаров А.П.</t>
  </si>
  <si>
    <t>Тарасенко І.П.</t>
  </si>
  <si>
    <t>Тітарчук Н.В.</t>
  </si>
  <si>
    <t>Березовенко К.М.</t>
  </si>
  <si>
    <t>Колосов О.В.</t>
  </si>
  <si>
    <t>Кравцова І.М.</t>
  </si>
  <si>
    <t>Короєд Т.В.</t>
  </si>
  <si>
    <t>Тайструк В.С.</t>
  </si>
  <si>
    <t>Степанюк Н.П.</t>
  </si>
  <si>
    <t>Герус  В.В.</t>
  </si>
  <si>
    <t>Смирнова Л.А.</t>
  </si>
  <si>
    <t xml:space="preserve">Петренко-Богомислова </t>
  </si>
  <si>
    <t>Манусенко О.С.</t>
  </si>
  <si>
    <t>Колоцей І.В</t>
  </si>
  <si>
    <t>Данько Т.В.</t>
  </si>
  <si>
    <t>Куршилева О.Я.</t>
  </si>
  <si>
    <t>Апенін В.М.</t>
  </si>
  <si>
    <t>Олесь Є.О.</t>
  </si>
  <si>
    <t>Мамчур О.М.</t>
  </si>
  <si>
    <t>Шостка А.І.</t>
  </si>
  <si>
    <t>Циганок П.Я.</t>
  </si>
  <si>
    <t>Зайчук О.Р.</t>
  </si>
  <si>
    <t>Лаптева В.О</t>
  </si>
  <si>
    <t>Прилепська С.В</t>
  </si>
  <si>
    <t>Лінник І.М.</t>
  </si>
  <si>
    <t>Кучерява Т .О.</t>
  </si>
  <si>
    <t>Здорик В.І.</t>
  </si>
  <si>
    <t>Городецька В.А.</t>
  </si>
  <si>
    <t>Швідченко А.П.</t>
  </si>
  <si>
    <t>Ільєнко Г.Д.</t>
  </si>
  <si>
    <t>Овчіннікова Д.П.</t>
  </si>
  <si>
    <t>Заремба</t>
  </si>
  <si>
    <t>Самцевіч Е.Р.</t>
  </si>
  <si>
    <t>Лізогубенко Р.С.</t>
  </si>
  <si>
    <t>Єфимова В.С.</t>
  </si>
  <si>
    <t>Витковська І.О.</t>
  </si>
  <si>
    <t>Ломейко С.П.</t>
  </si>
  <si>
    <t>Каракашева К.М.</t>
  </si>
  <si>
    <t>Примак О.В.</t>
  </si>
  <si>
    <t>Шаркіна Г.І.</t>
  </si>
  <si>
    <t>Рудник К.В.</t>
  </si>
  <si>
    <t>Хавченко К.К.</t>
  </si>
  <si>
    <t>Герус В.</t>
  </si>
  <si>
    <t>Самцевич Е.Р.</t>
  </si>
  <si>
    <t>Агафонов М.С.</t>
  </si>
  <si>
    <t>Чернікова О.А.</t>
  </si>
  <si>
    <t>Бандура Т.Л.</t>
  </si>
  <si>
    <t>Голубніца Г.В.</t>
  </si>
  <si>
    <t>Журавлева М.О.</t>
  </si>
  <si>
    <t>Буніна-Кравченко Н.В.</t>
  </si>
  <si>
    <t>Миронюк М.</t>
  </si>
  <si>
    <t>Легензов В.С.</t>
  </si>
  <si>
    <t>Кудин А.С</t>
  </si>
  <si>
    <t>КНП "КМКЛ №8"</t>
  </si>
  <si>
    <t>медикаменти</t>
  </si>
  <si>
    <t>ТОВ "Асіно Україна"</t>
  </si>
  <si>
    <t>Андреєв В.І.</t>
  </si>
  <si>
    <t>диван</t>
  </si>
  <si>
    <t>ВСЬОГО по закладу</t>
  </si>
  <si>
    <t>Директор</t>
  </si>
  <si>
    <t>Мішиєв В.Д.</t>
  </si>
  <si>
    <t>(підпис)</t>
  </si>
  <si>
    <t xml:space="preserve">         (ініціали і прізвище) </t>
  </si>
  <si>
    <t>Головний бухгалтер</t>
  </si>
  <si>
    <t>Трубецька Т. М.</t>
  </si>
  <si>
    <t xml:space="preserve">(підпис)   </t>
  </si>
  <si>
    <t xml:space="preserve">    (ініціали і прізвище) 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</si>
  <si>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</si>
  <si>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Фізична особа</t>
  </si>
  <si>
    <t>Керівник установи</t>
  </si>
  <si>
    <t>(підпис)           (ініціали і прізвище) 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</si>
  <si>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"Київська міська психоневрологічна лікарня № 2"  за  І квартал 2021 року </t>
  </si>
  <si>
    <r>
      <t xml:space="preserve">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</si>
  <si>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Лікарські засоби</t>
  </si>
  <si>
    <t>Апродукти харчування</t>
  </si>
  <si>
    <t>Безконтактні інфрачервоні термометри</t>
  </si>
  <si>
    <t>АТ "Київський вітамінний завод"</t>
  </si>
  <si>
    <t>КНП "Київська міська психоневрологічна лікарня № 2"</t>
  </si>
  <si>
    <t xml:space="preserve"> </t>
  </si>
  <si>
    <t>Т.в.о. директора</t>
  </si>
  <si>
    <t>Світлана ЧЕРНЕНКО</t>
  </si>
  <si>
    <t>Заступник головного бухгалтера</t>
  </si>
  <si>
    <t>Наталія Заріцька</t>
  </si>
  <si>
    <t>Виконавець</t>
  </si>
  <si>
    <t>Валентина Кирейчик</t>
  </si>
  <si>
    <t xml:space="preserve">    </t>
  </si>
  <si>
    <t xml:space="preserve">         від ________ 2020 № ______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</si>
  <si>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</t>
    </r>
    <r>
      <rPr>
        <b/>
        <i/>
        <u/>
        <sz val="16"/>
        <color indexed="8"/>
        <rFont val="Times New Roman"/>
        <family val="1"/>
        <charset val="204"/>
      </rPr>
      <t xml:space="preserve">КНП "Київська міська психоневрологічна лікарня №3"   за 1 квартал 2021 року </t>
    </r>
  </si>
  <si>
    <t>миючі засоби</t>
  </si>
  <si>
    <t>вироби медичного призначення</t>
  </si>
  <si>
    <t>Ірина ВРУБЛЕВСЬКА</t>
  </si>
  <si>
    <t>Олена ЯЩЕНКО</t>
  </si>
  <si>
    <t xml:space="preserve">          Додаток №1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</si>
  <si>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__Комунальне некомерційне підприємство  "Київська міська туберкульозна лікарня №1 з диспансерним відділенням" виконавчого органу Київської міської ради (Київської міської державної адміністрації)_за І квартал 2021 року </t>
  </si>
  <si>
    <t>Благодійна організація "Фонд Олени Пінчук"</t>
  </si>
  <si>
    <t xml:space="preserve">витратні матеріали </t>
  </si>
  <si>
    <t>витратні матеріали</t>
  </si>
  <si>
    <t>Благодійна організація "Всеукраїнська мережа людей, які живуть з ВІЛ/СНІД"</t>
  </si>
  <si>
    <t>Електрокадіограф -1 шт.</t>
  </si>
  <si>
    <t>Камертон медичний -2 шт.</t>
  </si>
  <si>
    <t>В.о. директора</t>
  </si>
  <si>
    <t>С.Г. Павленко</t>
  </si>
  <si>
    <t>В.М. Колесник</t>
  </si>
  <si>
    <t xml:space="preserve">         від ________ 2021 № ______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</si>
  <si>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КНП "ДЕРМАТОВЕНЕРОЛОГІЯ"</t>
    </r>
    <r>
      <rPr>
        <b/>
        <sz val="14"/>
        <color indexed="8"/>
        <rFont val="Times New Roman"/>
        <family val="1"/>
        <charset val="204"/>
      </rPr>
      <t>_за_</t>
    </r>
    <r>
      <rPr>
        <b/>
        <u/>
        <sz val="14"/>
        <color indexed="8"/>
        <rFont val="Times New Roman"/>
        <family val="1"/>
        <charset val="204"/>
      </rPr>
      <t>1</t>
    </r>
    <r>
      <rPr>
        <b/>
        <sz val="14"/>
        <color indexed="8"/>
        <rFont val="Times New Roman"/>
        <family val="1"/>
        <charset val="204"/>
      </rPr>
      <t>___квартал_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_року </t>
    </r>
  </si>
  <si>
    <t>БО"100відсотків життя"Київський регіон"</t>
  </si>
  <si>
    <t>тест-системи</t>
  </si>
  <si>
    <t xml:space="preserve">ВМТ "Духовне відродження" </t>
  </si>
  <si>
    <t>інвалідні візки</t>
  </si>
  <si>
    <t>В.В.Корнієнко</t>
  </si>
  <si>
    <t>Н.І.Кудько</t>
  </si>
  <si>
    <r>
      <t xml:space="preserve">ІНФОРМАЦІЯ  про надходження і використання благодійних пожертв від фізичних та юридичних осіб по КНП "  КИЇВСЬКА МІСЬКА  КЛІНІЧНА ШКІРНО-ВЕНЕРОЛОГІЧНА ЛІКАРНЯ"   за 1 квартал </t>
    </r>
    <r>
      <rPr>
        <b/>
        <sz val="16"/>
        <color indexed="8"/>
        <rFont val="Times New Roman"/>
        <family val="1"/>
        <charset val="204"/>
      </rPr>
      <t xml:space="preserve"> 2021 рік</t>
    </r>
  </si>
  <si>
    <t>Фізичні особи</t>
  </si>
  <si>
    <t>інвентар</t>
  </si>
  <si>
    <t>ТОВ "Медичний центр М.Т.К."</t>
  </si>
  <si>
    <t>мед. обладнання</t>
  </si>
  <si>
    <t>господарчі товари</t>
  </si>
  <si>
    <t>оплата послуг(т/о ліфтів, комісія банку, супров. програм, ремонт техніки)</t>
  </si>
  <si>
    <t>О.В. Чубар</t>
  </si>
  <si>
    <t>О.М. Галицька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</si>
  <si>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КНП "Київський міський клінічний ендокринологічний центр" за І квартал 2021 року </t>
    </r>
  </si>
  <si>
    <t>ТОВ "Латкрок сервіс"</t>
  </si>
  <si>
    <t xml:space="preserve">послуги чищення </t>
  </si>
  <si>
    <t>послуги чищення</t>
  </si>
  <si>
    <t>Розетка UA</t>
  </si>
  <si>
    <t>батарейка</t>
  </si>
  <si>
    <t>ТОВ "Епіцентр -К"</t>
  </si>
  <si>
    <t>господарські товари</t>
  </si>
  <si>
    <t>господарські
 товари</t>
  </si>
  <si>
    <t>ПП "Гравіка"</t>
  </si>
  <si>
    <t>Компанія "Заповіт"</t>
  </si>
  <si>
    <t>ширма</t>
  </si>
  <si>
    <t>ФОП "Кудла"</t>
  </si>
  <si>
    <t>інформаційні послуги</t>
  </si>
  <si>
    <t>інформаційні 
послуги</t>
  </si>
  <si>
    <t>Центр економічної освіти</t>
  </si>
  <si>
    <t xml:space="preserve">послуги навчання </t>
  </si>
  <si>
    <t>ТОВ "ІМЕСК"</t>
  </si>
  <si>
    <t>послуги, ремонт холтера</t>
  </si>
  <si>
    <t xml:space="preserve">Директор </t>
  </si>
  <si>
    <t>Г.Павленко</t>
  </si>
  <si>
    <t>Н.Туркінова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</si>
  <si>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Комунального некомерційного підприємства «Київський міський центр репродуктивної та перинатальної медицини» виконавчого органу Київської міської ради (Київської міської державної адміністрації)» за І квартал 2021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</si>
  <si>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</si>
  <si>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В  натуральній формі (товари і послуги),</t>
    </r>
    <r>
      <rPr>
        <b/>
        <sz val="10"/>
        <color indexed="8"/>
        <rFont val="Times New Roman"/>
        <family val="1"/>
        <charset val="204"/>
      </rPr>
      <t>тис. грн</t>
    </r>
  </si>
  <si>
    <r>
      <t>Сума,</t>
    </r>
    <r>
      <rPr>
        <b/>
        <sz val="10"/>
        <color indexed="8"/>
        <rFont val="Times New Roman"/>
        <family val="1"/>
        <charset val="204"/>
      </rPr>
      <t>тис. грн</t>
    </r>
  </si>
  <si>
    <t>КНП "КМЦК"</t>
  </si>
  <si>
    <t>компоненти та препарати крові</t>
  </si>
  <si>
    <t>КНП "КМЦГЗ"</t>
  </si>
  <si>
    <t>бланки листків непрацездатності</t>
  </si>
  <si>
    <t>База спец.мед.постачання м.Києва</t>
  </si>
  <si>
    <t>медикаменти,ремідія;біовен;апарат шт.вентиляції,вакц.БЦЖ;зах.одяг</t>
  </si>
  <si>
    <t>ДП "Медичні закупівлі України"</t>
  </si>
  <si>
    <t>Диферелін;гонал,пурегон,пропофол</t>
  </si>
  <si>
    <t>ФОП Касьянова Вілена Євгенівна</t>
  </si>
  <si>
    <t>Си-ма автоматич.аероз.розпиленя рідини</t>
  </si>
  <si>
    <t>КНП "Перинатальний центр"</t>
  </si>
  <si>
    <t>Транексамова кис-та 100мг/мл;куросуф;пейона</t>
  </si>
  <si>
    <t>КМП "КМКЛ №4"</t>
  </si>
  <si>
    <t>Vaxi Grip Tetra</t>
  </si>
  <si>
    <t>Фонд сприяння народжуваності в Україні (ПП "Медіта")</t>
  </si>
  <si>
    <t>медикаменти,вироби мед.признач.;катетер</t>
  </si>
  <si>
    <t>ТОВ "Діатом"</t>
  </si>
  <si>
    <t>фентаніл,тіапентал,діазепекс</t>
  </si>
  <si>
    <t>КМП "КМКЛ №5"</t>
  </si>
  <si>
    <t>Фрісолак;зедовудин</t>
  </si>
  <si>
    <t>В.В. Камінський</t>
  </si>
  <si>
    <t>Л.В. Іванець</t>
  </si>
  <si>
    <t>госп. товари</t>
  </si>
  <si>
    <t>мікропіпетка</t>
  </si>
  <si>
    <t>БО Фундація прямої доп.</t>
  </si>
  <si>
    <t>БФ Миротворці України</t>
  </si>
  <si>
    <t>меблі</t>
  </si>
  <si>
    <t>мед.обладнання</t>
  </si>
  <si>
    <t>Клюсов О.М.</t>
  </si>
  <si>
    <t xml:space="preserve">                                                                                                                                                                                       (підпис)           (ініціали і прізвище) </t>
  </si>
  <si>
    <t>Мамонова Т.Й.</t>
  </si>
  <si>
    <t>ТОВ Алсі ЛТД</t>
  </si>
  <si>
    <t>БФ Таблеточки</t>
  </si>
  <si>
    <t>Укргазбанк</t>
  </si>
  <si>
    <t>касове обслуговування</t>
  </si>
  <si>
    <t>ТОВ Димлен</t>
  </si>
  <si>
    <t>морозильна камера</t>
  </si>
  <si>
    <t>ТОВ МЦФЕР Україна</t>
  </si>
  <si>
    <t>Інформаційно-консульт. Послуги</t>
  </si>
  <si>
    <t>ТОВ Катран</t>
  </si>
  <si>
    <t>ФОП Харченко</t>
  </si>
  <si>
    <t>ТОВ Екомед</t>
  </si>
  <si>
    <t xml:space="preserve">медикаменти </t>
  </si>
  <si>
    <t>ТОВ фірма Технокомплекс</t>
  </si>
  <si>
    <t>одяг протиепідемічний</t>
  </si>
  <si>
    <t>Фоп Вишняк</t>
  </si>
  <si>
    <t>ТД Волес</t>
  </si>
  <si>
    <t>реактиви</t>
  </si>
  <si>
    <t>ФОП Колодницький</t>
  </si>
  <si>
    <t>Тов Лабікс</t>
  </si>
  <si>
    <t>Фоп Кримова</t>
  </si>
  <si>
    <t>пробірки</t>
  </si>
  <si>
    <t>ТОВ Юрія Фарм</t>
  </si>
  <si>
    <t xml:space="preserve"> медикаменти</t>
  </si>
  <si>
    <t>БФ Педіатри проти раку.</t>
  </si>
  <si>
    <t>ФОП Предерій</t>
  </si>
  <si>
    <t>ТОВ"ІСТ ВЕСТ БІОФАРМА"</t>
  </si>
  <si>
    <t>ГО"Афіни.Жінки проти раку"</t>
  </si>
  <si>
    <t>БО"БФ "СВОЇ"</t>
  </si>
  <si>
    <t>БФ Свої</t>
  </si>
  <si>
    <t xml:space="preserve">візок </t>
  </si>
  <si>
    <t>термометрир</t>
  </si>
  <si>
    <t>ТОВ Медицина</t>
  </si>
  <si>
    <t>проект тарифів</t>
  </si>
  <si>
    <t>ГІОЦ</t>
  </si>
  <si>
    <t>послуги з супровд. Програм.</t>
  </si>
  <si>
    <t>Тов Меркурий</t>
  </si>
  <si>
    <t>підписка</t>
  </si>
  <si>
    <t>Підписка</t>
  </si>
  <si>
    <t xml:space="preserve">Комісаров </t>
  </si>
  <si>
    <t>Замки, ключі, петлі</t>
  </si>
  <si>
    <t>ФОП Ратієв</t>
  </si>
  <si>
    <t>діагностика устаткув.</t>
  </si>
  <si>
    <t>ПП Агенція Ірис</t>
  </si>
  <si>
    <t>Аплікатор</t>
  </si>
  <si>
    <t>ФОП Короленко</t>
  </si>
  <si>
    <t>Ролети</t>
  </si>
  <si>
    <t>Омелія Сервіс</t>
  </si>
  <si>
    <t>госп товари</t>
  </si>
  <si>
    <t xml:space="preserve">Кудла </t>
  </si>
  <si>
    <t>Послуги з обробки</t>
  </si>
  <si>
    <t>УПЦ Печерська Лавра</t>
  </si>
  <si>
    <t>овочі</t>
  </si>
  <si>
    <t>ТОВ Інфотрейд</t>
  </si>
  <si>
    <t>стрічка 24мм</t>
  </si>
  <si>
    <t>ТОВ АЛСІ ЛТД</t>
  </si>
  <si>
    <t>флакони мед.</t>
  </si>
  <si>
    <t>ФОП Гладун М.Ю.</t>
  </si>
  <si>
    <t>набори ІФА</t>
  </si>
  <si>
    <t>ТОВ Медичний центр М.Т.К.</t>
  </si>
  <si>
    <t>БФ СВЕТР</t>
  </si>
  <si>
    <t>БФ"З вірою в майбутнє дітей"</t>
  </si>
  <si>
    <t>БФ"Сучасне село та місто"</t>
  </si>
  <si>
    <t>ПАТ"Лекхім-Харків</t>
  </si>
  <si>
    <t>ТОВ"Нутриція Укр"</t>
  </si>
  <si>
    <t>ФОП Аксенова Л.Ю.</t>
  </si>
  <si>
    <t>ролети</t>
  </si>
  <si>
    <t>госптовари</t>
  </si>
  <si>
    <t>Бф педиатри проти раку</t>
  </si>
  <si>
    <t>електроди</t>
  </si>
  <si>
    <t>НМЦ Будквалифкадри</t>
  </si>
  <si>
    <t>навчання</t>
  </si>
  <si>
    <t>ТОВ Єврокопицентр</t>
  </si>
  <si>
    <t>ремонт техніки</t>
  </si>
  <si>
    <t>ТОВ Центр информац. Технол.</t>
  </si>
  <si>
    <t>инф. Консульт посл</t>
  </si>
  <si>
    <t>інформаційно-консульт. Послуги</t>
  </si>
  <si>
    <t>ТОВ Олимпмедскрвіс</t>
  </si>
  <si>
    <t>ремонт обладнання</t>
  </si>
  <si>
    <t>ТОВ Лексстатусгруп</t>
  </si>
  <si>
    <t>оцінка майна</t>
  </si>
  <si>
    <t>Фоп Рябінкін</t>
  </si>
  <si>
    <t>стер. Бокс</t>
  </si>
  <si>
    <t xml:space="preserve"> стер. бокс</t>
  </si>
  <si>
    <t>ПРаТ "Княжна Вієнна…."</t>
  </si>
  <si>
    <t>страхування</t>
  </si>
  <si>
    <t>ТОВ "Адвентумбуд"</t>
  </si>
  <si>
    <t>очищення території від грунту</t>
  </si>
  <si>
    <t>КНП "Лікарня №7"</t>
  </si>
  <si>
    <t>проф.огляд</t>
  </si>
  <si>
    <t>ТОВ "Дімлен"</t>
  </si>
  <si>
    <t>пральна машина</t>
  </si>
  <si>
    <t>ТОВ "Кріогенсервіс"</t>
  </si>
  <si>
    <t>послуги</t>
  </si>
  <si>
    <t>Центр системи безпеки</t>
  </si>
  <si>
    <t>с-ма безпеки</t>
  </si>
  <si>
    <t>КП "ГІОЦ"</t>
  </si>
  <si>
    <t>супров.програми</t>
  </si>
  <si>
    <t>КНП "КДЦ"Святош. р-ну"</t>
  </si>
  <si>
    <t>ДП "СДО-ЦСУДБЕ"</t>
  </si>
  <si>
    <t>експертиза кошторису</t>
  </si>
  <si>
    <t>НЦ МПП Буфкваліфкадри</t>
  </si>
  <si>
    <t>ТОВ ПК Інжиніринг</t>
  </si>
  <si>
    <t>послуги з ремонту</t>
  </si>
  <si>
    <t>Центр медстат</t>
  </si>
  <si>
    <t>листи</t>
  </si>
  <si>
    <t>ДКСУ Святошинськогорайону</t>
  </si>
  <si>
    <t>адмінпослуги</t>
  </si>
  <si>
    <t xml:space="preserve">             від ________ 2021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</si>
  <si>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Київський міський клінічний онкологічний центр за 1 квартал 2021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</si>
  <si>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10"/>
        <color indexed="8"/>
        <rFont val="Calibri"/>
        <family val="2"/>
        <charset val="204"/>
      </rPr>
      <t>′</t>
    </r>
    <r>
      <rPr>
        <sz val="10"/>
        <color indexed="8"/>
        <rFont val="Times New Roman"/>
        <family val="1"/>
        <charset val="204"/>
      </rPr>
      <t>я</t>
    </r>
  </si>
  <si>
    <t>БО Благовіщення</t>
  </si>
  <si>
    <t>ТОВ Бізнес Центр Фармація</t>
  </si>
  <si>
    <t>БФПедіатри проти раку</t>
  </si>
  <si>
    <t>столик Кохера</t>
  </si>
  <si>
    <t>Столик Кохера</t>
  </si>
  <si>
    <t>ФОПВергелес</t>
  </si>
  <si>
    <t>ваги</t>
  </si>
  <si>
    <t>ФОП Вергелес</t>
  </si>
  <si>
    <t>ростомір</t>
  </si>
  <si>
    <t>ТОВ Ален Груп</t>
  </si>
  <si>
    <t>Інфор.-консул. Послуги</t>
  </si>
  <si>
    <t>ДСП Об"єднання Родон</t>
  </si>
  <si>
    <t>Дезактивація білизни</t>
  </si>
  <si>
    <t>ПАТ Дата груп</t>
  </si>
  <si>
    <t>Телекомун. Послуги</t>
  </si>
  <si>
    <t>ПП Мальчуковський</t>
  </si>
  <si>
    <t>медбланки</t>
  </si>
  <si>
    <t>ТОВ Пресс Альянс</t>
  </si>
  <si>
    <t>періодичне видання</t>
  </si>
  <si>
    <t>ТОВ Софт солюшнз</t>
  </si>
  <si>
    <t>УК у Святошинсь.р-ні</t>
  </si>
  <si>
    <t>Держ.реестрація</t>
  </si>
  <si>
    <t>Управ. Поліції охорони</t>
  </si>
  <si>
    <t>Послуги охорони</t>
  </si>
  <si>
    <t>ФОП Патлай В.І.</t>
  </si>
  <si>
    <t>електрот. Продукція</t>
  </si>
  <si>
    <t>ФОП Пономаренко О.М.</t>
  </si>
  <si>
    <t>Консул. Послуги</t>
  </si>
  <si>
    <t>БО  "БФ "СВОЇ"</t>
  </si>
  <si>
    <t>Кисневий концентратор</t>
  </si>
  <si>
    <t>Тов  Лабікс</t>
  </si>
  <si>
    <t>Аналізатор гематологічний</t>
  </si>
  <si>
    <t>УДВП Ізотоп</t>
  </si>
  <si>
    <t>джерело іонізуюч. Випр.</t>
  </si>
  <si>
    <t>Вироби мед призначенна, гель для узд</t>
  </si>
  <si>
    <t>ТОВ ХЛР</t>
  </si>
  <si>
    <t>Медикаменти</t>
  </si>
  <si>
    <t>ФОП Челах</t>
  </si>
  <si>
    <t>ТОВ Мед.Центр МТК</t>
  </si>
  <si>
    <t>ТОВ Лізофарм Медікал</t>
  </si>
  <si>
    <t>ТОВ Бест бізнес</t>
  </si>
  <si>
    <t>телеком. Послуги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</si>
  <si>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___КНП Київська міська клінічна лікарня №17"_за_1__квартал_2021_року </t>
  </si>
  <si>
    <t>КНП "Київський міський центр крові"</t>
  </si>
  <si>
    <t>госп.товари</t>
  </si>
  <si>
    <t>медикаменти та перев'язувальні матеріали</t>
  </si>
  <si>
    <t>побутова техніка</t>
  </si>
  <si>
    <t>ТОВ"Фармасел"</t>
  </si>
  <si>
    <t>м'який інвентар</t>
  </si>
  <si>
    <t>ТОВ "Літком"</t>
  </si>
  <si>
    <t xml:space="preserve">ОЗ </t>
  </si>
  <si>
    <t>ВМТ"Духовне відродж"</t>
  </si>
  <si>
    <t>ТОВ "ДТЕК СЕРВІС"</t>
  </si>
  <si>
    <t>База спец.мед.постач.</t>
  </si>
  <si>
    <t>медичне обладнання</t>
  </si>
  <si>
    <t>Т.Барановська</t>
  </si>
  <si>
    <t>Е.Урденко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</si>
  <si>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</t>
    </r>
    <r>
      <rPr>
        <b/>
        <i/>
        <u/>
        <sz val="14"/>
        <color indexed="8"/>
        <rFont val="Times New Roman"/>
        <family val="1"/>
        <charset val="204"/>
      </rPr>
      <t>КНП "КМНКЛ "Соціотерапія"</t>
    </r>
    <r>
      <rPr>
        <b/>
        <sz val="14"/>
        <color indexed="8"/>
        <rFont val="Times New Roman"/>
        <family val="1"/>
        <charset val="204"/>
      </rPr>
      <t>_______за_І___квартал_</t>
    </r>
    <r>
      <rPr>
        <b/>
        <u/>
        <sz val="14"/>
        <color indexed="8"/>
        <rFont val="Times New Roman"/>
        <family val="1"/>
        <charset val="204"/>
      </rPr>
      <t>2021</t>
    </r>
    <r>
      <rPr>
        <b/>
        <sz val="14"/>
        <color indexed="8"/>
        <rFont val="Times New Roman"/>
        <family val="1"/>
        <charset val="204"/>
      </rPr>
      <t xml:space="preserve">_року </t>
    </r>
  </si>
  <si>
    <t>МБФ "Альянс громадського здоров'я"</t>
  </si>
  <si>
    <t>обладнання</t>
  </si>
  <si>
    <t>БОБФ"Волна"</t>
  </si>
  <si>
    <t>В.В. Ярий</t>
  </si>
  <si>
    <t>І.М. Білоус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</si>
  <si>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"Київська міська дитяча клінічна інфекційна лікарня" за І квартал 2021 року </t>
  </si>
  <si>
    <t>База спеціального медичного постачання м. Києва</t>
  </si>
  <si>
    <t>Апарат штучної вентиляції легень Vsmart VFS-410</t>
  </si>
  <si>
    <t>Тетяна КАМІНСЬКА</t>
  </si>
  <si>
    <t>Артем ЛУЄНКО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</si>
  <si>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спортивної медицини міста Києва"за 1 квартал 2021 року </t>
  </si>
  <si>
    <t>1.</t>
  </si>
  <si>
    <t>Благодійні внески від фізичних осіб</t>
  </si>
  <si>
    <t>Медичні матеріали (реактиви), пробірки, товари біолог.захисту від іоніз.випромінювання</t>
  </si>
  <si>
    <t>Техобслуговування  програмного забезпечення,послуги дератизаціїї та дезинфікаціі,абонементна плата за доступ до мережі інтернету,комісія банку за обслуговування зарплатних карткових рахунків працівників.</t>
  </si>
  <si>
    <t>Оплата за державну реєстрацію джерел іонізуючого випромінювання ( реєстраційний збір)</t>
  </si>
  <si>
    <t>В.В.Манжалій</t>
  </si>
  <si>
    <t>К.В.Москаленко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</si>
  <si>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Комунальне некомерційне підприємство "Київський центр трансплантації кісткового мозку за  І  квартал  2021 року </t>
  </si>
  <si>
    <t>комп'ютерне обладнання</t>
  </si>
  <si>
    <t>В.о.директора</t>
  </si>
  <si>
    <t>Світлана ЦІВА</t>
  </si>
  <si>
    <t>Ольга РИГАЛЮК</t>
  </si>
  <si>
    <t>Виконавець: О.Аврашко  451-15-80</t>
  </si>
  <si>
    <t xml:space="preserve">         від 01.04.2021 № 061-3471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</si>
  <si>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КНП "Київський міський центр дитячої нейрохірургії" за 1 квартал 2021 року </t>
  </si>
  <si>
    <t>БФ "Запорука"</t>
  </si>
  <si>
    <t>лабораторні дослідження</t>
  </si>
  <si>
    <t>медичний одяг</t>
  </si>
  <si>
    <t>МНМА</t>
  </si>
  <si>
    <t>ВБФ "Крона"</t>
  </si>
  <si>
    <t>Клименко Б.О.</t>
  </si>
  <si>
    <t>В.о. головног бухгалтера</t>
  </si>
  <si>
    <t>Ліщенко Я.А.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</si>
  <si>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"Академія здоров'я людини" за І квартал 2021 року </t>
  </si>
  <si>
    <t>Сова І.К.</t>
  </si>
  <si>
    <t>Затуливітер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</si>
</sst>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0"/>
      <name val="Arial Cyr"/>
      <charset val="204"/>
    </font>
    <font>
      <b/>
      <u/>
      <sz val="14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2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9" fillId="0" borderId="4" xfId="0" applyFont="1" applyBorder="1"/>
    <xf numFmtId="4" fontId="9" fillId="0" borderId="4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wrapText="1"/>
    </xf>
    <xf numFmtId="2" fontId="14" fillId="3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5" fillId="4" borderId="4" xfId="0" applyFont="1" applyFill="1" applyBorder="1"/>
    <xf numFmtId="2" fontId="15" fillId="4" borderId="4" xfId="0" applyNumberFormat="1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0" fontId="16" fillId="0" borderId="0" xfId="0" applyFont="1"/>
    <xf numFmtId="0" fontId="15" fillId="4" borderId="4" xfId="0" applyFont="1" applyFill="1" applyBorder="1" applyAlignment="1">
      <alignment wrapText="1"/>
    </xf>
    <xf numFmtId="2" fontId="13" fillId="0" borderId="4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horizontal="center"/>
    </xf>
    <xf numFmtId="0" fontId="16" fillId="0" borderId="4" xfId="0" applyFont="1" applyBorder="1"/>
    <xf numFmtId="2" fontId="16" fillId="0" borderId="4" xfId="0" applyNumberFormat="1" applyFont="1" applyBorder="1"/>
    <xf numFmtId="0" fontId="15" fillId="0" borderId="0" xfId="0" applyFont="1"/>
    <xf numFmtId="0" fontId="15" fillId="4" borderId="5" xfId="0" applyFont="1" applyFill="1" applyBorder="1" applyAlignment="1">
      <alignment wrapText="1"/>
    </xf>
    <xf numFmtId="0" fontId="15" fillId="4" borderId="5" xfId="0" applyFont="1" applyFill="1" applyBorder="1"/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16" fontId="13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2" fontId="9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vertical="justify" wrapText="1"/>
    </xf>
    <xf numFmtId="2" fontId="9" fillId="0" borderId="4" xfId="0" applyNumberFormat="1" applyFont="1" applyBorder="1" applyAlignment="1">
      <alignment horizontal="center" vertical="justify" wrapText="1"/>
    </xf>
    <xf numFmtId="16" fontId="13" fillId="0" borderId="4" xfId="0" applyNumberFormat="1" applyFont="1" applyBorder="1" applyAlignment="1">
      <alignment horizontal="center"/>
    </xf>
    <xf numFmtId="14" fontId="13" fillId="0" borderId="4" xfId="0" applyNumberFormat="1" applyFont="1" applyBorder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15" fillId="4" borderId="4" xfId="0" applyNumberFormat="1" applyFont="1" applyFill="1" applyBorder="1" applyAlignment="1">
      <alignment horizontal="left"/>
    </xf>
    <xf numFmtId="14" fontId="13" fillId="0" borderId="4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9" fillId="4" borderId="4" xfId="0" applyFont="1" applyFill="1" applyBorder="1" applyAlignment="1">
      <alignment vertical="justify" wrapText="1"/>
    </xf>
    <xf numFmtId="0" fontId="17" fillId="0" borderId="4" xfId="0" applyFont="1" applyBorder="1"/>
    <xf numFmtId="0" fontId="18" fillId="5" borderId="4" xfId="0" applyFont="1" applyFill="1" applyBorder="1"/>
    <xf numFmtId="4" fontId="19" fillId="5" borderId="4" xfId="0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wrapText="1"/>
    </xf>
    <xf numFmtId="2" fontId="18" fillId="5" borderId="4" xfId="0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4" fontId="18" fillId="5" borderId="4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1" xfId="8" applyFont="1" applyBorder="1" applyAlignment="1">
      <alignment horizontal="center"/>
    </xf>
    <xf numFmtId="0" fontId="22" fillId="0" borderId="1" xfId="8" applyFont="1" applyBorder="1" applyAlignment="1">
      <alignment horizontal="center"/>
    </xf>
    <xf numFmtId="0" fontId="23" fillId="0" borderId="6" xfId="0" applyFont="1" applyBorder="1" applyAlignment="1">
      <alignment vertical="top"/>
    </xf>
    <xf numFmtId="0" fontId="24" fillId="0" borderId="0" xfId="8" applyFont="1" applyAlignment="1">
      <alignment horizontal="centerContinuous" vertical="top"/>
    </xf>
    <xf numFmtId="0" fontId="24" fillId="0" borderId="0" xfId="8" applyFont="1" applyAlignment="1">
      <alignment horizontal="center"/>
    </xf>
    <xf numFmtId="0" fontId="0" fillId="0" borderId="1" xfId="0" applyBorder="1"/>
    <xf numFmtId="0" fontId="23" fillId="0" borderId="6" xfId="0" applyFont="1" applyBorder="1"/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/>
    <xf numFmtId="4" fontId="27" fillId="0" borderId="4" xfId="0" applyNumberFormat="1" applyFont="1" applyBorder="1" applyAlignment="1">
      <alignment horizontal="center"/>
    </xf>
    <xf numFmtId="0" fontId="27" fillId="0" borderId="4" xfId="0" applyFont="1" applyBorder="1" applyAlignment="1">
      <alignment wrapText="1"/>
    </xf>
    <xf numFmtId="2" fontId="18" fillId="3" borderId="4" xfId="0" applyNumberFormat="1" applyFont="1" applyFill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5" borderId="4" xfId="0" applyFont="1" applyFill="1" applyBorder="1"/>
    <xf numFmtId="0" fontId="9" fillId="0" borderId="1" xfId="8" applyFont="1" applyBorder="1" applyAlignment="1">
      <alignment horizontal="center"/>
    </xf>
    <xf numFmtId="0" fontId="27" fillId="0" borderId="4" xfId="0" applyFont="1" applyBorder="1" applyAlignment="1">
      <alignment horizontal="center" wrapText="1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wrapText="1"/>
    </xf>
    <xf numFmtId="0" fontId="27" fillId="0" borderId="4" xfId="0" applyFont="1" applyBorder="1" applyAlignment="1">
      <alignment horizontal="left" vertical="center" wrapText="1"/>
    </xf>
    <xf numFmtId="0" fontId="28" fillId="0" borderId="0" xfId="0" applyFont="1"/>
    <xf numFmtId="2" fontId="0" fillId="0" borderId="0" xfId="0" applyNumberFormat="1"/>
    <xf numFmtId="0" fontId="29" fillId="0" borderId="0" xfId="0" applyFont="1"/>
    <xf numFmtId="0" fontId="17" fillId="0" borderId="0" xfId="0" applyFont="1"/>
    <xf numFmtId="0" fontId="22" fillId="0" borderId="1" xfId="8" applyFont="1" applyBorder="1" applyAlignment="1">
      <alignment horizontal="center"/>
    </xf>
    <xf numFmtId="0" fontId="30" fillId="0" borderId="1" xfId="8" applyFont="1" applyBorder="1" applyAlignment="1">
      <alignment horizontal="center"/>
    </xf>
    <xf numFmtId="0" fontId="19" fillId="0" borderId="1" xfId="0" applyFont="1" applyBorder="1"/>
    <xf numFmtId="0" fontId="31" fillId="0" borderId="0" xfId="8" applyFont="1" applyAlignment="1">
      <alignment horizontal="centerContinuous" vertical="top"/>
    </xf>
    <xf numFmtId="0" fontId="32" fillId="0" borderId="0" xfId="8" applyFont="1" applyAlignment="1">
      <alignment horizontal="centerContinuous" vertical="top"/>
    </xf>
    <xf numFmtId="0" fontId="30" fillId="0" borderId="0" xfId="8" applyFont="1" applyAlignment="1">
      <alignment horizontal="centerContinuous" vertical="top"/>
    </xf>
    <xf numFmtId="0" fontId="33" fillId="0" borderId="0" xfId="0" applyFont="1"/>
    <xf numFmtId="0" fontId="0" fillId="0" borderId="1" xfId="0" applyBorder="1"/>
    <xf numFmtId="0" fontId="34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wrapText="1"/>
    </xf>
    <xf numFmtId="4" fontId="27" fillId="0" borderId="4" xfId="0" applyNumberFormat="1" applyFont="1" applyBorder="1" applyAlignment="1">
      <alignment horizontal="left" wrapText="1"/>
    </xf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4" xfId="0" applyFont="1" applyBorder="1" applyAlignment="1">
      <alignment vertical="top" wrapText="1"/>
    </xf>
    <xf numFmtId="0" fontId="27" fillId="0" borderId="4" xfId="0" applyFont="1" applyBorder="1" applyAlignment="1">
      <alignment vertical="center" wrapText="1"/>
    </xf>
    <xf numFmtId="0" fontId="40" fillId="0" borderId="1" xfId="8" applyFont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right" vertical="top" wrapText="1"/>
    </xf>
    <xf numFmtId="0" fontId="41" fillId="0" borderId="4" xfId="0" applyFont="1" applyBorder="1" applyAlignment="1">
      <alignment horizontal="center" vertical="center" wrapText="1"/>
    </xf>
    <xf numFmtId="165" fontId="27" fillId="0" borderId="4" xfId="0" applyNumberFormat="1" applyFont="1" applyBorder="1" applyAlignment="1">
      <alignment horizontal="center"/>
    </xf>
    <xf numFmtId="0" fontId="0" fillId="0" borderId="4" xfId="0" applyBorder="1"/>
    <xf numFmtId="0" fontId="42" fillId="0" borderId="4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0" xfId="0" applyNumberFormat="1"/>
    <xf numFmtId="165" fontId="19" fillId="5" borderId="4" xfId="0" applyNumberFormat="1" applyFont="1" applyFill="1" applyBorder="1" applyAlignment="1">
      <alignment horizontal="center"/>
    </xf>
    <xf numFmtId="164" fontId="18" fillId="5" borderId="4" xfId="0" applyNumberFormat="1" applyFont="1" applyFill="1" applyBorder="1" applyAlignment="1">
      <alignment horizontal="center"/>
    </xf>
    <xf numFmtId="165" fontId="18" fillId="5" borderId="4" xfId="0" applyNumberFormat="1" applyFont="1" applyFill="1" applyBorder="1" applyAlignment="1">
      <alignment horizontal="center"/>
    </xf>
    <xf numFmtId="164" fontId="0" fillId="0" borderId="0" xfId="0" applyNumberFormat="1"/>
    <xf numFmtId="0" fontId="27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27" fillId="4" borderId="4" xfId="0" applyFont="1" applyFill="1" applyBorder="1" applyAlignment="1">
      <alignment wrapText="1"/>
    </xf>
    <xf numFmtId="4" fontId="27" fillId="4" borderId="4" xfId="0" applyNumberFormat="1" applyFont="1" applyFill="1" applyBorder="1" applyAlignment="1">
      <alignment horizontal="center"/>
    </xf>
    <xf numFmtId="0" fontId="27" fillId="0" borderId="5" xfId="0" applyFont="1" applyBorder="1" applyAlignment="1">
      <alignment wrapText="1"/>
    </xf>
    <xf numFmtId="2" fontId="13" fillId="0" borderId="4" xfId="0" applyNumberFormat="1" applyFont="1" applyBorder="1" applyAlignment="1">
      <alignment horizontal="center" vertical="center" wrapText="1"/>
    </xf>
    <xf numFmtId="2" fontId="27" fillId="0" borderId="4" xfId="0" applyNumberFormat="1" applyFont="1" applyBorder="1" applyAlignment="1">
      <alignment wrapText="1"/>
    </xf>
    <xf numFmtId="2" fontId="16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13" fillId="4" borderId="4" xfId="0" applyFont="1" applyFill="1" applyBorder="1"/>
    <xf numFmtId="4" fontId="13" fillId="4" borderId="4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2" fontId="14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4" fontId="14" fillId="4" borderId="4" xfId="0" applyNumberFormat="1" applyFont="1" applyFill="1" applyBorder="1" applyAlignment="1">
      <alignment horizontal="center"/>
    </xf>
    <xf numFmtId="0" fontId="14" fillId="4" borderId="4" xfId="0" applyFont="1" applyFill="1" applyBorder="1"/>
    <xf numFmtId="0" fontId="16" fillId="4" borderId="0" xfId="0" applyFont="1" applyFill="1"/>
    <xf numFmtId="0" fontId="13" fillId="4" borderId="4" xfId="0" applyFont="1" applyFill="1" applyBorder="1" applyAlignment="1">
      <alignment wrapText="1"/>
    </xf>
    <xf numFmtId="2" fontId="13" fillId="4" borderId="4" xfId="0" applyNumberFormat="1" applyFont="1" applyFill="1" applyBorder="1" applyAlignment="1">
      <alignment horizontal="center" wrapText="1"/>
    </xf>
    <xf numFmtId="0" fontId="13" fillId="0" borderId="4" xfId="0" applyFont="1" applyBorder="1"/>
    <xf numFmtId="0" fontId="45" fillId="0" borderId="0" xfId="0" applyFont="1"/>
    <xf numFmtId="0" fontId="9" fillId="0" borderId="1" xfId="8" applyFont="1" applyBorder="1" applyAlignment="1">
      <alignment horizontal="center"/>
    </xf>
    <xf numFmtId="0" fontId="16" fillId="0" borderId="1" xfId="0" applyFont="1" applyBorder="1"/>
    <xf numFmtId="0" fontId="31" fillId="0" borderId="0" xfId="8" applyFont="1" applyAlignment="1">
      <alignment horizontal="left" vertical="top"/>
    </xf>
    <xf numFmtId="2" fontId="31" fillId="0" borderId="0" xfId="8" applyNumberFormat="1" applyFont="1" applyAlignment="1">
      <alignment horizontal="left" vertical="top"/>
    </xf>
    <xf numFmtId="49" fontId="27" fillId="0" borderId="4" xfId="0" applyNumberFormat="1" applyFont="1" applyBorder="1" applyAlignment="1">
      <alignment wrapText="1"/>
    </xf>
    <xf numFmtId="4" fontId="27" fillId="0" borderId="4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4" fontId="46" fillId="0" borderId="4" xfId="0" applyNumberFormat="1" applyFont="1" applyBorder="1" applyAlignment="1">
      <alignment horizontal="center"/>
    </xf>
    <xf numFmtId="49" fontId="22" fillId="0" borderId="4" xfId="0" applyNumberFormat="1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1" fillId="0" borderId="1" xfId="8" applyFont="1" applyBorder="1" applyAlignment="1">
      <alignment horizontal="center"/>
    </xf>
    <xf numFmtId="0" fontId="23" fillId="0" borderId="1" xfId="0" applyFont="1" applyBorder="1"/>
    <xf numFmtId="4" fontId="25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" fontId="35" fillId="0" borderId="4" xfId="0" applyNumberFormat="1" applyFont="1" applyBorder="1" applyAlignment="1">
      <alignment horizontal="center" vertical="center"/>
    </xf>
    <xf numFmtId="2" fontId="18" fillId="3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" fontId="48" fillId="5" borderId="4" xfId="0" applyNumberFormat="1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2" fontId="35" fillId="5" borderId="4" xfId="0" applyNumberFormat="1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wrapText="1"/>
    </xf>
    <xf numFmtId="4" fontId="48" fillId="5" borderId="4" xfId="0" applyNumberFormat="1" applyFont="1" applyFill="1" applyBorder="1" applyAlignment="1">
      <alignment horizontal="center"/>
    </xf>
    <xf numFmtId="4" fontId="35" fillId="5" borderId="4" xfId="0" applyNumberFormat="1" applyFont="1" applyFill="1" applyBorder="1" applyAlignment="1">
      <alignment horizontal="center"/>
    </xf>
    <xf numFmtId="14" fontId="0" fillId="0" borderId="0" xfId="0" applyNumberFormat="1"/>
  </cellXfs>
  <cellStyles count="9">
    <cellStyle name="Normal" xfId="0" builtinId="0"/>
    <cellStyle name="Звичайний 2" xfId="1" xr:uid="{00000000-0005-0000-0000-000000000000}"/>
    <cellStyle name="Звичайний 3" xfId="2" xr:uid="{00000000-0005-0000-0000-000001000000}"/>
    <cellStyle name="Звичайний 4" xfId="3" xr:uid="{00000000-0005-0000-0000-000002000000}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_план використання " xfId="8" xr:uid="{D45A3FFF-F9F6-4D86-A7BA-7F9363C34A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D653-AEDC-4131-ABE8-620C4A4609B5}">
  <sheetPr>
    <pageSetUpPr fitToPage="1"/>
  </sheetPr>
  <dimension ref="A1:M453"/>
  <sheetViews>
    <sheetView workbookViewId="0">
      <selection activeCell="A447" sqref="A447"/>
    </sheetView>
  </sheetViews>
  <sheetFormatPr defaultRowHeight="15" x14ac:dyDescent="0.25"/>
  <cols>
    <col min="1" max="1" width="7.28515625" customWidth="1"/>
    <col min="2" max="2" width="25.5703125" customWidth="1"/>
    <col min="3" max="3" width="16.28515625" customWidth="1"/>
    <col min="4" max="4" width="11.85546875" customWidth="1"/>
    <col min="5" max="5" width="18.140625" customWidth="1"/>
    <col min="6" max="6" width="13.28515625" customWidth="1"/>
    <col min="7" max="7" width="16.5703125" style="1" customWidth="1"/>
    <col min="8" max="8" width="14.28515625" customWidth="1"/>
    <col min="9" max="9" width="38.28515625" customWidth="1"/>
    <col min="10" max="10" width="14" customWidth="1"/>
    <col min="11" max="11" width="15.5703125" customWidth="1"/>
  </cols>
  <sheetData>
    <row r="1" spans="1:13" ht="18.75" customHeight="1" x14ac:dyDescent="0.25">
      <c r="J1" s="2" t="s">
        <v>0</v>
      </c>
      <c r="K1" s="2"/>
      <c r="L1" s="3"/>
      <c r="M1" s="3"/>
    </row>
    <row r="2" spans="1:13" ht="39" customHeight="1" x14ac:dyDescent="0.3">
      <c r="A2" s="4"/>
      <c r="B2" s="4"/>
      <c r="C2" s="4"/>
      <c r="D2" s="4"/>
      <c r="E2" s="4"/>
      <c r="F2" s="5" t="s">
        <v>1</v>
      </c>
      <c r="G2" s="6"/>
      <c r="H2" s="7"/>
      <c r="I2" s="7"/>
      <c r="J2" s="8" t="s">
        <v>2</v>
      </c>
      <c r="K2" s="8"/>
      <c r="L2" s="9"/>
      <c r="M2" s="9"/>
    </row>
    <row r="3" spans="1:13" ht="24" customHeight="1" x14ac:dyDescent="0.3">
      <c r="A3" s="4"/>
      <c r="B3" s="4"/>
      <c r="C3" s="4"/>
      <c r="D3" s="5" t="s">
        <v>3</v>
      </c>
      <c r="E3" s="5"/>
      <c r="F3" s="5"/>
      <c r="G3" s="6"/>
      <c r="H3" s="7"/>
      <c r="I3" s="7"/>
      <c r="K3" s="9"/>
      <c r="L3" s="9"/>
      <c r="M3" s="9"/>
    </row>
    <row r="4" spans="1:13" ht="29.25" customHeight="1" x14ac:dyDescent="0.35">
      <c r="A4" s="4"/>
      <c r="B4" s="4"/>
      <c r="D4" s="10" t="s">
        <v>4</v>
      </c>
      <c r="E4" s="10"/>
      <c r="F4" s="11"/>
      <c r="G4" s="12"/>
      <c r="H4" s="10"/>
      <c r="I4" s="10"/>
      <c r="J4" s="10"/>
      <c r="K4" s="13"/>
      <c r="L4" s="14"/>
      <c r="M4" s="14"/>
    </row>
    <row r="5" spans="1:13" ht="20.25" customHeight="1" x14ac:dyDescent="0.35">
      <c r="A5" s="4"/>
      <c r="B5" s="4"/>
      <c r="D5" s="13"/>
      <c r="E5" s="15" t="s">
        <v>5</v>
      </c>
      <c r="F5" s="16"/>
      <c r="G5" s="17"/>
      <c r="H5" s="13"/>
      <c r="I5" s="13"/>
      <c r="J5" s="13"/>
      <c r="K5" s="13"/>
      <c r="L5" s="14"/>
      <c r="M5" s="14"/>
    </row>
    <row r="6" spans="1:13" ht="33" customHeight="1" x14ac:dyDescent="0.25">
      <c r="A6" s="18" t="s">
        <v>6</v>
      </c>
      <c r="B6" s="18" t="s">
        <v>7</v>
      </c>
      <c r="C6" s="19" t="s">
        <v>8</v>
      </c>
      <c r="D6" s="19"/>
      <c r="E6" s="19"/>
      <c r="F6" s="19" t="s">
        <v>9</v>
      </c>
      <c r="G6" s="19" t="s">
        <v>10</v>
      </c>
      <c r="H6" s="19"/>
      <c r="I6" s="19"/>
      <c r="J6" s="19"/>
      <c r="K6" s="20" t="s">
        <v>11</v>
      </c>
    </row>
    <row r="7" spans="1:13" ht="148.5" customHeight="1" x14ac:dyDescent="0.25">
      <c r="A7" s="18"/>
      <c r="B7" s="18"/>
      <c r="C7" s="21" t="s">
        <v>12</v>
      </c>
      <c r="D7" s="21" t="s">
        <v>13</v>
      </c>
      <c r="E7" s="21" t="s">
        <v>14</v>
      </c>
      <c r="F7" s="19"/>
      <c r="G7" s="22" t="s">
        <v>15</v>
      </c>
      <c r="H7" s="21" t="s">
        <v>16</v>
      </c>
      <c r="I7" s="21" t="s">
        <v>17</v>
      </c>
      <c r="J7" s="21" t="s">
        <v>16</v>
      </c>
      <c r="K7" s="20"/>
    </row>
    <row r="8" spans="1:13" s="33" customFormat="1" ht="15" customHeight="1" x14ac:dyDescent="0.2">
      <c r="A8" s="21">
        <v>1</v>
      </c>
      <c r="B8" s="23" t="s">
        <v>18</v>
      </c>
      <c r="C8" s="24">
        <v>1.4</v>
      </c>
      <c r="D8" s="25"/>
      <c r="E8" s="26"/>
      <c r="F8" s="27">
        <v>1.4</v>
      </c>
      <c r="G8" s="28"/>
      <c r="H8" s="29"/>
      <c r="I8" s="30" t="s">
        <v>19</v>
      </c>
      <c r="J8" s="31">
        <v>12</v>
      </c>
      <c r="K8" s="32"/>
    </row>
    <row r="9" spans="1:13" s="33" customFormat="1" ht="25.5" x14ac:dyDescent="0.2">
      <c r="A9" s="21">
        <v>2</v>
      </c>
      <c r="B9" s="23" t="s">
        <v>20</v>
      </c>
      <c r="C9" s="24">
        <v>1.4</v>
      </c>
      <c r="D9" s="25"/>
      <c r="E9" s="26"/>
      <c r="F9" s="27">
        <v>1.4</v>
      </c>
      <c r="G9" s="28"/>
      <c r="H9" s="29"/>
      <c r="I9" s="34" t="s">
        <v>21</v>
      </c>
      <c r="J9" s="31">
        <v>15.3</v>
      </c>
      <c r="K9" s="32"/>
    </row>
    <row r="10" spans="1:13" s="33" customFormat="1" ht="25.5" x14ac:dyDescent="0.2">
      <c r="A10" s="21">
        <v>3</v>
      </c>
      <c r="B10" s="23" t="s">
        <v>22</v>
      </c>
      <c r="C10" s="24">
        <v>2.2999999999999998</v>
      </c>
      <c r="D10" s="25"/>
      <c r="E10" s="26"/>
      <c r="F10" s="27">
        <v>2.2999999999999998</v>
      </c>
      <c r="G10" s="28"/>
      <c r="H10" s="29"/>
      <c r="I10" s="34" t="s">
        <v>23</v>
      </c>
      <c r="J10" s="31">
        <v>49.94</v>
      </c>
      <c r="K10" s="32"/>
    </row>
    <row r="11" spans="1:13" s="33" customFormat="1" ht="25.5" x14ac:dyDescent="0.2">
      <c r="A11" s="21">
        <v>4</v>
      </c>
      <c r="B11" s="23" t="s">
        <v>24</v>
      </c>
      <c r="C11" s="24">
        <v>1.4</v>
      </c>
      <c r="D11" s="25"/>
      <c r="E11" s="26"/>
      <c r="F11" s="27">
        <v>1.4</v>
      </c>
      <c r="G11" s="28"/>
      <c r="H11" s="29"/>
      <c r="I11" s="34" t="s">
        <v>25</v>
      </c>
      <c r="J11" s="31">
        <v>2.84</v>
      </c>
      <c r="K11" s="32"/>
    </row>
    <row r="12" spans="1:13" s="33" customFormat="1" ht="25.5" x14ac:dyDescent="0.2">
      <c r="A12" s="21">
        <v>5</v>
      </c>
      <c r="B12" s="23" t="s">
        <v>26</v>
      </c>
      <c r="C12" s="24">
        <v>1.3</v>
      </c>
      <c r="D12" s="25"/>
      <c r="E12" s="26"/>
      <c r="F12" s="27">
        <v>1.3</v>
      </c>
      <c r="G12" s="28"/>
      <c r="H12" s="29"/>
      <c r="I12" s="34" t="s">
        <v>27</v>
      </c>
      <c r="J12" s="31">
        <v>6.18</v>
      </c>
      <c r="K12" s="32"/>
    </row>
    <row r="13" spans="1:13" s="33" customFormat="1" ht="12.75" x14ac:dyDescent="0.2">
      <c r="A13" s="21">
        <v>6</v>
      </c>
      <c r="B13" s="23" t="s">
        <v>28</v>
      </c>
      <c r="C13" s="24">
        <v>1.4</v>
      </c>
      <c r="D13" s="25"/>
      <c r="E13" s="26"/>
      <c r="F13" s="27">
        <v>1.4</v>
      </c>
      <c r="G13" s="28"/>
      <c r="H13" s="35"/>
      <c r="I13" s="30" t="s">
        <v>29</v>
      </c>
      <c r="J13" s="31">
        <v>402.16</v>
      </c>
      <c r="K13" s="32"/>
    </row>
    <row r="14" spans="1:13" s="33" customFormat="1" ht="12.75" x14ac:dyDescent="0.2">
      <c r="A14" s="21">
        <v>7</v>
      </c>
      <c r="B14" s="23" t="s">
        <v>30</v>
      </c>
      <c r="C14" s="24">
        <v>1</v>
      </c>
      <c r="D14" s="25"/>
      <c r="E14" s="26"/>
      <c r="F14" s="27">
        <v>1</v>
      </c>
      <c r="G14" s="28"/>
      <c r="H14" s="29"/>
      <c r="I14" s="36" t="s">
        <v>31</v>
      </c>
      <c r="J14" s="31">
        <v>0.9</v>
      </c>
      <c r="K14" s="32"/>
    </row>
    <row r="15" spans="1:13" s="33" customFormat="1" ht="12.75" x14ac:dyDescent="0.2">
      <c r="A15" s="21">
        <v>8</v>
      </c>
      <c r="B15" s="23" t="s">
        <v>32</v>
      </c>
      <c r="C15" s="24">
        <v>1</v>
      </c>
      <c r="D15" s="25"/>
      <c r="E15" s="26"/>
      <c r="F15" s="27">
        <v>1</v>
      </c>
      <c r="G15" s="28"/>
      <c r="H15" s="29"/>
      <c r="I15" s="37" t="s">
        <v>33</v>
      </c>
      <c r="J15" s="31">
        <v>0.8</v>
      </c>
      <c r="K15" s="32"/>
    </row>
    <row r="16" spans="1:13" s="33" customFormat="1" ht="38.25" x14ac:dyDescent="0.2">
      <c r="A16" s="21">
        <v>9</v>
      </c>
      <c r="B16" s="23" t="s">
        <v>34</v>
      </c>
      <c r="C16" s="24">
        <v>1</v>
      </c>
      <c r="D16" s="25"/>
      <c r="E16" s="26"/>
      <c r="F16" s="27">
        <v>1</v>
      </c>
      <c r="G16" s="28"/>
      <c r="H16" s="29"/>
      <c r="I16" s="34" t="s">
        <v>35</v>
      </c>
      <c r="J16" s="31">
        <v>1.45</v>
      </c>
      <c r="K16" s="32"/>
    </row>
    <row r="17" spans="1:12" s="33" customFormat="1" ht="27" customHeight="1" x14ac:dyDescent="0.2">
      <c r="A17" s="21">
        <v>10</v>
      </c>
      <c r="B17" s="23" t="s">
        <v>36</v>
      </c>
      <c r="C17" s="24">
        <v>1</v>
      </c>
      <c r="D17" s="25"/>
      <c r="E17" s="26"/>
      <c r="F17" s="27">
        <v>1</v>
      </c>
      <c r="G17" s="28"/>
      <c r="H17" s="29"/>
      <c r="I17" s="34" t="s">
        <v>37</v>
      </c>
      <c r="J17" s="31">
        <v>3.9</v>
      </c>
      <c r="K17" s="32"/>
    </row>
    <row r="18" spans="1:12" s="33" customFormat="1" ht="38.25" x14ac:dyDescent="0.2">
      <c r="A18" s="21">
        <v>11</v>
      </c>
      <c r="B18" s="23" t="s">
        <v>38</v>
      </c>
      <c r="C18" s="24">
        <v>1.5</v>
      </c>
      <c r="D18" s="25"/>
      <c r="E18" s="26"/>
      <c r="F18" s="27">
        <v>1.5</v>
      </c>
      <c r="G18" s="28"/>
      <c r="H18" s="29"/>
      <c r="I18" s="34" t="s">
        <v>39</v>
      </c>
      <c r="J18" s="31">
        <v>2.54</v>
      </c>
      <c r="K18" s="32"/>
    </row>
    <row r="19" spans="1:12" s="33" customFormat="1" ht="14.25" customHeight="1" x14ac:dyDescent="0.2">
      <c r="A19" s="21">
        <v>12</v>
      </c>
      <c r="B19" s="23" t="s">
        <v>40</v>
      </c>
      <c r="C19" s="24">
        <v>0.7</v>
      </c>
      <c r="D19" s="25"/>
      <c r="E19" s="26"/>
      <c r="F19" s="27">
        <v>0.7</v>
      </c>
      <c r="G19" s="38"/>
      <c r="H19" s="39"/>
      <c r="I19" s="30" t="s">
        <v>41</v>
      </c>
      <c r="J19" s="31">
        <v>34.71</v>
      </c>
      <c r="K19" s="32"/>
    </row>
    <row r="20" spans="1:12" s="33" customFormat="1" ht="15" customHeight="1" x14ac:dyDescent="0.2">
      <c r="A20" s="21">
        <v>13</v>
      </c>
      <c r="B20" s="23" t="s">
        <v>42</v>
      </c>
      <c r="C20" s="24">
        <v>1.4</v>
      </c>
      <c r="D20" s="25"/>
      <c r="E20" s="26"/>
      <c r="F20" s="27">
        <v>1.4</v>
      </c>
      <c r="G20" s="38"/>
      <c r="H20" s="39"/>
      <c r="I20" s="34" t="s">
        <v>43</v>
      </c>
      <c r="J20" s="31">
        <v>37.47</v>
      </c>
      <c r="K20" s="32"/>
    </row>
    <row r="21" spans="1:12" s="33" customFormat="1" ht="34.5" customHeight="1" x14ac:dyDescent="0.2">
      <c r="A21" s="21">
        <v>14</v>
      </c>
      <c r="B21" s="23" t="s">
        <v>44</v>
      </c>
      <c r="C21" s="24">
        <v>1</v>
      </c>
      <c r="D21" s="25"/>
      <c r="E21" s="26"/>
      <c r="F21" s="27">
        <v>1</v>
      </c>
      <c r="G21" s="38"/>
      <c r="H21" s="39"/>
      <c r="I21" s="34" t="s">
        <v>45</v>
      </c>
      <c r="J21" s="31">
        <v>2.8</v>
      </c>
      <c r="K21" s="32"/>
    </row>
    <row r="22" spans="1:12" s="33" customFormat="1" ht="12.75" x14ac:dyDescent="0.2">
      <c r="A22" s="21">
        <v>15</v>
      </c>
      <c r="B22" s="23" t="s">
        <v>46</v>
      </c>
      <c r="C22" s="24">
        <v>0.6</v>
      </c>
      <c r="D22" s="25"/>
      <c r="E22" s="26"/>
      <c r="F22" s="27">
        <v>0.6</v>
      </c>
      <c r="G22" s="28"/>
      <c r="H22" s="40"/>
      <c r="I22" s="34" t="s">
        <v>47</v>
      </c>
      <c r="J22" s="31">
        <v>16.12</v>
      </c>
      <c r="K22" s="32"/>
    </row>
    <row r="23" spans="1:12" s="33" customFormat="1" ht="38.25" x14ac:dyDescent="0.2">
      <c r="A23" s="21">
        <v>16</v>
      </c>
      <c r="B23" s="23" t="s">
        <v>48</v>
      </c>
      <c r="C23" s="24">
        <v>1.4</v>
      </c>
      <c r="D23" s="25"/>
      <c r="E23" s="26"/>
      <c r="F23" s="27">
        <v>1.4</v>
      </c>
      <c r="G23" s="28"/>
      <c r="H23" s="40"/>
      <c r="I23" s="34" t="s">
        <v>49</v>
      </c>
      <c r="J23" s="31">
        <v>3.2</v>
      </c>
      <c r="K23" s="32"/>
    </row>
    <row r="24" spans="1:12" s="33" customFormat="1" ht="25.5" x14ac:dyDescent="0.2">
      <c r="A24" s="21">
        <v>17</v>
      </c>
      <c r="B24" s="23" t="s">
        <v>50</v>
      </c>
      <c r="C24" s="24">
        <v>1.4</v>
      </c>
      <c r="D24" s="25"/>
      <c r="E24" s="26"/>
      <c r="F24" s="27">
        <v>1.4</v>
      </c>
      <c r="G24" s="28"/>
      <c r="H24" s="40"/>
      <c r="I24" s="34" t="s">
        <v>51</v>
      </c>
      <c r="J24" s="31">
        <v>16.559999999999999</v>
      </c>
      <c r="K24" s="32"/>
    </row>
    <row r="25" spans="1:12" s="33" customFormat="1" ht="38.25" x14ac:dyDescent="0.2">
      <c r="A25" s="21">
        <v>18</v>
      </c>
      <c r="B25" s="23" t="s">
        <v>52</v>
      </c>
      <c r="C25" s="24">
        <v>1.4</v>
      </c>
      <c r="D25" s="25"/>
      <c r="E25" s="26"/>
      <c r="F25" s="27">
        <v>1.4</v>
      </c>
      <c r="G25" s="28"/>
      <c r="H25" s="40"/>
      <c r="I25" s="34" t="s">
        <v>53</v>
      </c>
      <c r="J25" s="31">
        <v>0.17</v>
      </c>
      <c r="K25" s="32"/>
    </row>
    <row r="26" spans="1:12" s="33" customFormat="1" ht="25.5" x14ac:dyDescent="0.2">
      <c r="A26" s="21">
        <v>19</v>
      </c>
      <c r="B26" s="23" t="s">
        <v>54</v>
      </c>
      <c r="C26" s="24">
        <v>1.4</v>
      </c>
      <c r="D26" s="25"/>
      <c r="E26" s="26"/>
      <c r="F26" s="27">
        <v>1.4</v>
      </c>
      <c r="G26" s="28"/>
      <c r="H26" s="40"/>
      <c r="I26" s="34" t="s">
        <v>55</v>
      </c>
      <c r="J26" s="31">
        <v>3.17</v>
      </c>
      <c r="K26" s="32"/>
    </row>
    <row r="27" spans="1:12" s="33" customFormat="1" ht="51" x14ac:dyDescent="0.2">
      <c r="A27" s="21">
        <v>20</v>
      </c>
      <c r="B27" s="23" t="s">
        <v>56</v>
      </c>
      <c r="C27" s="24">
        <v>1.4</v>
      </c>
      <c r="D27" s="25"/>
      <c r="E27" s="26"/>
      <c r="F27" s="27">
        <v>1.4</v>
      </c>
      <c r="G27" s="28"/>
      <c r="H27" s="40"/>
      <c r="I27" s="34" t="s">
        <v>57</v>
      </c>
      <c r="J27" s="31">
        <v>5.04</v>
      </c>
      <c r="K27" s="32"/>
    </row>
    <row r="28" spans="1:12" s="33" customFormat="1" ht="25.5" x14ac:dyDescent="0.2">
      <c r="A28" s="21">
        <v>21</v>
      </c>
      <c r="B28" s="23" t="s">
        <v>58</v>
      </c>
      <c r="C28" s="24">
        <v>1</v>
      </c>
      <c r="D28" s="25"/>
      <c r="E28" s="26"/>
      <c r="F28" s="27">
        <v>1</v>
      </c>
      <c r="G28" s="28"/>
      <c r="H28" s="40"/>
      <c r="I28" s="34" t="s">
        <v>59</v>
      </c>
      <c r="J28" s="31">
        <v>0.73</v>
      </c>
      <c r="K28" s="32"/>
    </row>
    <row r="29" spans="1:12" s="33" customFormat="1" ht="12.75" x14ac:dyDescent="0.2">
      <c r="A29" s="21">
        <v>22</v>
      </c>
      <c r="B29" s="23" t="s">
        <v>60</v>
      </c>
      <c r="C29" s="24">
        <v>1.2</v>
      </c>
      <c r="D29" s="25"/>
      <c r="E29" s="26"/>
      <c r="F29" s="27">
        <v>1.2</v>
      </c>
      <c r="G29" s="28"/>
      <c r="H29" s="40"/>
      <c r="I29" s="34" t="s">
        <v>61</v>
      </c>
      <c r="J29" s="31">
        <v>9.0399999999999991</v>
      </c>
      <c r="K29" s="32"/>
    </row>
    <row r="30" spans="1:12" s="33" customFormat="1" ht="12.75" x14ac:dyDescent="0.2">
      <c r="A30" s="21">
        <v>23</v>
      </c>
      <c r="B30" s="23" t="s">
        <v>62</v>
      </c>
      <c r="C30" s="24">
        <v>0.5</v>
      </c>
      <c r="D30" s="25"/>
      <c r="E30" s="26"/>
      <c r="F30" s="27">
        <v>0.5</v>
      </c>
      <c r="G30" s="28"/>
      <c r="H30" s="40"/>
      <c r="I30" s="34" t="s">
        <v>63</v>
      </c>
      <c r="J30" s="31">
        <v>2.0099999999999998</v>
      </c>
      <c r="K30" s="32"/>
    </row>
    <row r="31" spans="1:12" s="33" customFormat="1" ht="12.75" x14ac:dyDescent="0.2">
      <c r="A31" s="21">
        <v>24</v>
      </c>
      <c r="B31" s="23" t="s">
        <v>64</v>
      </c>
      <c r="C31" s="24">
        <v>2.8</v>
      </c>
      <c r="D31" s="25"/>
      <c r="E31" s="26"/>
      <c r="F31" s="27">
        <v>2.8</v>
      </c>
      <c r="G31" s="28"/>
      <c r="H31" s="40"/>
      <c r="I31" s="34" t="s">
        <v>65</v>
      </c>
      <c r="J31" s="31">
        <v>2.58</v>
      </c>
      <c r="K31" s="32"/>
    </row>
    <row r="32" spans="1:12" s="33" customFormat="1" ht="51" x14ac:dyDescent="0.2">
      <c r="A32" s="21">
        <v>25</v>
      </c>
      <c r="B32" s="23" t="s">
        <v>66</v>
      </c>
      <c r="C32" s="24">
        <v>1.4</v>
      </c>
      <c r="D32" s="25"/>
      <c r="E32" s="26"/>
      <c r="F32" s="27">
        <v>1.4</v>
      </c>
      <c r="G32" s="28"/>
      <c r="H32" s="40"/>
      <c r="I32" s="34" t="s">
        <v>67</v>
      </c>
      <c r="J32" s="31">
        <v>3.54</v>
      </c>
      <c r="K32" s="32"/>
      <c r="L32" s="41"/>
    </row>
    <row r="33" spans="1:11" s="33" customFormat="1" ht="12.75" x14ac:dyDescent="0.2">
      <c r="A33" s="21">
        <v>26</v>
      </c>
      <c r="B33" s="23" t="s">
        <v>68</v>
      </c>
      <c r="C33" s="24">
        <v>2</v>
      </c>
      <c r="D33" s="25"/>
      <c r="E33" s="26"/>
      <c r="F33" s="27">
        <v>2</v>
      </c>
      <c r="G33" s="28"/>
      <c r="H33" s="40"/>
      <c r="I33" s="30" t="s">
        <v>69</v>
      </c>
      <c r="J33" s="31">
        <v>9.3000000000000007</v>
      </c>
      <c r="K33" s="32"/>
    </row>
    <row r="34" spans="1:11" s="33" customFormat="1" ht="12.75" x14ac:dyDescent="0.2">
      <c r="A34" s="21">
        <v>27</v>
      </c>
      <c r="B34" s="23" t="s">
        <v>70</v>
      </c>
      <c r="C34" s="24">
        <v>1.4</v>
      </c>
      <c r="D34" s="25"/>
      <c r="E34" s="26"/>
      <c r="F34" s="27">
        <v>1.4</v>
      </c>
      <c r="G34" s="28"/>
      <c r="H34" s="40"/>
      <c r="I34" s="30" t="s">
        <v>71</v>
      </c>
      <c r="J34" s="31">
        <v>16.670000000000002</v>
      </c>
      <c r="K34" s="32"/>
    </row>
    <row r="35" spans="1:11" s="33" customFormat="1" ht="12.75" x14ac:dyDescent="0.2">
      <c r="A35" s="21">
        <v>28</v>
      </c>
      <c r="B35" s="23" t="s">
        <v>72</v>
      </c>
      <c r="C35" s="24">
        <v>1.4</v>
      </c>
      <c r="D35" s="25"/>
      <c r="E35" s="26"/>
      <c r="F35" s="27">
        <v>1.4</v>
      </c>
      <c r="G35" s="28"/>
      <c r="H35" s="40"/>
      <c r="I35" s="30" t="s">
        <v>73</v>
      </c>
      <c r="J35" s="31">
        <v>16.670000000000002</v>
      </c>
      <c r="K35" s="32"/>
    </row>
    <row r="36" spans="1:11" s="33" customFormat="1" ht="38.25" x14ac:dyDescent="0.2">
      <c r="A36" s="21">
        <v>29</v>
      </c>
      <c r="B36" s="23" t="s">
        <v>74</v>
      </c>
      <c r="C36" s="24">
        <v>1.5</v>
      </c>
      <c r="D36" s="25"/>
      <c r="E36" s="26"/>
      <c r="F36" s="27">
        <v>1.5</v>
      </c>
      <c r="G36" s="28"/>
      <c r="H36" s="40"/>
      <c r="I36" s="34" t="s">
        <v>75</v>
      </c>
      <c r="J36" s="31">
        <v>1.1000000000000001</v>
      </c>
      <c r="K36" s="32"/>
    </row>
    <row r="37" spans="1:11" s="33" customFormat="1" ht="25.5" x14ac:dyDescent="0.2">
      <c r="A37" s="21">
        <v>30</v>
      </c>
      <c r="B37" s="23" t="s">
        <v>76</v>
      </c>
      <c r="C37" s="24">
        <v>1.4</v>
      </c>
      <c r="D37" s="25"/>
      <c r="E37" s="26"/>
      <c r="F37" s="27">
        <v>1.4</v>
      </c>
      <c r="G37" s="28"/>
      <c r="H37" s="40"/>
      <c r="I37" s="42" t="s">
        <v>77</v>
      </c>
      <c r="J37" s="31">
        <v>1.47</v>
      </c>
      <c r="K37" s="32"/>
    </row>
    <row r="38" spans="1:11" s="33" customFormat="1" ht="25.5" x14ac:dyDescent="0.2">
      <c r="A38" s="21">
        <v>31</v>
      </c>
      <c r="B38" s="23" t="s">
        <v>78</v>
      </c>
      <c r="C38" s="24">
        <v>1</v>
      </c>
      <c r="D38" s="25"/>
      <c r="E38" s="26"/>
      <c r="F38" s="27">
        <v>1</v>
      </c>
      <c r="G38" s="28"/>
      <c r="H38" s="40"/>
      <c r="I38" s="34" t="s">
        <v>79</v>
      </c>
      <c r="J38" s="31">
        <v>0.48</v>
      </c>
      <c r="K38" s="32"/>
    </row>
    <row r="39" spans="1:11" s="33" customFormat="1" ht="12.75" x14ac:dyDescent="0.2">
      <c r="A39" s="21">
        <v>32</v>
      </c>
      <c r="B39" s="23" t="s">
        <v>80</v>
      </c>
      <c r="C39" s="24">
        <v>7</v>
      </c>
      <c r="D39" s="25"/>
      <c r="E39" s="26"/>
      <c r="F39" s="27">
        <v>7</v>
      </c>
      <c r="G39" s="28"/>
      <c r="H39" s="40"/>
      <c r="I39" s="34" t="s">
        <v>81</v>
      </c>
      <c r="J39" s="31">
        <v>2.4700000000000002</v>
      </c>
      <c r="K39" s="32"/>
    </row>
    <row r="40" spans="1:11" s="33" customFormat="1" ht="12.75" x14ac:dyDescent="0.2">
      <c r="A40" s="21">
        <v>33</v>
      </c>
      <c r="B40" s="23" t="s">
        <v>82</v>
      </c>
      <c r="C40" s="24">
        <v>1</v>
      </c>
      <c r="D40" s="25"/>
      <c r="E40" s="26"/>
      <c r="F40" s="27">
        <v>1</v>
      </c>
      <c r="G40" s="28"/>
      <c r="H40" s="40"/>
      <c r="I40" s="30"/>
      <c r="J40" s="31"/>
      <c r="K40" s="32"/>
    </row>
    <row r="41" spans="1:11" s="33" customFormat="1" ht="12.75" x14ac:dyDescent="0.2">
      <c r="A41" s="21">
        <v>34</v>
      </c>
      <c r="B41" s="23" t="s">
        <v>83</v>
      </c>
      <c r="C41" s="24">
        <v>2</v>
      </c>
      <c r="D41" s="25"/>
      <c r="E41" s="26"/>
      <c r="F41" s="27">
        <v>2</v>
      </c>
      <c r="G41" s="28"/>
      <c r="H41" s="40"/>
      <c r="I41" s="30"/>
      <c r="J41" s="31"/>
      <c r="K41" s="32"/>
    </row>
    <row r="42" spans="1:11" s="33" customFormat="1" ht="12.75" x14ac:dyDescent="0.2">
      <c r="A42" s="21">
        <v>35</v>
      </c>
      <c r="B42" s="23" t="s">
        <v>84</v>
      </c>
      <c r="C42" s="24">
        <v>1.4</v>
      </c>
      <c r="D42" s="25"/>
      <c r="E42" s="26"/>
      <c r="F42" s="27">
        <v>1.4</v>
      </c>
      <c r="G42" s="28"/>
      <c r="H42" s="40"/>
      <c r="I42" s="30"/>
      <c r="J42" s="31"/>
      <c r="K42" s="32"/>
    </row>
    <row r="43" spans="1:11" s="33" customFormat="1" ht="12.75" x14ac:dyDescent="0.2">
      <c r="A43" s="21">
        <v>36</v>
      </c>
      <c r="B43" s="23" t="s">
        <v>85</v>
      </c>
      <c r="C43" s="24">
        <v>1.5</v>
      </c>
      <c r="D43" s="25"/>
      <c r="E43" s="26"/>
      <c r="F43" s="27">
        <v>1.5</v>
      </c>
      <c r="G43" s="28"/>
      <c r="H43" s="40"/>
      <c r="I43" s="30"/>
      <c r="J43" s="31"/>
      <c r="K43" s="32"/>
    </row>
    <row r="44" spans="1:11" s="33" customFormat="1" ht="12.75" x14ac:dyDescent="0.2">
      <c r="A44" s="21">
        <v>37</v>
      </c>
      <c r="B44" s="23" t="s">
        <v>86</v>
      </c>
      <c r="C44" s="24">
        <v>1.4</v>
      </c>
      <c r="D44" s="25"/>
      <c r="E44" s="26"/>
      <c r="F44" s="27">
        <v>1.4</v>
      </c>
      <c r="G44" s="28"/>
      <c r="H44" s="40"/>
      <c r="I44" s="43"/>
      <c r="J44" s="31"/>
      <c r="K44" s="32"/>
    </row>
    <row r="45" spans="1:11" s="33" customFormat="1" ht="12.75" x14ac:dyDescent="0.2">
      <c r="A45" s="21">
        <v>38</v>
      </c>
      <c r="B45" s="23" t="s">
        <v>87</v>
      </c>
      <c r="C45" s="24">
        <v>1.4</v>
      </c>
      <c r="D45" s="25"/>
      <c r="E45" s="26"/>
      <c r="F45" s="27">
        <v>1.4</v>
      </c>
      <c r="G45" s="28"/>
      <c r="H45" s="40"/>
      <c r="I45" s="34"/>
      <c r="J45" s="31"/>
      <c r="K45" s="32"/>
    </row>
    <row r="46" spans="1:11" s="33" customFormat="1" ht="12.75" x14ac:dyDescent="0.2">
      <c r="A46" s="21">
        <v>39</v>
      </c>
      <c r="B46" s="23" t="s">
        <v>88</v>
      </c>
      <c r="C46" s="24">
        <v>1.5</v>
      </c>
      <c r="D46" s="25"/>
      <c r="E46" s="26"/>
      <c r="F46" s="27">
        <v>1.5</v>
      </c>
      <c r="G46" s="28"/>
      <c r="H46" s="40"/>
      <c r="I46" s="34"/>
      <c r="J46" s="31"/>
      <c r="K46" s="32"/>
    </row>
    <row r="47" spans="1:11" s="33" customFormat="1" ht="12.75" x14ac:dyDescent="0.2">
      <c r="A47" s="21">
        <v>40</v>
      </c>
      <c r="B47" s="44" t="s">
        <v>89</v>
      </c>
      <c r="C47" s="45">
        <v>1.4</v>
      </c>
      <c r="D47" s="25"/>
      <c r="E47" s="26"/>
      <c r="F47" s="27">
        <v>1.4</v>
      </c>
      <c r="G47" s="28"/>
      <c r="H47" s="40"/>
      <c r="I47" s="37"/>
      <c r="J47" s="31"/>
      <c r="K47" s="32"/>
    </row>
    <row r="48" spans="1:11" s="33" customFormat="1" ht="12.75" x14ac:dyDescent="0.2">
      <c r="A48" s="21">
        <v>41</v>
      </c>
      <c r="B48" s="44" t="s">
        <v>90</v>
      </c>
      <c r="C48" s="45">
        <v>1.5</v>
      </c>
      <c r="D48" s="25"/>
      <c r="E48" s="26"/>
      <c r="F48" s="27">
        <v>1.5</v>
      </c>
      <c r="G48" s="28"/>
      <c r="H48" s="40"/>
      <c r="I48" s="36"/>
      <c r="J48" s="31"/>
      <c r="K48" s="32"/>
    </row>
    <row r="49" spans="1:11" s="33" customFormat="1" ht="12.75" x14ac:dyDescent="0.2">
      <c r="A49" s="21">
        <v>42</v>
      </c>
      <c r="B49" s="44" t="s">
        <v>91</v>
      </c>
      <c r="C49" s="45">
        <v>1.4</v>
      </c>
      <c r="D49" s="25"/>
      <c r="E49" s="26"/>
      <c r="F49" s="27">
        <v>1.4</v>
      </c>
      <c r="G49" s="28"/>
      <c r="H49" s="40"/>
      <c r="I49" s="36"/>
      <c r="J49" s="31"/>
      <c r="K49" s="32"/>
    </row>
    <row r="50" spans="1:11" s="33" customFormat="1" ht="12.75" x14ac:dyDescent="0.2">
      <c r="A50" s="21">
        <v>43</v>
      </c>
      <c r="B50" s="44" t="s">
        <v>92</v>
      </c>
      <c r="C50" s="45">
        <v>1.4</v>
      </c>
      <c r="D50" s="25"/>
      <c r="E50" s="26"/>
      <c r="F50" s="27">
        <v>1.4</v>
      </c>
      <c r="G50" s="28"/>
      <c r="H50" s="40"/>
      <c r="I50" s="37"/>
      <c r="J50" s="31"/>
      <c r="K50" s="32"/>
    </row>
    <row r="51" spans="1:11" s="33" customFormat="1" ht="12.75" x14ac:dyDescent="0.2">
      <c r="A51" s="21">
        <v>44</v>
      </c>
      <c r="B51" s="44" t="s">
        <v>93</v>
      </c>
      <c r="C51" s="45">
        <v>1</v>
      </c>
      <c r="D51" s="25"/>
      <c r="E51" s="26"/>
      <c r="F51" s="27">
        <v>1</v>
      </c>
      <c r="G51" s="28"/>
      <c r="H51" s="40"/>
      <c r="I51" s="36"/>
      <c r="J51" s="31"/>
      <c r="K51" s="32"/>
    </row>
    <row r="52" spans="1:11" s="33" customFormat="1" ht="12.75" x14ac:dyDescent="0.2">
      <c r="A52" s="21">
        <v>45</v>
      </c>
      <c r="B52" s="44" t="s">
        <v>94</v>
      </c>
      <c r="C52" s="45">
        <v>2</v>
      </c>
      <c r="D52" s="25"/>
      <c r="E52" s="26"/>
      <c r="F52" s="27">
        <v>2</v>
      </c>
      <c r="G52" s="28"/>
      <c r="H52" s="40"/>
      <c r="I52" s="37"/>
      <c r="J52" s="31"/>
      <c r="K52" s="32"/>
    </row>
    <row r="53" spans="1:11" s="33" customFormat="1" ht="12.75" x14ac:dyDescent="0.2">
      <c r="A53" s="21">
        <v>46</v>
      </c>
      <c r="B53" s="44" t="s">
        <v>95</v>
      </c>
      <c r="C53" s="45">
        <v>2</v>
      </c>
      <c r="D53" s="25"/>
      <c r="E53" s="26"/>
      <c r="F53" s="27">
        <v>2</v>
      </c>
      <c r="G53" s="28"/>
      <c r="H53" s="40"/>
      <c r="I53" s="36"/>
      <c r="J53" s="31"/>
      <c r="K53" s="32"/>
    </row>
    <row r="54" spans="1:11" s="33" customFormat="1" ht="12.75" x14ac:dyDescent="0.2">
      <c r="A54" s="21">
        <v>47</v>
      </c>
      <c r="B54" s="44" t="s">
        <v>96</v>
      </c>
      <c r="C54" s="45">
        <v>1.4</v>
      </c>
      <c r="D54" s="25"/>
      <c r="E54" s="26"/>
      <c r="F54" s="27">
        <v>1.4</v>
      </c>
      <c r="G54" s="28"/>
      <c r="H54" s="40"/>
      <c r="I54" s="36"/>
      <c r="J54" s="31"/>
      <c r="K54" s="32"/>
    </row>
    <row r="55" spans="1:11" s="33" customFormat="1" ht="12.75" x14ac:dyDescent="0.2">
      <c r="A55" s="21">
        <v>48</v>
      </c>
      <c r="B55" s="44" t="s">
        <v>97</v>
      </c>
      <c r="C55" s="45">
        <v>1.6</v>
      </c>
      <c r="D55" s="25"/>
      <c r="E55" s="26"/>
      <c r="F55" s="27">
        <v>1.6</v>
      </c>
      <c r="G55" s="28"/>
      <c r="H55" s="40"/>
      <c r="I55" s="37"/>
      <c r="J55" s="31"/>
      <c r="K55" s="32"/>
    </row>
    <row r="56" spans="1:11" s="33" customFormat="1" ht="12.75" x14ac:dyDescent="0.2">
      <c r="A56" s="21">
        <v>49</v>
      </c>
      <c r="B56" s="44" t="s">
        <v>98</v>
      </c>
      <c r="C56" s="45">
        <v>1.4</v>
      </c>
      <c r="D56" s="25"/>
      <c r="E56" s="26"/>
      <c r="F56" s="27">
        <v>1.4</v>
      </c>
      <c r="G56" s="28"/>
      <c r="H56" s="40"/>
      <c r="I56" s="36"/>
      <c r="J56" s="31"/>
      <c r="K56" s="32"/>
    </row>
    <row r="57" spans="1:11" s="33" customFormat="1" ht="12.75" x14ac:dyDescent="0.2">
      <c r="A57" s="21">
        <v>50</v>
      </c>
      <c r="B57" s="44" t="s">
        <v>99</v>
      </c>
      <c r="C57" s="45">
        <v>1</v>
      </c>
      <c r="D57" s="25"/>
      <c r="E57" s="26"/>
      <c r="F57" s="27">
        <v>1</v>
      </c>
      <c r="G57" s="28"/>
      <c r="H57" s="40"/>
      <c r="I57" s="36"/>
      <c r="J57" s="31"/>
      <c r="K57" s="32"/>
    </row>
    <row r="58" spans="1:11" s="33" customFormat="1" ht="12.75" x14ac:dyDescent="0.2">
      <c r="A58" s="21">
        <v>51</v>
      </c>
      <c r="B58" s="44" t="s">
        <v>100</v>
      </c>
      <c r="C58" s="45">
        <v>1.4</v>
      </c>
      <c r="D58" s="25"/>
      <c r="E58" s="26"/>
      <c r="F58" s="27">
        <v>1.4</v>
      </c>
      <c r="G58" s="28"/>
      <c r="H58" s="40"/>
      <c r="I58" s="36"/>
      <c r="J58" s="31"/>
      <c r="K58" s="32"/>
    </row>
    <row r="59" spans="1:11" s="33" customFormat="1" ht="12.75" x14ac:dyDescent="0.2">
      <c r="A59" s="21">
        <v>52</v>
      </c>
      <c r="B59" s="44" t="s">
        <v>101</v>
      </c>
      <c r="C59" s="45">
        <v>1.4</v>
      </c>
      <c r="D59" s="25"/>
      <c r="E59" s="26"/>
      <c r="F59" s="27">
        <v>1.4</v>
      </c>
      <c r="G59" s="28"/>
      <c r="H59" s="40"/>
      <c r="I59" s="36"/>
      <c r="J59" s="31"/>
      <c r="K59" s="32"/>
    </row>
    <row r="60" spans="1:11" s="33" customFormat="1" ht="12.75" x14ac:dyDescent="0.2">
      <c r="A60" s="21">
        <v>53</v>
      </c>
      <c r="B60" s="44" t="s">
        <v>102</v>
      </c>
      <c r="C60" s="45">
        <v>1.5</v>
      </c>
      <c r="D60" s="25"/>
      <c r="E60" s="26"/>
      <c r="F60" s="27">
        <v>1.5</v>
      </c>
      <c r="G60" s="28"/>
      <c r="H60" s="40"/>
      <c r="I60" s="36"/>
      <c r="J60" s="31"/>
      <c r="K60" s="32"/>
    </row>
    <row r="61" spans="1:11" s="33" customFormat="1" ht="12.75" x14ac:dyDescent="0.2">
      <c r="A61" s="21">
        <v>54</v>
      </c>
      <c r="B61" s="44" t="s">
        <v>103</v>
      </c>
      <c r="C61" s="45">
        <v>2.5</v>
      </c>
      <c r="D61" s="25"/>
      <c r="E61" s="26"/>
      <c r="F61" s="27">
        <v>2.5</v>
      </c>
      <c r="G61" s="28"/>
      <c r="H61" s="40"/>
      <c r="I61" s="36"/>
      <c r="J61" s="31"/>
      <c r="K61" s="32"/>
    </row>
    <row r="62" spans="1:11" s="33" customFormat="1" ht="12.75" x14ac:dyDescent="0.2">
      <c r="A62" s="21">
        <v>55</v>
      </c>
      <c r="B62" s="44" t="s">
        <v>104</v>
      </c>
      <c r="C62" s="45">
        <v>3</v>
      </c>
      <c r="D62" s="25"/>
      <c r="E62" s="26"/>
      <c r="F62" s="27">
        <v>3</v>
      </c>
      <c r="G62" s="28"/>
      <c r="H62" s="40"/>
      <c r="I62" s="36"/>
      <c r="J62" s="31"/>
      <c r="K62" s="32"/>
    </row>
    <row r="63" spans="1:11" s="33" customFormat="1" ht="12.75" x14ac:dyDescent="0.2">
      <c r="A63" s="21">
        <v>56</v>
      </c>
      <c r="B63" s="44" t="s">
        <v>105</v>
      </c>
      <c r="C63" s="45">
        <v>0.7</v>
      </c>
      <c r="D63" s="25"/>
      <c r="E63" s="46"/>
      <c r="F63" s="27">
        <v>0.7</v>
      </c>
      <c r="G63" s="28"/>
      <c r="H63" s="40"/>
      <c r="I63" s="36"/>
      <c r="J63" s="31"/>
      <c r="K63" s="32"/>
    </row>
    <row r="64" spans="1:11" s="33" customFormat="1" ht="12.75" x14ac:dyDescent="0.2">
      <c r="A64" s="21">
        <v>57</v>
      </c>
      <c r="B64" s="44" t="s">
        <v>106</v>
      </c>
      <c r="C64" s="45">
        <v>1.4</v>
      </c>
      <c r="D64" s="25"/>
      <c r="E64" s="46"/>
      <c r="F64" s="27">
        <v>1.4</v>
      </c>
      <c r="G64" s="28"/>
      <c r="H64" s="40"/>
      <c r="I64" s="36"/>
      <c r="J64" s="31"/>
      <c r="K64" s="32"/>
    </row>
    <row r="65" spans="1:11" s="33" customFormat="1" ht="12.75" x14ac:dyDescent="0.2">
      <c r="A65" s="21">
        <v>58</v>
      </c>
      <c r="B65" s="44" t="s">
        <v>107</v>
      </c>
      <c r="C65" s="45">
        <v>3</v>
      </c>
      <c r="D65" s="31"/>
      <c r="E65" s="26"/>
      <c r="F65" s="27">
        <v>3</v>
      </c>
      <c r="G65" s="28"/>
      <c r="H65" s="40"/>
      <c r="I65" s="36"/>
      <c r="J65" s="31"/>
      <c r="K65" s="32"/>
    </row>
    <row r="66" spans="1:11" s="33" customFormat="1" ht="12.75" x14ac:dyDescent="0.2">
      <c r="A66" s="21">
        <v>59</v>
      </c>
      <c r="B66" s="44" t="s">
        <v>108</v>
      </c>
      <c r="C66" s="45">
        <v>3</v>
      </c>
      <c r="D66" s="31"/>
      <c r="E66" s="26"/>
      <c r="F66" s="27">
        <v>3</v>
      </c>
      <c r="G66" s="28"/>
      <c r="H66" s="40"/>
      <c r="I66" s="36"/>
      <c r="J66" s="31"/>
      <c r="K66" s="32"/>
    </row>
    <row r="67" spans="1:11" s="33" customFormat="1" ht="12.75" x14ac:dyDescent="0.2">
      <c r="A67" s="21">
        <v>60</v>
      </c>
      <c r="B67" s="44" t="s">
        <v>109</v>
      </c>
      <c r="C67" s="45">
        <v>1</v>
      </c>
      <c r="D67" s="31"/>
      <c r="E67" s="26"/>
      <c r="F67" s="27">
        <v>1</v>
      </c>
      <c r="G67" s="28"/>
      <c r="H67" s="40"/>
      <c r="I67" s="36"/>
      <c r="J67" s="31"/>
      <c r="K67" s="32"/>
    </row>
    <row r="68" spans="1:11" s="33" customFormat="1" ht="12.75" x14ac:dyDescent="0.2">
      <c r="A68" s="21">
        <v>61</v>
      </c>
      <c r="B68" s="44" t="s">
        <v>110</v>
      </c>
      <c r="C68" s="45">
        <v>1</v>
      </c>
      <c r="D68" s="31"/>
      <c r="E68" s="26"/>
      <c r="F68" s="27">
        <v>1</v>
      </c>
      <c r="G68" s="28"/>
      <c r="H68" s="40"/>
      <c r="I68" s="36"/>
      <c r="J68" s="31"/>
      <c r="K68" s="32"/>
    </row>
    <row r="69" spans="1:11" s="33" customFormat="1" ht="12.75" x14ac:dyDescent="0.2">
      <c r="A69" s="21">
        <v>62</v>
      </c>
      <c r="B69" s="44" t="s">
        <v>111</v>
      </c>
      <c r="C69" s="45">
        <v>0.5</v>
      </c>
      <c r="D69" s="31"/>
      <c r="E69" s="26"/>
      <c r="F69" s="27">
        <v>0.5</v>
      </c>
      <c r="G69" s="28"/>
      <c r="H69" s="40"/>
      <c r="I69" s="36"/>
      <c r="J69" s="31"/>
      <c r="K69" s="32"/>
    </row>
    <row r="70" spans="1:11" s="33" customFormat="1" ht="12.75" x14ac:dyDescent="0.2">
      <c r="A70" s="21">
        <v>63</v>
      </c>
      <c r="B70" s="44" t="s">
        <v>112</v>
      </c>
      <c r="C70" s="45">
        <v>0.5</v>
      </c>
      <c r="D70" s="31"/>
      <c r="E70" s="26"/>
      <c r="F70" s="27">
        <v>0.5</v>
      </c>
      <c r="G70" s="28"/>
      <c r="H70" s="40"/>
      <c r="I70" s="36"/>
      <c r="J70" s="31"/>
      <c r="K70" s="32"/>
    </row>
    <row r="71" spans="1:11" s="33" customFormat="1" ht="12.75" x14ac:dyDescent="0.2">
      <c r="A71" s="21">
        <v>64</v>
      </c>
      <c r="B71" s="44" t="s">
        <v>113</v>
      </c>
      <c r="C71" s="45">
        <v>1</v>
      </c>
      <c r="D71" s="31"/>
      <c r="E71" s="26"/>
      <c r="F71" s="27">
        <v>1</v>
      </c>
      <c r="G71" s="28"/>
      <c r="H71" s="40"/>
      <c r="I71" s="36"/>
      <c r="J71" s="31"/>
      <c r="K71" s="32"/>
    </row>
    <row r="72" spans="1:11" s="33" customFormat="1" ht="12.75" x14ac:dyDescent="0.2">
      <c r="A72" s="21">
        <v>65</v>
      </c>
      <c r="B72" s="44" t="s">
        <v>114</v>
      </c>
      <c r="C72" s="45">
        <v>1</v>
      </c>
      <c r="D72" s="31"/>
      <c r="E72" s="26"/>
      <c r="F72" s="27">
        <v>1</v>
      </c>
      <c r="G72" s="28"/>
      <c r="H72" s="40"/>
      <c r="I72" s="36"/>
      <c r="J72" s="31"/>
      <c r="K72" s="32"/>
    </row>
    <row r="73" spans="1:11" s="33" customFormat="1" ht="12.75" x14ac:dyDescent="0.2">
      <c r="A73" s="21">
        <v>66</v>
      </c>
      <c r="B73" s="44" t="s">
        <v>115</v>
      </c>
      <c r="C73" s="45">
        <v>1</v>
      </c>
      <c r="D73" s="31"/>
      <c r="E73" s="26"/>
      <c r="F73" s="27">
        <v>1</v>
      </c>
      <c r="G73" s="28"/>
      <c r="H73" s="40"/>
      <c r="I73" s="36"/>
      <c r="J73" s="31"/>
      <c r="K73" s="32"/>
    </row>
    <row r="74" spans="1:11" s="33" customFormat="1" ht="12.75" x14ac:dyDescent="0.2">
      <c r="A74" s="21">
        <v>67</v>
      </c>
      <c r="B74" s="47" t="s">
        <v>116</v>
      </c>
      <c r="C74" s="48">
        <v>1</v>
      </c>
      <c r="D74" s="31"/>
      <c r="E74" s="26"/>
      <c r="F74" s="27">
        <v>1</v>
      </c>
      <c r="G74" s="28"/>
      <c r="H74" s="40"/>
      <c r="I74" s="36"/>
      <c r="J74" s="31"/>
      <c r="K74" s="32"/>
    </row>
    <row r="75" spans="1:11" s="33" customFormat="1" ht="12.75" x14ac:dyDescent="0.2">
      <c r="A75" s="21">
        <v>68</v>
      </c>
      <c r="B75" s="44" t="s">
        <v>117</v>
      </c>
      <c r="C75" s="45">
        <v>1</v>
      </c>
      <c r="D75" s="31"/>
      <c r="E75" s="26"/>
      <c r="F75" s="27">
        <v>1</v>
      </c>
      <c r="G75" s="28"/>
      <c r="H75" s="40"/>
      <c r="I75" s="36"/>
      <c r="J75" s="31"/>
      <c r="K75" s="32"/>
    </row>
    <row r="76" spans="1:11" s="33" customFormat="1" ht="12.75" x14ac:dyDescent="0.2">
      <c r="A76" s="21">
        <v>69</v>
      </c>
      <c r="B76" s="44" t="s">
        <v>118</v>
      </c>
      <c r="C76" s="45">
        <v>1</v>
      </c>
      <c r="D76" s="31"/>
      <c r="E76" s="26"/>
      <c r="F76" s="27">
        <v>1</v>
      </c>
      <c r="G76" s="28"/>
      <c r="H76" s="40"/>
      <c r="I76" s="36"/>
      <c r="J76" s="31"/>
      <c r="K76" s="32"/>
    </row>
    <row r="77" spans="1:11" s="33" customFormat="1" ht="12.75" x14ac:dyDescent="0.2">
      <c r="A77" s="21">
        <v>70</v>
      </c>
      <c r="B77" s="44" t="s">
        <v>119</v>
      </c>
      <c r="C77" s="45">
        <v>1.5</v>
      </c>
      <c r="D77" s="31"/>
      <c r="E77" s="26"/>
      <c r="F77" s="27">
        <v>1.5</v>
      </c>
      <c r="G77" s="28"/>
      <c r="H77" s="40"/>
      <c r="I77" s="36"/>
      <c r="J77" s="31"/>
      <c r="K77" s="32"/>
    </row>
    <row r="78" spans="1:11" s="33" customFormat="1" ht="12.75" x14ac:dyDescent="0.2">
      <c r="A78" s="21">
        <v>71</v>
      </c>
      <c r="B78" s="44" t="s">
        <v>120</v>
      </c>
      <c r="C78" s="45">
        <v>1.4</v>
      </c>
      <c r="D78" s="31"/>
      <c r="E78" s="26"/>
      <c r="F78" s="27">
        <v>1.4</v>
      </c>
      <c r="G78" s="28"/>
      <c r="H78" s="40"/>
      <c r="I78" s="36"/>
      <c r="J78" s="31"/>
      <c r="K78" s="32"/>
    </row>
    <row r="79" spans="1:11" s="33" customFormat="1" ht="12.75" x14ac:dyDescent="0.2">
      <c r="A79" s="21">
        <v>72</v>
      </c>
      <c r="B79" s="44" t="s">
        <v>121</v>
      </c>
      <c r="C79" s="45">
        <v>1.5</v>
      </c>
      <c r="D79" s="31"/>
      <c r="E79" s="26"/>
      <c r="F79" s="27">
        <v>1.5</v>
      </c>
      <c r="G79" s="28"/>
      <c r="H79" s="40"/>
      <c r="I79" s="36"/>
      <c r="J79" s="31"/>
      <c r="K79" s="32"/>
    </row>
    <row r="80" spans="1:11" s="33" customFormat="1" ht="12.75" x14ac:dyDescent="0.2">
      <c r="A80" s="21">
        <v>73</v>
      </c>
      <c r="B80" s="44" t="s">
        <v>122</v>
      </c>
      <c r="C80" s="45">
        <v>6</v>
      </c>
      <c r="D80" s="31"/>
      <c r="E80" s="26"/>
      <c r="F80" s="27">
        <v>6</v>
      </c>
      <c r="G80" s="28"/>
      <c r="H80" s="40"/>
      <c r="I80" s="36"/>
      <c r="J80" s="31"/>
      <c r="K80" s="32"/>
    </row>
    <row r="81" spans="1:11" s="33" customFormat="1" ht="12.75" x14ac:dyDescent="0.2">
      <c r="A81" s="21">
        <v>74</v>
      </c>
      <c r="B81" s="44" t="s">
        <v>123</v>
      </c>
      <c r="C81" s="45">
        <v>2</v>
      </c>
      <c r="D81" s="31"/>
      <c r="E81" s="26"/>
      <c r="F81" s="27">
        <v>2</v>
      </c>
      <c r="G81" s="28"/>
      <c r="H81" s="40"/>
      <c r="I81" s="36"/>
      <c r="J81" s="31"/>
      <c r="K81" s="32"/>
    </row>
    <row r="82" spans="1:11" s="33" customFormat="1" ht="12.75" x14ac:dyDescent="0.2">
      <c r="A82" s="21">
        <v>75</v>
      </c>
      <c r="B82" s="44" t="s">
        <v>124</v>
      </c>
      <c r="C82" s="45">
        <v>1.4</v>
      </c>
      <c r="D82" s="31"/>
      <c r="E82" s="26"/>
      <c r="F82" s="27">
        <v>1.4</v>
      </c>
      <c r="G82" s="28"/>
      <c r="H82" s="40"/>
      <c r="I82" s="36"/>
      <c r="J82" s="31"/>
      <c r="K82" s="32"/>
    </row>
    <row r="83" spans="1:11" s="33" customFormat="1" ht="12.75" x14ac:dyDescent="0.2">
      <c r="A83" s="21">
        <v>76</v>
      </c>
      <c r="B83" s="44" t="s">
        <v>125</v>
      </c>
      <c r="C83" s="45">
        <v>3</v>
      </c>
      <c r="D83" s="31"/>
      <c r="E83" s="26"/>
      <c r="F83" s="27">
        <v>3</v>
      </c>
      <c r="G83" s="28"/>
      <c r="H83" s="40"/>
      <c r="I83" s="36"/>
      <c r="J83" s="31"/>
      <c r="K83" s="32"/>
    </row>
    <row r="84" spans="1:11" s="33" customFormat="1" ht="12.75" x14ac:dyDescent="0.2">
      <c r="A84" s="21">
        <v>77</v>
      </c>
      <c r="B84" s="44" t="s">
        <v>126</v>
      </c>
      <c r="C84" s="45">
        <v>7</v>
      </c>
      <c r="D84" s="31"/>
      <c r="E84" s="26"/>
      <c r="F84" s="27">
        <v>7</v>
      </c>
      <c r="G84" s="28"/>
      <c r="H84" s="40"/>
      <c r="I84" s="36"/>
      <c r="J84" s="31"/>
      <c r="K84" s="32"/>
    </row>
    <row r="85" spans="1:11" s="33" customFormat="1" ht="12.75" x14ac:dyDescent="0.2">
      <c r="A85" s="21">
        <v>78</v>
      </c>
      <c r="B85" s="44" t="s">
        <v>127</v>
      </c>
      <c r="C85" s="45">
        <v>1.5</v>
      </c>
      <c r="D85" s="31"/>
      <c r="E85" s="26"/>
      <c r="F85" s="27">
        <v>1.5</v>
      </c>
      <c r="G85" s="28"/>
      <c r="H85" s="40"/>
      <c r="I85" s="36"/>
      <c r="J85" s="31"/>
      <c r="K85" s="32"/>
    </row>
    <row r="86" spans="1:11" s="33" customFormat="1" ht="12.75" x14ac:dyDescent="0.2">
      <c r="A86" s="21">
        <v>79</v>
      </c>
      <c r="B86" s="44" t="s">
        <v>128</v>
      </c>
      <c r="C86" s="45">
        <v>1</v>
      </c>
      <c r="D86" s="31"/>
      <c r="E86" s="26"/>
      <c r="F86" s="27">
        <v>1</v>
      </c>
      <c r="G86" s="28"/>
      <c r="H86" s="40"/>
      <c r="I86" s="36"/>
      <c r="J86" s="31"/>
      <c r="K86" s="32"/>
    </row>
    <row r="87" spans="1:11" s="33" customFormat="1" ht="12.75" x14ac:dyDescent="0.2">
      <c r="A87" s="21">
        <v>80</v>
      </c>
      <c r="B87" s="44" t="s">
        <v>129</v>
      </c>
      <c r="C87" s="45">
        <v>2</v>
      </c>
      <c r="D87" s="31"/>
      <c r="E87" s="26"/>
      <c r="F87" s="27">
        <v>2</v>
      </c>
      <c r="G87" s="28"/>
      <c r="H87" s="40"/>
      <c r="I87" s="36"/>
      <c r="J87" s="31"/>
      <c r="K87" s="32"/>
    </row>
    <row r="88" spans="1:11" s="33" customFormat="1" ht="12.75" x14ac:dyDescent="0.2">
      <c r="A88" s="21">
        <v>81</v>
      </c>
      <c r="B88" s="44" t="s">
        <v>130</v>
      </c>
      <c r="C88" s="45">
        <v>1</v>
      </c>
      <c r="D88" s="31"/>
      <c r="E88" s="26"/>
      <c r="F88" s="27">
        <v>1</v>
      </c>
      <c r="G88" s="28"/>
      <c r="H88" s="40"/>
      <c r="I88" s="36"/>
      <c r="J88" s="31"/>
      <c r="K88" s="32"/>
    </row>
    <row r="89" spans="1:11" s="33" customFormat="1" ht="12.75" x14ac:dyDescent="0.2">
      <c r="A89" s="21">
        <v>82</v>
      </c>
      <c r="B89" s="49" t="s">
        <v>99</v>
      </c>
      <c r="C89" s="50">
        <v>1</v>
      </c>
      <c r="D89" s="31"/>
      <c r="E89" s="26"/>
      <c r="F89" s="27">
        <v>1</v>
      </c>
      <c r="G89" s="28"/>
      <c r="H89" s="40"/>
      <c r="I89" s="36"/>
      <c r="J89" s="31"/>
      <c r="K89" s="32"/>
    </row>
    <row r="90" spans="1:11" s="33" customFormat="1" ht="12.75" x14ac:dyDescent="0.2">
      <c r="A90" s="21">
        <v>83</v>
      </c>
      <c r="B90" s="49" t="s">
        <v>131</v>
      </c>
      <c r="C90" s="50">
        <v>1.5</v>
      </c>
      <c r="D90" s="31"/>
      <c r="E90" s="26"/>
      <c r="F90" s="27">
        <v>1.5</v>
      </c>
      <c r="G90" s="28"/>
      <c r="H90" s="40"/>
      <c r="I90" s="36"/>
      <c r="J90" s="31"/>
      <c r="K90" s="32"/>
    </row>
    <row r="91" spans="1:11" s="33" customFormat="1" ht="12.75" x14ac:dyDescent="0.2">
      <c r="A91" s="21">
        <v>84</v>
      </c>
      <c r="B91" s="49" t="s">
        <v>132</v>
      </c>
      <c r="C91" s="50">
        <v>0.7</v>
      </c>
      <c r="D91" s="31"/>
      <c r="E91" s="26"/>
      <c r="F91" s="27">
        <v>0.7</v>
      </c>
      <c r="G91" s="28"/>
      <c r="H91" s="40"/>
      <c r="I91" s="36"/>
      <c r="J91" s="31"/>
      <c r="K91" s="32"/>
    </row>
    <row r="92" spans="1:11" s="33" customFormat="1" ht="12.75" x14ac:dyDescent="0.2">
      <c r="A92" s="21">
        <v>85</v>
      </c>
      <c r="B92" s="49" t="s">
        <v>133</v>
      </c>
      <c r="C92" s="50">
        <v>0.7</v>
      </c>
      <c r="D92" s="31"/>
      <c r="E92" s="26"/>
      <c r="F92" s="27">
        <v>0.7</v>
      </c>
      <c r="G92" s="28"/>
      <c r="H92" s="40"/>
      <c r="I92" s="36"/>
      <c r="J92" s="31"/>
      <c r="K92" s="32"/>
    </row>
    <row r="93" spans="1:11" s="33" customFormat="1" ht="12.75" x14ac:dyDescent="0.2">
      <c r="A93" s="21">
        <v>86</v>
      </c>
      <c r="B93" s="49" t="s">
        <v>97</v>
      </c>
      <c r="C93" s="50">
        <v>1.4</v>
      </c>
      <c r="D93" s="31"/>
      <c r="E93" s="26"/>
      <c r="F93" s="27">
        <v>1.4</v>
      </c>
      <c r="G93" s="28"/>
      <c r="H93" s="40"/>
      <c r="I93" s="36"/>
      <c r="J93" s="31"/>
      <c r="K93" s="32"/>
    </row>
    <row r="94" spans="1:11" s="33" customFormat="1" ht="12.75" x14ac:dyDescent="0.2">
      <c r="A94" s="21">
        <v>87</v>
      </c>
      <c r="B94" s="49" t="s">
        <v>134</v>
      </c>
      <c r="C94" s="50">
        <v>1</v>
      </c>
      <c r="D94" s="31"/>
      <c r="E94" s="26"/>
      <c r="F94" s="27">
        <v>1</v>
      </c>
      <c r="G94" s="28"/>
      <c r="H94" s="40"/>
      <c r="I94" s="36"/>
      <c r="J94" s="31"/>
      <c r="K94" s="32"/>
    </row>
    <row r="95" spans="1:11" s="33" customFormat="1" ht="12.75" x14ac:dyDescent="0.2">
      <c r="A95" s="21">
        <v>88</v>
      </c>
      <c r="B95" s="49" t="s">
        <v>135</v>
      </c>
      <c r="C95" s="50">
        <v>0.5</v>
      </c>
      <c r="D95" s="31"/>
      <c r="E95" s="26"/>
      <c r="F95" s="27">
        <v>0.5</v>
      </c>
      <c r="G95" s="28"/>
      <c r="H95" s="40"/>
      <c r="I95" s="36"/>
      <c r="J95" s="31"/>
      <c r="K95" s="32"/>
    </row>
    <row r="96" spans="1:11" s="33" customFormat="1" ht="12.75" x14ac:dyDescent="0.2">
      <c r="A96" s="21">
        <v>89</v>
      </c>
      <c r="B96" s="49" t="s">
        <v>136</v>
      </c>
      <c r="C96" s="50">
        <v>1.4</v>
      </c>
      <c r="D96" s="31"/>
      <c r="E96" s="26"/>
      <c r="F96" s="27">
        <v>1.4</v>
      </c>
      <c r="G96" s="28"/>
      <c r="H96" s="40"/>
      <c r="I96" s="36"/>
      <c r="J96" s="31"/>
      <c r="K96" s="32"/>
    </row>
    <row r="97" spans="1:11" s="33" customFormat="1" ht="12.75" x14ac:dyDescent="0.2">
      <c r="A97" s="21">
        <v>90</v>
      </c>
      <c r="B97" s="49" t="s">
        <v>137</v>
      </c>
      <c r="C97" s="50">
        <v>1.4</v>
      </c>
      <c r="D97" s="31"/>
      <c r="E97" s="26"/>
      <c r="F97" s="27">
        <v>1.4</v>
      </c>
      <c r="G97" s="28"/>
      <c r="H97" s="40"/>
      <c r="I97" s="36"/>
      <c r="J97" s="31"/>
      <c r="K97" s="32"/>
    </row>
    <row r="98" spans="1:11" s="33" customFormat="1" ht="12.75" x14ac:dyDescent="0.2">
      <c r="A98" s="21">
        <v>91</v>
      </c>
      <c r="B98" s="49" t="s">
        <v>138</v>
      </c>
      <c r="C98" s="50">
        <v>1.4</v>
      </c>
      <c r="D98" s="31"/>
      <c r="E98" s="26"/>
      <c r="F98" s="27">
        <v>1.4</v>
      </c>
      <c r="G98" s="28"/>
      <c r="H98" s="40"/>
      <c r="I98" s="36"/>
      <c r="J98" s="31"/>
      <c r="K98" s="32"/>
    </row>
    <row r="99" spans="1:11" s="33" customFormat="1" ht="12.75" x14ac:dyDescent="0.2">
      <c r="A99" s="21">
        <v>92</v>
      </c>
      <c r="B99" s="49" t="s">
        <v>139</v>
      </c>
      <c r="C99" s="50">
        <v>1</v>
      </c>
      <c r="D99" s="31"/>
      <c r="E99" s="26"/>
      <c r="F99" s="27">
        <v>1</v>
      </c>
      <c r="G99" s="28"/>
      <c r="H99" s="40"/>
      <c r="I99" s="36"/>
      <c r="J99" s="31"/>
      <c r="K99" s="32"/>
    </row>
    <row r="100" spans="1:11" s="33" customFormat="1" ht="12.75" x14ac:dyDescent="0.2">
      <c r="A100" s="21">
        <v>93</v>
      </c>
      <c r="B100" s="44" t="s">
        <v>140</v>
      </c>
      <c r="C100" s="45">
        <v>1</v>
      </c>
      <c r="D100" s="31"/>
      <c r="E100" s="26"/>
      <c r="F100" s="27">
        <v>1</v>
      </c>
      <c r="G100" s="28"/>
      <c r="H100" s="40"/>
      <c r="I100" s="36"/>
      <c r="J100" s="31"/>
      <c r="K100" s="32"/>
    </row>
    <row r="101" spans="1:11" s="33" customFormat="1" ht="12.75" x14ac:dyDescent="0.2">
      <c r="A101" s="21">
        <v>94</v>
      </c>
      <c r="B101" s="44" t="s">
        <v>38</v>
      </c>
      <c r="C101" s="45">
        <v>1.5</v>
      </c>
      <c r="D101" s="31"/>
      <c r="E101" s="26"/>
      <c r="F101" s="27">
        <v>1.5</v>
      </c>
      <c r="G101" s="28"/>
      <c r="H101" s="40"/>
      <c r="I101" s="36"/>
      <c r="J101" s="31"/>
      <c r="K101" s="32"/>
    </row>
    <row r="102" spans="1:11" s="33" customFormat="1" ht="12.75" x14ac:dyDescent="0.2">
      <c r="A102" s="21">
        <v>95</v>
      </c>
      <c r="B102" s="44" t="s">
        <v>141</v>
      </c>
      <c r="C102" s="45">
        <v>1.4</v>
      </c>
      <c r="D102" s="31"/>
      <c r="E102" s="26"/>
      <c r="F102" s="27">
        <v>1.4</v>
      </c>
      <c r="G102" s="28"/>
      <c r="H102" s="40"/>
      <c r="I102" s="36"/>
      <c r="J102" s="31"/>
      <c r="K102" s="32"/>
    </row>
    <row r="103" spans="1:11" s="33" customFormat="1" ht="12.75" x14ac:dyDescent="0.2">
      <c r="A103" s="21">
        <v>96</v>
      </c>
      <c r="B103" s="44" t="s">
        <v>142</v>
      </c>
      <c r="C103" s="45">
        <v>2</v>
      </c>
      <c r="D103" s="31"/>
      <c r="E103" s="26"/>
      <c r="F103" s="27">
        <v>2</v>
      </c>
      <c r="G103" s="28"/>
      <c r="H103" s="40"/>
      <c r="I103" s="36"/>
      <c r="J103" s="31"/>
      <c r="K103" s="32"/>
    </row>
    <row r="104" spans="1:11" s="33" customFormat="1" ht="12.75" x14ac:dyDescent="0.2">
      <c r="A104" s="21">
        <v>97</v>
      </c>
      <c r="B104" s="44" t="s">
        <v>143</v>
      </c>
      <c r="C104" s="45">
        <v>1.4</v>
      </c>
      <c r="D104" s="31"/>
      <c r="E104" s="26"/>
      <c r="F104" s="27">
        <v>1.4</v>
      </c>
      <c r="G104" s="28"/>
      <c r="H104" s="40"/>
      <c r="I104" s="36"/>
      <c r="J104" s="31"/>
      <c r="K104" s="32"/>
    </row>
    <row r="105" spans="1:11" s="33" customFormat="1" ht="12.75" x14ac:dyDescent="0.2">
      <c r="A105" s="21">
        <v>98</v>
      </c>
      <c r="B105" s="44" t="s">
        <v>144</v>
      </c>
      <c r="C105" s="45">
        <v>3</v>
      </c>
      <c r="D105" s="31"/>
      <c r="E105" s="26"/>
      <c r="F105" s="27">
        <v>3</v>
      </c>
      <c r="G105" s="28"/>
      <c r="H105" s="40"/>
      <c r="I105" s="36"/>
      <c r="J105" s="31"/>
      <c r="K105" s="32"/>
    </row>
    <row r="106" spans="1:11" s="33" customFormat="1" ht="12.75" x14ac:dyDescent="0.2">
      <c r="A106" s="21">
        <v>99</v>
      </c>
      <c r="B106" s="44" t="s">
        <v>145</v>
      </c>
      <c r="C106" s="45">
        <v>2</v>
      </c>
      <c r="D106" s="31"/>
      <c r="E106" s="26"/>
      <c r="F106" s="27">
        <v>2</v>
      </c>
      <c r="G106" s="28"/>
      <c r="H106" s="40"/>
      <c r="I106" s="36"/>
      <c r="J106" s="31"/>
      <c r="K106" s="32"/>
    </row>
    <row r="107" spans="1:11" s="33" customFormat="1" ht="12.75" x14ac:dyDescent="0.2">
      <c r="A107" s="21">
        <v>100</v>
      </c>
      <c r="B107" s="44" t="s">
        <v>146</v>
      </c>
      <c r="C107" s="45">
        <v>1</v>
      </c>
      <c r="D107" s="31"/>
      <c r="E107" s="26"/>
      <c r="F107" s="27">
        <v>1</v>
      </c>
      <c r="G107" s="28"/>
      <c r="H107" s="40"/>
      <c r="I107" s="36"/>
      <c r="J107" s="31"/>
      <c r="K107" s="32"/>
    </row>
    <row r="108" spans="1:11" s="33" customFormat="1" ht="12.75" x14ac:dyDescent="0.2">
      <c r="A108" s="21">
        <v>101</v>
      </c>
      <c r="B108" s="44" t="s">
        <v>147</v>
      </c>
      <c r="C108" s="45">
        <v>1.4</v>
      </c>
      <c r="D108" s="31"/>
      <c r="E108" s="26"/>
      <c r="F108" s="27">
        <v>1.4</v>
      </c>
      <c r="G108" s="28"/>
      <c r="H108" s="40"/>
      <c r="I108" s="36"/>
      <c r="J108" s="31"/>
      <c r="K108" s="32"/>
    </row>
    <row r="109" spans="1:11" s="33" customFormat="1" ht="12.75" x14ac:dyDescent="0.2">
      <c r="A109" s="21">
        <v>102</v>
      </c>
      <c r="B109" s="44" t="s">
        <v>148</v>
      </c>
      <c r="C109" s="45">
        <v>1.4</v>
      </c>
      <c r="D109" s="31"/>
      <c r="E109" s="26"/>
      <c r="F109" s="27">
        <v>1.4</v>
      </c>
      <c r="G109" s="28"/>
      <c r="H109" s="40"/>
      <c r="I109" s="36"/>
      <c r="J109" s="31"/>
      <c r="K109" s="32"/>
    </row>
    <row r="110" spans="1:11" s="33" customFormat="1" ht="12.75" x14ac:dyDescent="0.2">
      <c r="A110" s="21">
        <v>103</v>
      </c>
      <c r="B110" s="44" t="s">
        <v>149</v>
      </c>
      <c r="C110" s="45">
        <v>0.5</v>
      </c>
      <c r="D110" s="31"/>
      <c r="E110" s="26"/>
      <c r="F110" s="27">
        <v>0.5</v>
      </c>
      <c r="G110" s="28"/>
      <c r="H110" s="40"/>
      <c r="I110" s="36"/>
      <c r="J110" s="31"/>
      <c r="K110" s="32"/>
    </row>
    <row r="111" spans="1:11" s="33" customFormat="1" ht="12.75" x14ac:dyDescent="0.2">
      <c r="A111" s="21">
        <v>104</v>
      </c>
      <c r="B111" s="44" t="s">
        <v>150</v>
      </c>
      <c r="C111" s="45">
        <v>0.5</v>
      </c>
      <c r="D111" s="31"/>
      <c r="E111" s="26"/>
      <c r="F111" s="27">
        <v>0.5</v>
      </c>
      <c r="G111" s="28"/>
      <c r="H111" s="40"/>
      <c r="I111" s="36"/>
      <c r="J111" s="31"/>
      <c r="K111" s="32"/>
    </row>
    <row r="112" spans="1:11" s="33" customFormat="1" ht="12.75" x14ac:dyDescent="0.2">
      <c r="A112" s="21">
        <v>105</v>
      </c>
      <c r="B112" s="44" t="s">
        <v>151</v>
      </c>
      <c r="C112" s="45">
        <v>7.4</v>
      </c>
      <c r="D112" s="31"/>
      <c r="E112" s="26"/>
      <c r="F112" s="27">
        <v>7.4</v>
      </c>
      <c r="G112" s="28"/>
      <c r="H112" s="40"/>
      <c r="I112" s="36"/>
      <c r="J112" s="31"/>
      <c r="K112" s="32"/>
    </row>
    <row r="113" spans="1:11" s="33" customFormat="1" ht="12.75" x14ac:dyDescent="0.2">
      <c r="A113" s="21">
        <v>106</v>
      </c>
      <c r="B113" s="44" t="s">
        <v>152</v>
      </c>
      <c r="C113" s="45">
        <v>1.4</v>
      </c>
      <c r="D113" s="31"/>
      <c r="E113" s="26"/>
      <c r="F113" s="27">
        <v>1.4</v>
      </c>
      <c r="G113" s="51"/>
      <c r="H113" s="40"/>
      <c r="I113" s="36"/>
      <c r="J113" s="31"/>
      <c r="K113" s="32"/>
    </row>
    <row r="114" spans="1:11" s="33" customFormat="1" ht="12.75" x14ac:dyDescent="0.2">
      <c r="A114" s="21">
        <v>107</v>
      </c>
      <c r="B114" s="44" t="s">
        <v>153</v>
      </c>
      <c r="C114" s="45">
        <v>1.4</v>
      </c>
      <c r="D114" s="31"/>
      <c r="E114" s="26"/>
      <c r="F114" s="27">
        <v>1.4</v>
      </c>
      <c r="G114" s="28"/>
      <c r="H114" s="40"/>
      <c r="I114" s="36"/>
      <c r="J114" s="31"/>
      <c r="K114" s="32"/>
    </row>
    <row r="115" spans="1:11" s="33" customFormat="1" ht="12.75" x14ac:dyDescent="0.2">
      <c r="A115" s="21">
        <v>108</v>
      </c>
      <c r="B115" s="44" t="s">
        <v>154</v>
      </c>
      <c r="C115" s="45">
        <v>1</v>
      </c>
      <c r="D115" s="31"/>
      <c r="E115" s="26"/>
      <c r="F115" s="27">
        <v>1</v>
      </c>
      <c r="G115" s="28"/>
      <c r="H115" s="40"/>
      <c r="I115" s="36"/>
      <c r="J115" s="31"/>
      <c r="K115" s="32"/>
    </row>
    <row r="116" spans="1:11" s="33" customFormat="1" ht="12.75" x14ac:dyDescent="0.2">
      <c r="A116" s="21">
        <v>109</v>
      </c>
      <c r="B116" s="44" t="s">
        <v>155</v>
      </c>
      <c r="C116" s="45">
        <v>0.5</v>
      </c>
      <c r="D116" s="31"/>
      <c r="E116" s="26"/>
      <c r="F116" s="27">
        <v>0.5</v>
      </c>
      <c r="G116" s="28"/>
      <c r="H116" s="40"/>
      <c r="I116" s="36"/>
      <c r="J116" s="31"/>
      <c r="K116" s="32"/>
    </row>
    <row r="117" spans="1:11" s="33" customFormat="1" ht="12.75" x14ac:dyDescent="0.2">
      <c r="A117" s="21">
        <v>110</v>
      </c>
      <c r="B117" s="44" t="s">
        <v>156</v>
      </c>
      <c r="C117" s="45">
        <v>1</v>
      </c>
      <c r="D117" s="31"/>
      <c r="E117" s="26"/>
      <c r="F117" s="27">
        <v>1</v>
      </c>
      <c r="G117" s="28"/>
      <c r="H117" s="40"/>
      <c r="I117" s="36"/>
      <c r="J117" s="31"/>
      <c r="K117" s="32"/>
    </row>
    <row r="118" spans="1:11" s="33" customFormat="1" ht="12.75" x14ac:dyDescent="0.2">
      <c r="A118" s="21">
        <v>111</v>
      </c>
      <c r="B118" s="44" t="s">
        <v>157</v>
      </c>
      <c r="C118" s="45">
        <v>0.5</v>
      </c>
      <c r="D118" s="31"/>
      <c r="E118" s="26"/>
      <c r="F118" s="27">
        <v>0.5</v>
      </c>
      <c r="G118" s="28"/>
      <c r="H118" s="40"/>
      <c r="I118" s="36"/>
      <c r="J118" s="31"/>
      <c r="K118" s="32"/>
    </row>
    <row r="119" spans="1:11" s="33" customFormat="1" ht="12.75" x14ac:dyDescent="0.2">
      <c r="A119" s="21">
        <v>112</v>
      </c>
      <c r="B119" s="44" t="s">
        <v>158</v>
      </c>
      <c r="C119" s="45">
        <v>1</v>
      </c>
      <c r="D119" s="31"/>
      <c r="E119" s="26"/>
      <c r="F119" s="27">
        <v>1</v>
      </c>
      <c r="G119" s="28"/>
      <c r="H119" s="40"/>
      <c r="I119" s="36"/>
      <c r="J119" s="31"/>
      <c r="K119" s="32"/>
    </row>
    <row r="120" spans="1:11" s="33" customFormat="1" ht="12.75" x14ac:dyDescent="0.2">
      <c r="A120" s="21">
        <v>113</v>
      </c>
      <c r="B120" s="44" t="s">
        <v>159</v>
      </c>
      <c r="C120" s="45">
        <v>1.5</v>
      </c>
      <c r="D120" s="31"/>
      <c r="E120" s="26"/>
      <c r="F120" s="27">
        <v>1.5</v>
      </c>
      <c r="G120" s="28"/>
      <c r="H120" s="40"/>
      <c r="I120" s="36"/>
      <c r="J120" s="31"/>
      <c r="K120" s="32"/>
    </row>
    <row r="121" spans="1:11" s="33" customFormat="1" ht="12.75" x14ac:dyDescent="0.2">
      <c r="A121" s="21">
        <v>114</v>
      </c>
      <c r="B121" s="44" t="s">
        <v>160</v>
      </c>
      <c r="C121" s="45">
        <v>1.4</v>
      </c>
      <c r="D121" s="31"/>
      <c r="E121" s="26"/>
      <c r="F121" s="27">
        <v>1.4</v>
      </c>
      <c r="G121" s="28"/>
      <c r="H121" s="40"/>
      <c r="I121" s="36"/>
      <c r="J121" s="31"/>
      <c r="K121" s="32"/>
    </row>
    <row r="122" spans="1:11" s="33" customFormat="1" ht="12.75" x14ac:dyDescent="0.2">
      <c r="A122" s="21">
        <v>115</v>
      </c>
      <c r="B122" s="44" t="s">
        <v>161</v>
      </c>
      <c r="C122" s="45">
        <v>2</v>
      </c>
      <c r="D122" s="31"/>
      <c r="E122" s="26"/>
      <c r="F122" s="27">
        <v>2</v>
      </c>
      <c r="G122" s="28"/>
      <c r="H122" s="40"/>
      <c r="I122" s="36"/>
      <c r="J122" s="31"/>
      <c r="K122" s="32"/>
    </row>
    <row r="123" spans="1:11" s="33" customFormat="1" ht="12.75" x14ac:dyDescent="0.2">
      <c r="A123" s="21">
        <v>116</v>
      </c>
      <c r="B123" s="44" t="s">
        <v>162</v>
      </c>
      <c r="C123" s="45">
        <v>1</v>
      </c>
      <c r="D123" s="31"/>
      <c r="E123" s="26"/>
      <c r="F123" s="27">
        <v>1</v>
      </c>
      <c r="G123" s="28"/>
      <c r="H123" s="40"/>
      <c r="I123" s="36"/>
      <c r="J123" s="31"/>
      <c r="K123" s="32"/>
    </row>
    <row r="124" spans="1:11" s="33" customFormat="1" ht="12.75" x14ac:dyDescent="0.2">
      <c r="A124" s="21">
        <v>117</v>
      </c>
      <c r="B124" s="44" t="s">
        <v>163</v>
      </c>
      <c r="C124" s="45">
        <v>1.5</v>
      </c>
      <c r="D124" s="31"/>
      <c r="E124" s="26"/>
      <c r="F124" s="27">
        <v>1.5</v>
      </c>
      <c r="G124" s="28"/>
      <c r="H124" s="40"/>
      <c r="I124" s="36"/>
      <c r="J124" s="31"/>
      <c r="K124" s="32"/>
    </row>
    <row r="125" spans="1:11" s="33" customFormat="1" ht="12.75" x14ac:dyDescent="0.2">
      <c r="A125" s="21">
        <v>118</v>
      </c>
      <c r="B125" s="44" t="s">
        <v>164</v>
      </c>
      <c r="C125" s="45">
        <v>1.4</v>
      </c>
      <c r="D125" s="31"/>
      <c r="E125" s="26"/>
      <c r="F125" s="27">
        <v>1.4</v>
      </c>
      <c r="G125" s="28"/>
      <c r="H125" s="40"/>
      <c r="I125" s="36"/>
      <c r="J125" s="31"/>
      <c r="K125" s="32"/>
    </row>
    <row r="126" spans="1:11" s="33" customFormat="1" ht="12.75" x14ac:dyDescent="0.2">
      <c r="A126" s="21">
        <v>119</v>
      </c>
      <c r="B126" s="44" t="s">
        <v>165</v>
      </c>
      <c r="C126" s="45">
        <v>0.5</v>
      </c>
      <c r="D126" s="31"/>
      <c r="E126" s="26"/>
      <c r="F126" s="27">
        <v>0.5</v>
      </c>
      <c r="G126" s="28"/>
      <c r="H126" s="40"/>
      <c r="I126" s="36"/>
      <c r="J126" s="31"/>
      <c r="K126" s="32"/>
    </row>
    <row r="127" spans="1:11" s="33" customFormat="1" ht="12.75" x14ac:dyDescent="0.2">
      <c r="A127" s="21">
        <v>120</v>
      </c>
      <c r="B127" s="44" t="s">
        <v>155</v>
      </c>
      <c r="C127" s="45">
        <v>0.5</v>
      </c>
      <c r="D127" s="31"/>
      <c r="E127" s="26"/>
      <c r="F127" s="27">
        <v>0.5</v>
      </c>
      <c r="G127" s="28"/>
      <c r="H127" s="40"/>
      <c r="I127" s="36"/>
      <c r="J127" s="31"/>
      <c r="K127" s="32"/>
    </row>
    <row r="128" spans="1:11" s="33" customFormat="1" ht="12.75" x14ac:dyDescent="0.2">
      <c r="A128" s="21">
        <v>121</v>
      </c>
      <c r="B128" s="44" t="s">
        <v>166</v>
      </c>
      <c r="C128" s="45">
        <v>1.4</v>
      </c>
      <c r="D128" s="31"/>
      <c r="E128" s="52"/>
      <c r="F128" s="27">
        <v>1.4</v>
      </c>
      <c r="G128" s="28"/>
      <c r="H128" s="40"/>
      <c r="I128" s="36"/>
      <c r="J128" s="31"/>
      <c r="K128" s="32"/>
    </row>
    <row r="129" spans="1:11" s="33" customFormat="1" ht="12.75" x14ac:dyDescent="0.2">
      <c r="A129" s="21">
        <v>122</v>
      </c>
      <c r="B129" s="44" t="s">
        <v>167</v>
      </c>
      <c r="C129" s="45">
        <v>1.4</v>
      </c>
      <c r="D129" s="31"/>
      <c r="E129" s="26"/>
      <c r="F129" s="27">
        <v>1.4</v>
      </c>
      <c r="G129" s="28"/>
      <c r="H129" s="40"/>
      <c r="I129" s="36"/>
      <c r="J129" s="31"/>
      <c r="K129" s="32"/>
    </row>
    <row r="130" spans="1:11" s="33" customFormat="1" ht="12.75" x14ac:dyDescent="0.2">
      <c r="A130" s="21">
        <v>123</v>
      </c>
      <c r="B130" s="44" t="s">
        <v>168</v>
      </c>
      <c r="C130" s="45">
        <v>1.4</v>
      </c>
      <c r="D130" s="31"/>
      <c r="E130" s="26"/>
      <c r="F130" s="27">
        <v>1.4</v>
      </c>
      <c r="G130" s="28"/>
      <c r="H130" s="40"/>
      <c r="I130" s="36"/>
      <c r="J130" s="31"/>
      <c r="K130" s="32"/>
    </row>
    <row r="131" spans="1:11" s="33" customFormat="1" ht="12.75" x14ac:dyDescent="0.2">
      <c r="A131" s="21">
        <v>124</v>
      </c>
      <c r="B131" s="44" t="s">
        <v>50</v>
      </c>
      <c r="C131" s="45">
        <v>1.4</v>
      </c>
      <c r="D131" s="31"/>
      <c r="E131" s="26"/>
      <c r="F131" s="27">
        <v>1.4</v>
      </c>
      <c r="G131" s="28"/>
      <c r="H131" s="40"/>
      <c r="I131" s="36"/>
      <c r="J131" s="31"/>
      <c r="K131" s="32"/>
    </row>
    <row r="132" spans="1:11" s="33" customFormat="1" ht="12.75" x14ac:dyDescent="0.2">
      <c r="A132" s="21">
        <v>125</v>
      </c>
      <c r="B132" s="23" t="s">
        <v>169</v>
      </c>
      <c r="C132" s="53">
        <v>1</v>
      </c>
      <c r="D132" s="31"/>
      <c r="E132" s="26"/>
      <c r="F132" s="27">
        <v>1</v>
      </c>
      <c r="G132" s="28"/>
      <c r="H132" s="40"/>
      <c r="I132" s="36"/>
      <c r="J132" s="31"/>
      <c r="K132" s="32"/>
    </row>
    <row r="133" spans="1:11" s="33" customFormat="1" ht="12.75" x14ac:dyDescent="0.2">
      <c r="A133" s="21">
        <v>126</v>
      </c>
      <c r="B133" s="44" t="s">
        <v>170</v>
      </c>
      <c r="C133" s="45">
        <v>1.4</v>
      </c>
      <c r="D133" s="31"/>
      <c r="E133" s="26"/>
      <c r="F133" s="27">
        <v>1.4</v>
      </c>
      <c r="G133" s="28"/>
      <c r="H133" s="40"/>
      <c r="I133" s="36"/>
      <c r="J133" s="31"/>
      <c r="K133" s="32"/>
    </row>
    <row r="134" spans="1:11" s="33" customFormat="1" ht="12.75" x14ac:dyDescent="0.2">
      <c r="A134" s="21">
        <v>127</v>
      </c>
      <c r="B134" s="44" t="s">
        <v>171</v>
      </c>
      <c r="C134" s="45">
        <v>1</v>
      </c>
      <c r="D134" s="31"/>
      <c r="E134" s="26"/>
      <c r="F134" s="27">
        <v>1</v>
      </c>
      <c r="G134" s="28"/>
      <c r="H134" s="40"/>
      <c r="I134" s="36"/>
      <c r="J134" s="31"/>
      <c r="K134" s="32"/>
    </row>
    <row r="135" spans="1:11" s="33" customFormat="1" ht="12.75" x14ac:dyDescent="0.2">
      <c r="A135" s="21">
        <v>128</v>
      </c>
      <c r="B135" s="44" t="s">
        <v>48</v>
      </c>
      <c r="C135" s="45">
        <v>1</v>
      </c>
      <c r="D135" s="31"/>
      <c r="E135" s="26"/>
      <c r="F135" s="27">
        <v>1</v>
      </c>
      <c r="G135" s="28"/>
      <c r="H135" s="40"/>
      <c r="I135" s="36"/>
      <c r="J135" s="31"/>
      <c r="K135" s="32"/>
    </row>
    <row r="136" spans="1:11" s="33" customFormat="1" ht="12.75" x14ac:dyDescent="0.2">
      <c r="A136" s="21">
        <v>129</v>
      </c>
      <c r="B136" s="44" t="s">
        <v>172</v>
      </c>
      <c r="C136" s="45">
        <v>0.5</v>
      </c>
      <c r="D136" s="31"/>
      <c r="E136" s="26"/>
      <c r="F136" s="27">
        <v>0.5</v>
      </c>
      <c r="G136" s="28"/>
      <c r="H136" s="29"/>
      <c r="I136" s="36"/>
      <c r="J136" s="31"/>
      <c r="K136" s="32"/>
    </row>
    <row r="137" spans="1:11" s="33" customFormat="1" ht="12.75" x14ac:dyDescent="0.2">
      <c r="A137" s="21">
        <v>130</v>
      </c>
      <c r="B137" s="44" t="s">
        <v>62</v>
      </c>
      <c r="C137" s="45">
        <v>0.5</v>
      </c>
      <c r="D137" s="31"/>
      <c r="E137" s="26"/>
      <c r="F137" s="27">
        <v>0.5</v>
      </c>
      <c r="G137" s="28"/>
      <c r="H137" s="31"/>
      <c r="I137" s="36"/>
      <c r="J137" s="31"/>
      <c r="K137" s="32"/>
    </row>
    <row r="138" spans="1:11" s="33" customFormat="1" ht="12.75" x14ac:dyDescent="0.2">
      <c r="A138" s="21">
        <v>131</v>
      </c>
      <c r="B138" s="44" t="s">
        <v>173</v>
      </c>
      <c r="C138" s="45">
        <v>1.5</v>
      </c>
      <c r="D138" s="31"/>
      <c r="E138" s="26"/>
      <c r="F138" s="27">
        <v>1.5</v>
      </c>
      <c r="G138" s="28"/>
      <c r="H138" s="31"/>
      <c r="I138" s="36"/>
      <c r="J138" s="31"/>
      <c r="K138" s="32"/>
    </row>
    <row r="139" spans="1:11" s="33" customFormat="1" ht="12.75" x14ac:dyDescent="0.2">
      <c r="A139" s="21">
        <v>132</v>
      </c>
      <c r="B139" s="44" t="s">
        <v>174</v>
      </c>
      <c r="C139" s="45">
        <v>1.5</v>
      </c>
      <c r="D139" s="31"/>
      <c r="E139" s="26"/>
      <c r="F139" s="27">
        <v>1.5</v>
      </c>
      <c r="G139" s="28"/>
      <c r="H139" s="31"/>
      <c r="I139" s="36"/>
      <c r="J139" s="31"/>
      <c r="K139" s="32"/>
    </row>
    <row r="140" spans="1:11" s="33" customFormat="1" ht="12.75" x14ac:dyDescent="0.2">
      <c r="A140" s="21">
        <v>133</v>
      </c>
      <c r="B140" s="44" t="s">
        <v>175</v>
      </c>
      <c r="C140" s="45">
        <v>1.4</v>
      </c>
      <c r="D140" s="31"/>
      <c r="E140" s="26"/>
      <c r="F140" s="27">
        <v>1.4</v>
      </c>
      <c r="G140" s="28"/>
      <c r="H140" s="31"/>
      <c r="I140" s="36"/>
      <c r="J140" s="31"/>
      <c r="K140" s="32"/>
    </row>
    <row r="141" spans="1:11" s="33" customFormat="1" ht="12.75" x14ac:dyDescent="0.2">
      <c r="A141" s="21">
        <v>134</v>
      </c>
      <c r="B141" s="44" t="s">
        <v>176</v>
      </c>
      <c r="C141" s="45">
        <v>1.4</v>
      </c>
      <c r="D141" s="31"/>
      <c r="E141" s="26"/>
      <c r="F141" s="27">
        <v>1.4</v>
      </c>
      <c r="G141" s="28"/>
      <c r="H141" s="31"/>
      <c r="I141" s="36"/>
      <c r="J141" s="31"/>
      <c r="K141" s="32"/>
    </row>
    <row r="142" spans="1:11" s="33" customFormat="1" ht="12.75" x14ac:dyDescent="0.2">
      <c r="A142" s="21">
        <v>135</v>
      </c>
      <c r="B142" s="44" t="s">
        <v>177</v>
      </c>
      <c r="C142" s="45">
        <v>1.4</v>
      </c>
      <c r="D142" s="31"/>
      <c r="E142" s="26"/>
      <c r="F142" s="27">
        <v>1.4</v>
      </c>
      <c r="G142" s="28"/>
      <c r="H142" s="31"/>
      <c r="I142" s="36"/>
      <c r="J142" s="31"/>
      <c r="K142" s="32"/>
    </row>
    <row r="143" spans="1:11" s="33" customFormat="1" ht="12.75" x14ac:dyDescent="0.2">
      <c r="A143" s="21">
        <v>136</v>
      </c>
      <c r="B143" s="44" t="s">
        <v>178</v>
      </c>
      <c r="C143" s="45">
        <v>2</v>
      </c>
      <c r="D143" s="31"/>
      <c r="E143" s="26"/>
      <c r="F143" s="27">
        <v>2</v>
      </c>
      <c r="G143" s="28"/>
      <c r="H143" s="31"/>
      <c r="I143" s="36"/>
      <c r="J143" s="31"/>
      <c r="K143" s="32"/>
    </row>
    <row r="144" spans="1:11" s="33" customFormat="1" ht="12.75" x14ac:dyDescent="0.2">
      <c r="A144" s="21">
        <v>137</v>
      </c>
      <c r="B144" s="44" t="s">
        <v>179</v>
      </c>
      <c r="C144" s="45">
        <v>1.4</v>
      </c>
      <c r="D144" s="31"/>
      <c r="E144" s="26"/>
      <c r="F144" s="27">
        <v>1.4</v>
      </c>
      <c r="G144" s="28"/>
      <c r="H144" s="31"/>
      <c r="I144" s="36"/>
      <c r="J144" s="31"/>
      <c r="K144" s="32"/>
    </row>
    <row r="145" spans="1:11" s="33" customFormat="1" ht="12.75" x14ac:dyDescent="0.2">
      <c r="A145" s="21">
        <v>138</v>
      </c>
      <c r="B145" s="44" t="s">
        <v>180</v>
      </c>
      <c r="C145" s="45">
        <v>1.4</v>
      </c>
      <c r="D145" s="31"/>
      <c r="E145" s="26"/>
      <c r="F145" s="27">
        <v>1.4</v>
      </c>
      <c r="G145" s="28"/>
      <c r="H145" s="31"/>
      <c r="I145" s="36"/>
      <c r="J145" s="31"/>
      <c r="K145" s="32"/>
    </row>
    <row r="146" spans="1:11" s="33" customFormat="1" ht="12.75" x14ac:dyDescent="0.2">
      <c r="A146" s="21">
        <v>139</v>
      </c>
      <c r="B146" s="44" t="s">
        <v>181</v>
      </c>
      <c r="C146" s="45">
        <v>1</v>
      </c>
      <c r="D146" s="31"/>
      <c r="E146" s="26"/>
      <c r="F146" s="27">
        <v>1</v>
      </c>
      <c r="G146" s="28"/>
      <c r="H146" s="31"/>
      <c r="I146" s="36"/>
      <c r="J146" s="31"/>
      <c r="K146" s="32"/>
    </row>
    <row r="147" spans="1:11" s="33" customFormat="1" ht="12.75" x14ac:dyDescent="0.2">
      <c r="A147" s="21">
        <v>140</v>
      </c>
      <c r="B147" s="44" t="s">
        <v>182</v>
      </c>
      <c r="C147" s="45">
        <v>1</v>
      </c>
      <c r="D147" s="31"/>
      <c r="E147" s="26"/>
      <c r="F147" s="27">
        <v>1</v>
      </c>
      <c r="G147" s="28"/>
      <c r="H147" s="31"/>
      <c r="I147" s="36"/>
      <c r="J147" s="31"/>
      <c r="K147" s="32"/>
    </row>
    <row r="148" spans="1:11" s="33" customFormat="1" ht="12.75" x14ac:dyDescent="0.2">
      <c r="A148" s="21">
        <v>141</v>
      </c>
      <c r="B148" s="44" t="s">
        <v>183</v>
      </c>
      <c r="C148" s="45">
        <v>1</v>
      </c>
      <c r="D148" s="31"/>
      <c r="E148" s="26"/>
      <c r="F148" s="27">
        <v>1</v>
      </c>
      <c r="G148" s="28"/>
      <c r="H148" s="31"/>
      <c r="I148" s="36"/>
      <c r="J148" s="31"/>
      <c r="K148" s="32"/>
    </row>
    <row r="149" spans="1:11" s="33" customFormat="1" ht="12.75" x14ac:dyDescent="0.2">
      <c r="A149" s="21">
        <v>142</v>
      </c>
      <c r="B149" s="44" t="s">
        <v>184</v>
      </c>
      <c r="C149" s="45">
        <v>0.5</v>
      </c>
      <c r="D149" s="31"/>
      <c r="E149" s="26"/>
      <c r="F149" s="27">
        <v>0.5</v>
      </c>
      <c r="G149" s="28"/>
      <c r="H149" s="31"/>
      <c r="I149" s="36"/>
      <c r="J149" s="31"/>
      <c r="K149" s="32"/>
    </row>
    <row r="150" spans="1:11" s="33" customFormat="1" ht="12.75" x14ac:dyDescent="0.2">
      <c r="A150" s="21">
        <v>143</v>
      </c>
      <c r="B150" s="44" t="s">
        <v>185</v>
      </c>
      <c r="C150" s="45">
        <v>1.4</v>
      </c>
      <c r="D150" s="31"/>
      <c r="E150" s="26"/>
      <c r="F150" s="27">
        <v>1.4</v>
      </c>
      <c r="G150" s="28"/>
      <c r="H150" s="31"/>
      <c r="I150" s="36"/>
      <c r="J150" s="31"/>
      <c r="K150" s="32"/>
    </row>
    <row r="151" spans="1:11" s="33" customFormat="1" ht="12.75" x14ac:dyDescent="0.2">
      <c r="A151" s="21">
        <v>144</v>
      </c>
      <c r="B151" s="44" t="s">
        <v>186</v>
      </c>
      <c r="C151" s="45">
        <v>1</v>
      </c>
      <c r="D151" s="31"/>
      <c r="E151" s="26"/>
      <c r="F151" s="27">
        <v>1</v>
      </c>
      <c r="G151" s="28"/>
      <c r="H151" s="31"/>
      <c r="I151" s="36"/>
      <c r="J151" s="31"/>
      <c r="K151" s="32"/>
    </row>
    <row r="152" spans="1:11" s="33" customFormat="1" ht="12.75" x14ac:dyDescent="0.2">
      <c r="A152" s="21">
        <v>145</v>
      </c>
      <c r="B152" s="44" t="s">
        <v>187</v>
      </c>
      <c r="C152" s="45">
        <v>7</v>
      </c>
      <c r="D152" s="31"/>
      <c r="E152" s="26"/>
      <c r="F152" s="27">
        <v>7</v>
      </c>
      <c r="G152" s="28"/>
      <c r="H152" s="31"/>
      <c r="I152" s="36"/>
      <c r="J152" s="31"/>
      <c r="K152" s="32"/>
    </row>
    <row r="153" spans="1:11" s="33" customFormat="1" ht="12.75" x14ac:dyDescent="0.2">
      <c r="A153" s="21">
        <v>146</v>
      </c>
      <c r="B153" s="44" t="s">
        <v>188</v>
      </c>
      <c r="C153" s="45">
        <v>3</v>
      </c>
      <c r="D153" s="31"/>
      <c r="E153" s="26"/>
      <c r="F153" s="27">
        <v>3</v>
      </c>
      <c r="G153" s="28"/>
      <c r="H153" s="31"/>
      <c r="I153" s="36"/>
      <c r="J153" s="31"/>
      <c r="K153" s="32"/>
    </row>
    <row r="154" spans="1:11" s="33" customFormat="1" ht="12.75" x14ac:dyDescent="0.2">
      <c r="A154" s="21">
        <v>147</v>
      </c>
      <c r="B154" s="44" t="s">
        <v>189</v>
      </c>
      <c r="C154" s="45">
        <v>1.4</v>
      </c>
      <c r="D154" s="31"/>
      <c r="E154" s="26"/>
      <c r="F154" s="27">
        <v>1.4</v>
      </c>
      <c r="G154" s="28"/>
      <c r="H154" s="31"/>
      <c r="I154" s="36"/>
      <c r="J154" s="31"/>
      <c r="K154" s="32"/>
    </row>
    <row r="155" spans="1:11" s="33" customFormat="1" ht="12.75" x14ac:dyDescent="0.2">
      <c r="A155" s="21">
        <v>148</v>
      </c>
      <c r="B155" s="44" t="s">
        <v>190</v>
      </c>
      <c r="C155" s="45">
        <v>3</v>
      </c>
      <c r="D155" s="31"/>
      <c r="E155" s="26"/>
      <c r="F155" s="27">
        <v>3</v>
      </c>
      <c r="G155" s="28"/>
      <c r="H155" s="31"/>
      <c r="I155" s="36"/>
      <c r="J155" s="31"/>
      <c r="K155" s="32"/>
    </row>
    <row r="156" spans="1:11" s="33" customFormat="1" ht="12.75" x14ac:dyDescent="0.2">
      <c r="A156" s="21">
        <v>149</v>
      </c>
      <c r="B156" s="44" t="s">
        <v>127</v>
      </c>
      <c r="C156" s="45">
        <v>1.5</v>
      </c>
      <c r="D156" s="31"/>
      <c r="E156" s="26"/>
      <c r="F156" s="27">
        <v>1.5</v>
      </c>
      <c r="G156" s="28"/>
      <c r="H156" s="31"/>
      <c r="I156" s="36"/>
      <c r="J156" s="31"/>
      <c r="K156" s="32"/>
    </row>
    <row r="157" spans="1:11" s="33" customFormat="1" ht="12.75" x14ac:dyDescent="0.2">
      <c r="A157" s="21">
        <v>150</v>
      </c>
      <c r="B157" s="44" t="s">
        <v>191</v>
      </c>
      <c r="C157" s="45">
        <v>1.4</v>
      </c>
      <c r="D157" s="31"/>
      <c r="E157" s="26"/>
      <c r="F157" s="27">
        <v>1.4</v>
      </c>
      <c r="G157" s="28"/>
      <c r="H157" s="31"/>
      <c r="I157" s="36"/>
      <c r="J157" s="31"/>
      <c r="K157" s="32"/>
    </row>
    <row r="158" spans="1:11" s="33" customFormat="1" ht="12.75" x14ac:dyDescent="0.2">
      <c r="A158" s="21">
        <v>151</v>
      </c>
      <c r="B158" s="44" t="s">
        <v>192</v>
      </c>
      <c r="C158" s="45">
        <v>1.4</v>
      </c>
      <c r="D158" s="31"/>
      <c r="E158" s="26"/>
      <c r="F158" s="27">
        <v>1.4</v>
      </c>
      <c r="G158" s="28"/>
      <c r="H158" s="31"/>
      <c r="I158" s="36"/>
      <c r="J158" s="31"/>
      <c r="K158" s="32"/>
    </row>
    <row r="159" spans="1:11" s="33" customFormat="1" ht="12.75" x14ac:dyDescent="0.2">
      <c r="A159" s="21">
        <v>152</v>
      </c>
      <c r="B159" s="44" t="s">
        <v>193</v>
      </c>
      <c r="C159" s="45">
        <v>1.4</v>
      </c>
      <c r="D159" s="31"/>
      <c r="E159" s="26"/>
      <c r="F159" s="27">
        <v>1.4</v>
      </c>
      <c r="G159" s="28"/>
      <c r="H159" s="31"/>
      <c r="I159" s="36"/>
      <c r="J159" s="31"/>
      <c r="K159" s="32"/>
    </row>
    <row r="160" spans="1:11" s="33" customFormat="1" ht="12.75" x14ac:dyDescent="0.2">
      <c r="A160" s="21">
        <v>153</v>
      </c>
      <c r="B160" s="44" t="s">
        <v>194</v>
      </c>
      <c r="C160" s="45">
        <v>1.4</v>
      </c>
      <c r="D160" s="31"/>
      <c r="E160" s="26"/>
      <c r="F160" s="27">
        <v>1.4</v>
      </c>
      <c r="G160" s="28"/>
      <c r="H160" s="31"/>
      <c r="I160" s="36"/>
      <c r="J160" s="31"/>
      <c r="K160" s="32"/>
    </row>
    <row r="161" spans="1:11" s="33" customFormat="1" ht="12.75" x14ac:dyDescent="0.2">
      <c r="A161" s="21">
        <v>154</v>
      </c>
      <c r="B161" s="44" t="s">
        <v>195</v>
      </c>
      <c r="C161" s="45">
        <v>1.4</v>
      </c>
      <c r="D161" s="31"/>
      <c r="E161" s="26"/>
      <c r="F161" s="27">
        <v>1.4</v>
      </c>
      <c r="G161" s="28"/>
      <c r="H161" s="31"/>
      <c r="I161" s="36"/>
      <c r="J161" s="31"/>
      <c r="K161" s="32"/>
    </row>
    <row r="162" spans="1:11" s="33" customFormat="1" ht="12.75" x14ac:dyDescent="0.2">
      <c r="A162" s="21">
        <v>155</v>
      </c>
      <c r="B162" s="44" t="s">
        <v>196</v>
      </c>
      <c r="C162" s="45">
        <v>2</v>
      </c>
      <c r="D162" s="31"/>
      <c r="E162" s="26"/>
      <c r="F162" s="27">
        <v>2</v>
      </c>
      <c r="G162" s="28"/>
      <c r="H162" s="31"/>
      <c r="I162" s="36"/>
      <c r="J162" s="31"/>
      <c r="K162" s="32"/>
    </row>
    <row r="163" spans="1:11" s="33" customFormat="1" ht="12.75" x14ac:dyDescent="0.2">
      <c r="A163" s="21">
        <v>156</v>
      </c>
      <c r="B163" s="44" t="s">
        <v>197</v>
      </c>
      <c r="C163" s="45">
        <v>1</v>
      </c>
      <c r="D163" s="31"/>
      <c r="E163" s="26"/>
      <c r="F163" s="27">
        <v>1</v>
      </c>
      <c r="G163" s="28"/>
      <c r="H163" s="31"/>
      <c r="I163" s="36"/>
      <c r="J163" s="31"/>
      <c r="K163" s="32"/>
    </row>
    <row r="164" spans="1:11" s="33" customFormat="1" ht="12.75" x14ac:dyDescent="0.2">
      <c r="A164" s="21">
        <v>157</v>
      </c>
      <c r="B164" s="44" t="s">
        <v>198</v>
      </c>
      <c r="C164" s="45">
        <v>1</v>
      </c>
      <c r="D164" s="31"/>
      <c r="E164" s="26"/>
      <c r="F164" s="27">
        <v>1</v>
      </c>
      <c r="G164" s="28"/>
      <c r="H164" s="31"/>
      <c r="I164" s="36"/>
      <c r="J164" s="31"/>
      <c r="K164" s="32"/>
    </row>
    <row r="165" spans="1:11" s="33" customFormat="1" ht="12.75" x14ac:dyDescent="0.2">
      <c r="A165" s="21">
        <v>158</v>
      </c>
      <c r="B165" s="44" t="s">
        <v>199</v>
      </c>
      <c r="C165" s="45">
        <v>1</v>
      </c>
      <c r="D165" s="31"/>
      <c r="E165" s="26"/>
      <c r="F165" s="27">
        <v>1</v>
      </c>
      <c r="G165" s="28"/>
      <c r="H165" s="31"/>
      <c r="I165" s="36"/>
      <c r="J165" s="31"/>
      <c r="K165" s="32"/>
    </row>
    <row r="166" spans="1:11" s="33" customFormat="1" ht="12.75" x14ac:dyDescent="0.2">
      <c r="A166" s="21">
        <v>159</v>
      </c>
      <c r="B166" s="44" t="s">
        <v>200</v>
      </c>
      <c r="C166" s="45">
        <v>1.1000000000000001</v>
      </c>
      <c r="D166" s="31"/>
      <c r="E166" s="26"/>
      <c r="F166" s="27">
        <v>1.1000000000000001</v>
      </c>
      <c r="G166" s="28"/>
      <c r="H166" s="31"/>
      <c r="I166" s="36"/>
      <c r="J166" s="31"/>
      <c r="K166" s="32"/>
    </row>
    <row r="167" spans="1:11" s="33" customFormat="1" ht="12.75" x14ac:dyDescent="0.2">
      <c r="A167" s="21">
        <v>160</v>
      </c>
      <c r="B167" s="23" t="s">
        <v>201</v>
      </c>
      <c r="C167" s="53">
        <v>1</v>
      </c>
      <c r="D167" s="31"/>
      <c r="E167" s="26"/>
      <c r="F167" s="27">
        <v>1</v>
      </c>
      <c r="G167" s="28"/>
      <c r="H167" s="31"/>
      <c r="I167" s="36"/>
      <c r="J167" s="31"/>
      <c r="K167" s="32"/>
    </row>
    <row r="168" spans="1:11" s="33" customFormat="1" ht="12.75" x14ac:dyDescent="0.2">
      <c r="A168" s="21">
        <v>161</v>
      </c>
      <c r="B168" s="44" t="s">
        <v>202</v>
      </c>
      <c r="C168" s="45">
        <v>3</v>
      </c>
      <c r="D168" s="31"/>
      <c r="E168" s="46"/>
      <c r="F168" s="27">
        <v>3</v>
      </c>
      <c r="G168" s="28"/>
      <c r="H168" s="31"/>
      <c r="I168" s="36"/>
      <c r="J168" s="31"/>
      <c r="K168" s="32"/>
    </row>
    <row r="169" spans="1:11" s="33" customFormat="1" ht="12.75" x14ac:dyDescent="0.2">
      <c r="A169" s="21">
        <v>162</v>
      </c>
      <c r="B169" s="44" t="s">
        <v>203</v>
      </c>
      <c r="C169" s="45">
        <v>0.5</v>
      </c>
      <c r="D169" s="31"/>
      <c r="E169" s="26"/>
      <c r="F169" s="27">
        <v>0.5</v>
      </c>
      <c r="G169" s="28"/>
      <c r="H169" s="31"/>
      <c r="I169" s="36"/>
      <c r="J169" s="31"/>
      <c r="K169" s="32"/>
    </row>
    <row r="170" spans="1:11" s="33" customFormat="1" ht="12.75" x14ac:dyDescent="0.2">
      <c r="A170" s="21">
        <v>163</v>
      </c>
      <c r="B170" s="44" t="s">
        <v>204</v>
      </c>
      <c r="C170" s="45">
        <v>1.4</v>
      </c>
      <c r="D170" s="31"/>
      <c r="E170" s="26"/>
      <c r="F170" s="27">
        <v>1.4</v>
      </c>
      <c r="G170" s="28"/>
      <c r="H170" s="31"/>
      <c r="I170" s="36"/>
      <c r="J170" s="31"/>
      <c r="K170" s="32"/>
    </row>
    <row r="171" spans="1:11" s="33" customFormat="1" ht="12.75" x14ac:dyDescent="0.2">
      <c r="A171" s="21">
        <v>164</v>
      </c>
      <c r="B171" s="44" t="s">
        <v>205</v>
      </c>
      <c r="C171" s="45">
        <v>1.4</v>
      </c>
      <c r="D171" s="31"/>
      <c r="E171" s="26"/>
      <c r="F171" s="27">
        <v>1.4</v>
      </c>
      <c r="G171" s="28"/>
      <c r="H171" s="31"/>
      <c r="I171" s="36"/>
      <c r="J171" s="31"/>
      <c r="K171" s="32"/>
    </row>
    <row r="172" spans="1:11" s="33" customFormat="1" ht="12.75" x14ac:dyDescent="0.2">
      <c r="A172" s="21">
        <v>165</v>
      </c>
      <c r="B172" s="44" t="s">
        <v>206</v>
      </c>
      <c r="C172" s="45">
        <v>1.4</v>
      </c>
      <c r="D172" s="31"/>
      <c r="E172" s="26"/>
      <c r="F172" s="27">
        <v>1.4</v>
      </c>
      <c r="G172" s="28"/>
      <c r="H172" s="31"/>
      <c r="I172" s="36"/>
      <c r="J172" s="31"/>
      <c r="K172" s="32"/>
    </row>
    <row r="173" spans="1:11" s="33" customFormat="1" ht="12.75" x14ac:dyDescent="0.2">
      <c r="A173" s="21">
        <v>166</v>
      </c>
      <c r="B173" s="44" t="s">
        <v>207</v>
      </c>
      <c r="C173" s="45">
        <v>1</v>
      </c>
      <c r="D173" s="31"/>
      <c r="E173" s="26"/>
      <c r="F173" s="27">
        <v>1</v>
      </c>
      <c r="G173" s="28"/>
      <c r="H173" s="31"/>
      <c r="I173" s="36"/>
      <c r="J173" s="31"/>
      <c r="K173" s="32"/>
    </row>
    <row r="174" spans="1:11" s="33" customFormat="1" ht="12.75" x14ac:dyDescent="0.2">
      <c r="A174" s="21">
        <v>167</v>
      </c>
      <c r="B174" s="44" t="s">
        <v>208</v>
      </c>
      <c r="C174" s="45">
        <v>1.4</v>
      </c>
      <c r="D174" s="31"/>
      <c r="E174" s="26"/>
      <c r="F174" s="27">
        <v>1.4</v>
      </c>
      <c r="G174" s="28"/>
      <c r="H174" s="31"/>
      <c r="I174" s="36"/>
      <c r="J174" s="31"/>
      <c r="K174" s="32"/>
    </row>
    <row r="175" spans="1:11" s="33" customFormat="1" ht="12.75" x14ac:dyDescent="0.2">
      <c r="A175" s="21">
        <v>168</v>
      </c>
      <c r="B175" s="44" t="s">
        <v>209</v>
      </c>
      <c r="C175" s="45">
        <v>0.7</v>
      </c>
      <c r="D175" s="31"/>
      <c r="E175" s="26"/>
      <c r="F175" s="27">
        <v>0.7</v>
      </c>
      <c r="G175" s="28"/>
      <c r="H175" s="31"/>
      <c r="I175" s="36"/>
      <c r="J175" s="31"/>
      <c r="K175" s="32"/>
    </row>
    <row r="176" spans="1:11" s="33" customFormat="1" ht="12.75" x14ac:dyDescent="0.2">
      <c r="A176" s="21">
        <v>169</v>
      </c>
      <c r="B176" s="44" t="s">
        <v>210</v>
      </c>
      <c r="C176" s="45">
        <v>1</v>
      </c>
      <c r="D176" s="31"/>
      <c r="E176" s="26"/>
      <c r="F176" s="27">
        <v>1</v>
      </c>
      <c r="G176" s="28"/>
      <c r="H176" s="31"/>
      <c r="I176" s="36"/>
      <c r="J176" s="31"/>
      <c r="K176" s="32"/>
    </row>
    <row r="177" spans="1:11" s="33" customFormat="1" ht="12.75" x14ac:dyDescent="0.2">
      <c r="A177" s="21">
        <v>170</v>
      </c>
      <c r="B177" s="44" t="s">
        <v>211</v>
      </c>
      <c r="C177" s="45">
        <v>1</v>
      </c>
      <c r="D177" s="31"/>
      <c r="E177" s="26"/>
      <c r="F177" s="27">
        <v>1</v>
      </c>
      <c r="G177" s="28"/>
      <c r="H177" s="31"/>
      <c r="I177" s="36"/>
      <c r="J177" s="31"/>
      <c r="K177" s="32"/>
    </row>
    <row r="178" spans="1:11" s="33" customFormat="1" ht="12.75" x14ac:dyDescent="0.2">
      <c r="A178" s="21">
        <v>171</v>
      </c>
      <c r="B178" s="54" t="s">
        <v>212</v>
      </c>
      <c r="C178" s="45">
        <v>1.4</v>
      </c>
      <c r="D178" s="31"/>
      <c r="E178" s="26"/>
      <c r="F178" s="27">
        <v>1.4</v>
      </c>
      <c r="G178" s="28"/>
      <c r="H178" s="31"/>
      <c r="I178" s="36"/>
      <c r="J178" s="31"/>
      <c r="K178" s="32"/>
    </row>
    <row r="179" spans="1:11" s="33" customFormat="1" ht="12.75" x14ac:dyDescent="0.2">
      <c r="A179" s="21">
        <v>172</v>
      </c>
      <c r="B179" s="44" t="s">
        <v>160</v>
      </c>
      <c r="C179" s="45">
        <v>0.7</v>
      </c>
      <c r="D179" s="31"/>
      <c r="E179" s="26"/>
      <c r="F179" s="27">
        <v>0.7</v>
      </c>
      <c r="G179" s="28"/>
      <c r="H179" s="31"/>
      <c r="I179" s="36"/>
      <c r="J179" s="31"/>
      <c r="K179" s="32"/>
    </row>
    <row r="180" spans="1:11" s="33" customFormat="1" ht="12.75" x14ac:dyDescent="0.2">
      <c r="A180" s="21">
        <v>173</v>
      </c>
      <c r="B180" s="44" t="s">
        <v>213</v>
      </c>
      <c r="C180" s="45">
        <v>1.4</v>
      </c>
      <c r="D180" s="31"/>
      <c r="E180" s="26"/>
      <c r="F180" s="27">
        <v>1.4</v>
      </c>
      <c r="G180" s="28"/>
      <c r="H180" s="31"/>
      <c r="I180" s="36"/>
      <c r="J180" s="31"/>
      <c r="K180" s="32"/>
    </row>
    <row r="181" spans="1:11" s="33" customFormat="1" ht="12.75" x14ac:dyDescent="0.2">
      <c r="A181" s="21">
        <v>174</v>
      </c>
      <c r="B181" s="44" t="s">
        <v>158</v>
      </c>
      <c r="C181" s="45">
        <v>1</v>
      </c>
      <c r="D181" s="31"/>
      <c r="E181" s="26"/>
      <c r="F181" s="27">
        <v>1</v>
      </c>
      <c r="G181" s="28"/>
      <c r="H181" s="31"/>
      <c r="I181" s="36"/>
      <c r="J181" s="31"/>
      <c r="K181" s="32"/>
    </row>
    <row r="182" spans="1:11" s="33" customFormat="1" ht="12.75" x14ac:dyDescent="0.2">
      <c r="A182" s="21">
        <v>175</v>
      </c>
      <c r="B182" s="44" t="s">
        <v>214</v>
      </c>
      <c r="C182" s="45">
        <v>1.5</v>
      </c>
      <c r="D182" s="31"/>
      <c r="E182" s="26"/>
      <c r="F182" s="27">
        <v>1.5</v>
      </c>
      <c r="G182" s="28"/>
      <c r="H182" s="31"/>
      <c r="I182" s="36"/>
      <c r="J182" s="31"/>
      <c r="K182" s="32"/>
    </row>
    <row r="183" spans="1:11" s="33" customFormat="1" ht="12.75" x14ac:dyDescent="0.2">
      <c r="A183" s="21">
        <v>176</v>
      </c>
      <c r="B183" s="44" t="s">
        <v>215</v>
      </c>
      <c r="C183" s="45">
        <v>1.4</v>
      </c>
      <c r="D183" s="31"/>
      <c r="E183" s="26"/>
      <c r="F183" s="27">
        <v>1.4</v>
      </c>
      <c r="G183" s="28"/>
      <c r="H183" s="31"/>
      <c r="I183" s="36"/>
      <c r="J183" s="31"/>
      <c r="K183" s="32"/>
    </row>
    <row r="184" spans="1:11" s="33" customFormat="1" ht="12.75" x14ac:dyDescent="0.2">
      <c r="A184" s="21">
        <v>177</v>
      </c>
      <c r="B184" s="44" t="s">
        <v>216</v>
      </c>
      <c r="C184" s="45">
        <v>1.4</v>
      </c>
      <c r="D184" s="31"/>
      <c r="E184" s="26"/>
      <c r="F184" s="27">
        <v>1.4</v>
      </c>
      <c r="G184" s="28"/>
      <c r="H184" s="31"/>
      <c r="I184" s="36"/>
      <c r="J184" s="31"/>
      <c r="K184" s="32"/>
    </row>
    <row r="185" spans="1:11" s="33" customFormat="1" ht="12.75" x14ac:dyDescent="0.2">
      <c r="A185" s="21">
        <v>178</v>
      </c>
      <c r="B185" s="44" t="s">
        <v>217</v>
      </c>
      <c r="C185" s="45">
        <v>1</v>
      </c>
      <c r="D185" s="31"/>
      <c r="E185" s="26"/>
      <c r="F185" s="27">
        <v>1</v>
      </c>
      <c r="G185" s="28"/>
      <c r="H185" s="31"/>
      <c r="I185" s="36"/>
      <c r="J185" s="31"/>
      <c r="K185" s="32"/>
    </row>
    <row r="186" spans="1:11" s="33" customFormat="1" ht="12.75" x14ac:dyDescent="0.2">
      <c r="A186" s="21">
        <v>179</v>
      </c>
      <c r="B186" s="44" t="s">
        <v>38</v>
      </c>
      <c r="C186" s="45">
        <v>1.5</v>
      </c>
      <c r="D186" s="31"/>
      <c r="E186" s="46"/>
      <c r="F186" s="27">
        <v>1.5</v>
      </c>
      <c r="G186" s="28"/>
      <c r="H186" s="31"/>
      <c r="I186" s="36"/>
      <c r="J186" s="31"/>
      <c r="K186" s="32"/>
    </row>
    <row r="187" spans="1:11" s="33" customFormat="1" ht="12.75" x14ac:dyDescent="0.2">
      <c r="A187" s="21">
        <v>180</v>
      </c>
      <c r="B187" s="44" t="s">
        <v>85</v>
      </c>
      <c r="C187" s="45">
        <v>1.5</v>
      </c>
      <c r="D187" s="31"/>
      <c r="E187" s="26"/>
      <c r="F187" s="27">
        <v>1.5</v>
      </c>
      <c r="G187" s="28"/>
      <c r="H187" s="31"/>
      <c r="I187" s="36"/>
      <c r="J187" s="31"/>
      <c r="K187" s="32"/>
    </row>
    <row r="188" spans="1:11" s="33" customFormat="1" ht="12.75" x14ac:dyDescent="0.2">
      <c r="A188" s="21">
        <v>181</v>
      </c>
      <c r="B188" s="44" t="s">
        <v>218</v>
      </c>
      <c r="C188" s="45">
        <v>1.4</v>
      </c>
      <c r="D188" s="31"/>
      <c r="E188" s="26"/>
      <c r="F188" s="27">
        <v>1.4</v>
      </c>
      <c r="G188" s="28"/>
      <c r="H188" s="31"/>
      <c r="I188" s="36"/>
      <c r="J188" s="31"/>
      <c r="K188" s="32"/>
    </row>
    <row r="189" spans="1:11" s="33" customFormat="1" ht="12.75" x14ac:dyDescent="0.2">
      <c r="A189" s="21">
        <v>182</v>
      </c>
      <c r="B189" s="44" t="s">
        <v>219</v>
      </c>
      <c r="C189" s="45">
        <v>1.5</v>
      </c>
      <c r="D189" s="31"/>
      <c r="E189" s="26"/>
      <c r="F189" s="27">
        <v>1.5</v>
      </c>
      <c r="G189" s="28"/>
      <c r="H189" s="31"/>
      <c r="I189" s="36"/>
      <c r="J189" s="31"/>
      <c r="K189" s="32"/>
    </row>
    <row r="190" spans="1:11" s="33" customFormat="1" ht="12.75" x14ac:dyDescent="0.2">
      <c r="A190" s="21">
        <v>183</v>
      </c>
      <c r="B190" s="23" t="s">
        <v>220</v>
      </c>
      <c r="C190" s="53">
        <v>1</v>
      </c>
      <c r="D190" s="31"/>
      <c r="E190" s="26"/>
      <c r="F190" s="27">
        <v>1</v>
      </c>
      <c r="G190" s="28"/>
      <c r="H190" s="31"/>
      <c r="I190" s="36"/>
      <c r="J190" s="31"/>
      <c r="K190" s="32"/>
    </row>
    <row r="191" spans="1:11" s="33" customFormat="1" ht="12.75" x14ac:dyDescent="0.2">
      <c r="A191" s="21">
        <v>184</v>
      </c>
      <c r="B191" s="44" t="s">
        <v>221</v>
      </c>
      <c r="C191" s="45">
        <v>1.4</v>
      </c>
      <c r="D191" s="31"/>
      <c r="E191" s="26"/>
      <c r="F191" s="27">
        <v>1.4</v>
      </c>
      <c r="G191" s="28"/>
      <c r="H191" s="31"/>
      <c r="I191" s="36"/>
      <c r="J191" s="31"/>
      <c r="K191" s="32"/>
    </row>
    <row r="192" spans="1:11" s="33" customFormat="1" ht="12.75" x14ac:dyDescent="0.2">
      <c r="A192" s="21">
        <v>185</v>
      </c>
      <c r="B192" s="44" t="s">
        <v>222</v>
      </c>
      <c r="C192" s="45">
        <v>1.4</v>
      </c>
      <c r="D192" s="31"/>
      <c r="E192" s="26"/>
      <c r="F192" s="27">
        <v>1.4</v>
      </c>
      <c r="G192" s="28"/>
      <c r="H192" s="31"/>
      <c r="I192" s="36"/>
      <c r="J192" s="31"/>
      <c r="K192" s="32"/>
    </row>
    <row r="193" spans="1:11" s="33" customFormat="1" ht="12.75" x14ac:dyDescent="0.2">
      <c r="A193" s="21">
        <v>186</v>
      </c>
      <c r="B193" s="44" t="s">
        <v>70</v>
      </c>
      <c r="C193" s="45">
        <v>1.4</v>
      </c>
      <c r="D193" s="31"/>
      <c r="E193" s="26"/>
      <c r="F193" s="27">
        <v>1.4</v>
      </c>
      <c r="G193" s="28"/>
      <c r="H193" s="31"/>
      <c r="I193" s="36"/>
      <c r="J193" s="31"/>
      <c r="K193" s="32"/>
    </row>
    <row r="194" spans="1:11" s="33" customFormat="1" ht="12.75" x14ac:dyDescent="0.2">
      <c r="A194" s="21">
        <v>187</v>
      </c>
      <c r="B194" s="44" t="s">
        <v>194</v>
      </c>
      <c r="C194" s="45">
        <v>1.4</v>
      </c>
      <c r="D194" s="31"/>
      <c r="E194" s="26"/>
      <c r="F194" s="27">
        <v>1.4</v>
      </c>
      <c r="G194" s="28"/>
      <c r="H194" s="31"/>
      <c r="I194" s="36"/>
      <c r="J194" s="31"/>
      <c r="K194" s="32"/>
    </row>
    <row r="195" spans="1:11" s="33" customFormat="1" ht="12.75" x14ac:dyDescent="0.2">
      <c r="A195" s="21">
        <v>188</v>
      </c>
      <c r="B195" s="44" t="s">
        <v>223</v>
      </c>
      <c r="C195" s="45">
        <v>1</v>
      </c>
      <c r="D195" s="31"/>
      <c r="E195" s="26"/>
      <c r="F195" s="27">
        <v>1</v>
      </c>
      <c r="G195" s="28"/>
      <c r="H195" s="31"/>
      <c r="I195" s="36"/>
      <c r="J195" s="31"/>
      <c r="K195" s="32"/>
    </row>
    <row r="196" spans="1:11" s="33" customFormat="1" ht="12.75" x14ac:dyDescent="0.2">
      <c r="A196" s="21">
        <v>189</v>
      </c>
      <c r="B196" s="44" t="s">
        <v>224</v>
      </c>
      <c r="C196" s="45">
        <v>1.4</v>
      </c>
      <c r="D196" s="31"/>
      <c r="E196" s="26"/>
      <c r="F196" s="27">
        <v>1.4</v>
      </c>
      <c r="G196" s="28"/>
      <c r="H196" s="31"/>
      <c r="I196" s="36"/>
      <c r="J196" s="31"/>
      <c r="K196" s="32"/>
    </row>
    <row r="197" spans="1:11" s="33" customFormat="1" ht="12.75" x14ac:dyDescent="0.2">
      <c r="A197" s="21">
        <v>190</v>
      </c>
      <c r="B197" s="44" t="s">
        <v>225</v>
      </c>
      <c r="C197" s="45">
        <v>1.4</v>
      </c>
      <c r="D197" s="31"/>
      <c r="E197" s="26"/>
      <c r="F197" s="27">
        <v>1.4</v>
      </c>
      <c r="G197" s="51"/>
      <c r="H197" s="31"/>
      <c r="I197" s="36"/>
      <c r="J197" s="31"/>
      <c r="K197" s="32"/>
    </row>
    <row r="198" spans="1:11" s="33" customFormat="1" ht="12.75" x14ac:dyDescent="0.2">
      <c r="A198" s="21">
        <v>191</v>
      </c>
      <c r="B198" s="44" t="s">
        <v>226</v>
      </c>
      <c r="C198" s="45">
        <v>1.4</v>
      </c>
      <c r="D198" s="31"/>
      <c r="E198" s="26"/>
      <c r="F198" s="27">
        <v>1.4</v>
      </c>
      <c r="G198" s="28"/>
      <c r="H198" s="31"/>
      <c r="I198" s="36"/>
      <c r="J198" s="31"/>
      <c r="K198" s="32"/>
    </row>
    <row r="199" spans="1:11" s="33" customFormat="1" ht="12.75" x14ac:dyDescent="0.2">
      <c r="A199" s="21">
        <v>192</v>
      </c>
      <c r="B199" s="44" t="s">
        <v>227</v>
      </c>
      <c r="C199" s="45">
        <v>0.5</v>
      </c>
      <c r="D199" s="31"/>
      <c r="E199" s="26"/>
      <c r="F199" s="27">
        <v>0.5</v>
      </c>
      <c r="G199" s="28"/>
      <c r="H199" s="31"/>
      <c r="I199" s="36"/>
      <c r="J199" s="31"/>
      <c r="K199" s="32"/>
    </row>
    <row r="200" spans="1:11" s="33" customFormat="1" ht="12.75" x14ac:dyDescent="0.2">
      <c r="A200" s="21">
        <v>193</v>
      </c>
      <c r="B200" s="44" t="s">
        <v>228</v>
      </c>
      <c r="C200" s="45">
        <v>0.5</v>
      </c>
      <c r="D200" s="31"/>
      <c r="E200" s="26"/>
      <c r="F200" s="27">
        <v>0.5</v>
      </c>
      <c r="G200" s="28"/>
      <c r="H200" s="31"/>
      <c r="I200" s="36"/>
      <c r="J200" s="31"/>
      <c r="K200" s="32"/>
    </row>
    <row r="201" spans="1:11" s="33" customFormat="1" ht="12.75" x14ac:dyDescent="0.2">
      <c r="A201" s="21">
        <v>194</v>
      </c>
      <c r="B201" s="44" t="s">
        <v>229</v>
      </c>
      <c r="C201" s="45">
        <v>1.5</v>
      </c>
      <c r="D201" s="31"/>
      <c r="E201" s="26"/>
      <c r="F201" s="27">
        <v>1.5</v>
      </c>
      <c r="G201" s="28"/>
      <c r="H201" s="31"/>
      <c r="I201" s="36"/>
      <c r="J201" s="31"/>
      <c r="K201" s="32"/>
    </row>
    <row r="202" spans="1:11" s="33" customFormat="1" ht="12.75" x14ac:dyDescent="0.2">
      <c r="A202" s="21">
        <v>195</v>
      </c>
      <c r="B202" s="44" t="s">
        <v>230</v>
      </c>
      <c r="C202" s="45">
        <v>1.4</v>
      </c>
      <c r="D202" s="31"/>
      <c r="E202" s="26"/>
      <c r="F202" s="27">
        <v>1.4</v>
      </c>
      <c r="G202" s="28"/>
      <c r="H202" s="31"/>
      <c r="I202" s="36"/>
      <c r="J202" s="31"/>
      <c r="K202" s="32"/>
    </row>
    <row r="203" spans="1:11" s="33" customFormat="1" ht="12.75" x14ac:dyDescent="0.2">
      <c r="A203" s="21">
        <v>196</v>
      </c>
      <c r="B203" s="44" t="s">
        <v>60</v>
      </c>
      <c r="C203" s="45">
        <v>1</v>
      </c>
      <c r="D203" s="31"/>
      <c r="E203" s="26"/>
      <c r="F203" s="27">
        <v>1</v>
      </c>
      <c r="G203" s="28"/>
      <c r="H203" s="31"/>
      <c r="I203" s="36"/>
      <c r="J203" s="31"/>
      <c r="K203" s="32"/>
    </row>
    <row r="204" spans="1:11" s="33" customFormat="1" ht="12.75" x14ac:dyDescent="0.2">
      <c r="A204" s="21">
        <v>197</v>
      </c>
      <c r="B204" s="44" t="s">
        <v>116</v>
      </c>
      <c r="C204" s="45">
        <v>1</v>
      </c>
      <c r="D204" s="31"/>
      <c r="E204" s="26"/>
      <c r="F204" s="27">
        <v>1</v>
      </c>
      <c r="G204" s="28"/>
      <c r="H204" s="31"/>
      <c r="I204" s="36"/>
      <c r="J204" s="31"/>
      <c r="K204" s="32"/>
    </row>
    <row r="205" spans="1:11" s="33" customFormat="1" ht="12.75" x14ac:dyDescent="0.2">
      <c r="A205" s="21">
        <v>198</v>
      </c>
      <c r="B205" s="44" t="s">
        <v>231</v>
      </c>
      <c r="C205" s="45">
        <v>1.4</v>
      </c>
      <c r="D205" s="31"/>
      <c r="E205" s="26"/>
      <c r="F205" s="27">
        <v>1.4</v>
      </c>
      <c r="G205" s="28"/>
      <c r="H205" s="31"/>
      <c r="I205" s="36"/>
      <c r="J205" s="31"/>
      <c r="K205" s="32"/>
    </row>
    <row r="206" spans="1:11" s="33" customFormat="1" ht="12.75" x14ac:dyDescent="0.2">
      <c r="A206" s="21">
        <v>199</v>
      </c>
      <c r="B206" s="23" t="s">
        <v>232</v>
      </c>
      <c r="C206" s="53">
        <v>1.4</v>
      </c>
      <c r="D206" s="31"/>
      <c r="E206" s="26"/>
      <c r="F206" s="27">
        <v>1.4</v>
      </c>
      <c r="G206" s="28"/>
      <c r="H206" s="31"/>
      <c r="I206" s="36"/>
      <c r="J206" s="31"/>
      <c r="K206" s="32"/>
    </row>
    <row r="207" spans="1:11" s="33" customFormat="1" ht="12.75" x14ac:dyDescent="0.2">
      <c r="A207" s="21">
        <v>200</v>
      </c>
      <c r="B207" s="44" t="s">
        <v>233</v>
      </c>
      <c r="C207" s="45">
        <v>1.4</v>
      </c>
      <c r="D207" s="31"/>
      <c r="E207" s="26"/>
      <c r="F207" s="27">
        <v>1.4</v>
      </c>
      <c r="G207" s="28"/>
      <c r="H207" s="31"/>
      <c r="I207" s="36"/>
      <c r="J207" s="31"/>
      <c r="K207" s="32"/>
    </row>
    <row r="208" spans="1:11" s="33" customFormat="1" ht="12.75" x14ac:dyDescent="0.2">
      <c r="A208" s="21">
        <v>201</v>
      </c>
      <c r="B208" s="44" t="s">
        <v>50</v>
      </c>
      <c r="C208" s="45">
        <v>1.4</v>
      </c>
      <c r="D208" s="31"/>
      <c r="E208" s="26"/>
      <c r="F208" s="27">
        <v>1.4</v>
      </c>
      <c r="G208" s="28"/>
      <c r="H208" s="31"/>
      <c r="I208" s="36"/>
      <c r="J208" s="31"/>
      <c r="K208" s="32"/>
    </row>
    <row r="209" spans="1:11" s="33" customFormat="1" ht="12.75" x14ac:dyDescent="0.2">
      <c r="A209" s="21">
        <v>202</v>
      </c>
      <c r="B209" s="44" t="s">
        <v>234</v>
      </c>
      <c r="C209" s="45">
        <v>1.5</v>
      </c>
      <c r="D209" s="31"/>
      <c r="E209" s="26"/>
      <c r="F209" s="27">
        <v>1.5</v>
      </c>
      <c r="G209" s="28"/>
      <c r="H209" s="31"/>
      <c r="I209" s="36"/>
      <c r="J209" s="31"/>
      <c r="K209" s="32"/>
    </row>
    <row r="210" spans="1:11" s="33" customFormat="1" ht="12.75" x14ac:dyDescent="0.2">
      <c r="A210" s="21">
        <v>203</v>
      </c>
      <c r="B210" s="44" t="s">
        <v>235</v>
      </c>
      <c r="C210" s="45">
        <v>1.4</v>
      </c>
      <c r="D210" s="31"/>
      <c r="E210" s="26"/>
      <c r="F210" s="27">
        <v>1.4</v>
      </c>
      <c r="G210" s="55"/>
      <c r="H210" s="31"/>
      <c r="I210" s="36"/>
      <c r="J210" s="31"/>
      <c r="K210" s="32"/>
    </row>
    <row r="211" spans="1:11" s="33" customFormat="1" ht="12.75" x14ac:dyDescent="0.2">
      <c r="A211" s="21">
        <v>204</v>
      </c>
      <c r="B211" s="44" t="s">
        <v>236</v>
      </c>
      <c r="C211" s="45">
        <v>0.5</v>
      </c>
      <c r="D211" s="31"/>
      <c r="E211" s="26"/>
      <c r="F211" s="27">
        <v>0.5</v>
      </c>
      <c r="G211" s="28"/>
      <c r="H211" s="31"/>
      <c r="I211" s="36"/>
      <c r="J211" s="31"/>
      <c r="K211" s="32"/>
    </row>
    <row r="212" spans="1:11" s="33" customFormat="1" ht="12.75" x14ac:dyDescent="0.2">
      <c r="A212" s="21">
        <v>205</v>
      </c>
      <c r="B212" s="44" t="s">
        <v>237</v>
      </c>
      <c r="C212" s="45">
        <v>2.7</v>
      </c>
      <c r="D212" s="31"/>
      <c r="E212" s="26"/>
      <c r="F212" s="27">
        <v>2.7</v>
      </c>
      <c r="G212" s="28"/>
      <c r="H212" s="31"/>
      <c r="I212" s="36"/>
      <c r="J212" s="31"/>
      <c r="K212" s="32"/>
    </row>
    <row r="213" spans="1:11" s="33" customFormat="1" ht="12.75" x14ac:dyDescent="0.2">
      <c r="A213" s="21">
        <v>206</v>
      </c>
      <c r="B213" s="44" t="s">
        <v>238</v>
      </c>
      <c r="C213" s="45">
        <v>1.4</v>
      </c>
      <c r="D213" s="31"/>
      <c r="E213" s="26"/>
      <c r="F213" s="27">
        <v>1.4</v>
      </c>
      <c r="G213" s="28"/>
      <c r="H213" s="31"/>
      <c r="I213" s="36"/>
      <c r="J213" s="31"/>
      <c r="K213" s="32"/>
    </row>
    <row r="214" spans="1:11" s="33" customFormat="1" ht="12.75" x14ac:dyDescent="0.2">
      <c r="A214" s="21">
        <v>207</v>
      </c>
      <c r="B214" s="44" t="s">
        <v>139</v>
      </c>
      <c r="C214" s="45">
        <v>1.4</v>
      </c>
      <c r="D214" s="31"/>
      <c r="E214" s="26"/>
      <c r="F214" s="27">
        <v>1.4</v>
      </c>
      <c r="G214" s="28"/>
      <c r="H214" s="31"/>
      <c r="I214" s="36"/>
      <c r="J214" s="31"/>
      <c r="K214" s="32"/>
    </row>
    <row r="215" spans="1:11" s="33" customFormat="1" ht="12.75" x14ac:dyDescent="0.2">
      <c r="A215" s="21">
        <v>208</v>
      </c>
      <c r="B215" s="44" t="s">
        <v>239</v>
      </c>
      <c r="C215" s="45">
        <v>1</v>
      </c>
      <c r="D215" s="31"/>
      <c r="E215" s="26"/>
      <c r="F215" s="27">
        <v>1</v>
      </c>
      <c r="G215" s="28"/>
      <c r="H215" s="31"/>
      <c r="I215" s="36"/>
      <c r="J215" s="31"/>
      <c r="K215" s="32"/>
    </row>
    <row r="216" spans="1:11" s="33" customFormat="1" ht="12.75" x14ac:dyDescent="0.2">
      <c r="A216" s="21">
        <v>209</v>
      </c>
      <c r="B216" s="44" t="s">
        <v>163</v>
      </c>
      <c r="C216" s="45">
        <v>1</v>
      </c>
      <c r="D216" s="25"/>
      <c r="E216" s="26"/>
      <c r="F216" s="27">
        <v>1</v>
      </c>
      <c r="G216" s="28"/>
      <c r="H216" s="31"/>
      <c r="I216" s="36"/>
      <c r="J216" s="31"/>
      <c r="K216" s="32"/>
    </row>
    <row r="217" spans="1:11" s="33" customFormat="1" ht="12.75" x14ac:dyDescent="0.2">
      <c r="A217" s="21">
        <v>210</v>
      </c>
      <c r="B217" s="44" t="s">
        <v>240</v>
      </c>
      <c r="C217" s="45">
        <v>1.5</v>
      </c>
      <c r="D217" s="25"/>
      <c r="E217" s="26"/>
      <c r="F217" s="27">
        <v>1.5</v>
      </c>
      <c r="G217" s="28"/>
      <c r="H217" s="31"/>
      <c r="I217" s="36"/>
      <c r="J217" s="31"/>
      <c r="K217" s="32"/>
    </row>
    <row r="218" spans="1:11" s="33" customFormat="1" ht="12.75" x14ac:dyDescent="0.2">
      <c r="A218" s="21">
        <v>211</v>
      </c>
      <c r="B218" s="44" t="s">
        <v>241</v>
      </c>
      <c r="C218" s="45">
        <v>1.5</v>
      </c>
      <c r="D218" s="25"/>
      <c r="E218" s="26"/>
      <c r="F218" s="27">
        <v>1.5</v>
      </c>
      <c r="G218" s="28"/>
      <c r="H218" s="31"/>
      <c r="I218" s="36"/>
      <c r="J218" s="31"/>
      <c r="K218" s="32"/>
    </row>
    <row r="219" spans="1:11" s="33" customFormat="1" ht="12.75" x14ac:dyDescent="0.2">
      <c r="A219" s="21">
        <v>212</v>
      </c>
      <c r="B219" s="44" t="s">
        <v>242</v>
      </c>
      <c r="C219" s="45">
        <v>4.2</v>
      </c>
      <c r="D219" s="25"/>
      <c r="E219" s="26"/>
      <c r="F219" s="27">
        <v>4.2</v>
      </c>
      <c r="G219" s="28"/>
      <c r="H219" s="31"/>
      <c r="I219" s="36"/>
      <c r="J219" s="31"/>
      <c r="K219" s="32"/>
    </row>
    <row r="220" spans="1:11" s="33" customFormat="1" ht="12.75" x14ac:dyDescent="0.2">
      <c r="A220" s="21">
        <v>213</v>
      </c>
      <c r="B220" s="44" t="s">
        <v>243</v>
      </c>
      <c r="C220" s="45">
        <v>0.5</v>
      </c>
      <c r="D220" s="25"/>
      <c r="E220" s="26"/>
      <c r="F220" s="27">
        <v>0.5</v>
      </c>
      <c r="G220" s="28"/>
      <c r="H220" s="31"/>
      <c r="I220" s="36"/>
      <c r="J220" s="31"/>
      <c r="K220" s="32"/>
    </row>
    <row r="221" spans="1:11" s="33" customFormat="1" ht="12.75" x14ac:dyDescent="0.2">
      <c r="A221" s="21">
        <v>214</v>
      </c>
      <c r="B221" s="44" t="s">
        <v>244</v>
      </c>
      <c r="C221" s="45">
        <v>1</v>
      </c>
      <c r="D221" s="25"/>
      <c r="E221" s="26"/>
      <c r="F221" s="27">
        <v>1</v>
      </c>
      <c r="G221" s="28"/>
      <c r="H221" s="31"/>
      <c r="I221" s="36"/>
      <c r="J221" s="31"/>
      <c r="K221" s="32"/>
    </row>
    <row r="222" spans="1:11" s="33" customFormat="1" ht="12.75" x14ac:dyDescent="0.2">
      <c r="A222" s="21">
        <v>215</v>
      </c>
      <c r="B222" s="44" t="s">
        <v>245</v>
      </c>
      <c r="C222" s="45">
        <v>1</v>
      </c>
      <c r="D222" s="25"/>
      <c r="E222" s="26"/>
      <c r="F222" s="27">
        <v>1</v>
      </c>
      <c r="G222" s="28"/>
      <c r="H222" s="31"/>
      <c r="I222" s="36"/>
      <c r="J222" s="31"/>
      <c r="K222" s="32"/>
    </row>
    <row r="223" spans="1:11" s="33" customFormat="1" ht="12.75" x14ac:dyDescent="0.2">
      <c r="A223" s="21">
        <v>216</v>
      </c>
      <c r="B223" s="23" t="s">
        <v>246</v>
      </c>
      <c r="C223" s="53">
        <v>1.2</v>
      </c>
      <c r="D223" s="25"/>
      <c r="E223" s="26"/>
      <c r="F223" s="27">
        <v>1.2</v>
      </c>
      <c r="G223" s="28"/>
      <c r="H223" s="31"/>
      <c r="I223" s="36"/>
      <c r="J223" s="31"/>
      <c r="K223" s="32"/>
    </row>
    <row r="224" spans="1:11" s="33" customFormat="1" ht="12.75" x14ac:dyDescent="0.2">
      <c r="A224" s="21">
        <v>217</v>
      </c>
      <c r="B224" s="44" t="s">
        <v>247</v>
      </c>
      <c r="C224" s="45">
        <v>1</v>
      </c>
      <c r="D224" s="25"/>
      <c r="E224" s="26"/>
      <c r="F224" s="27">
        <v>1</v>
      </c>
      <c r="G224" s="28"/>
      <c r="H224" s="31"/>
      <c r="I224" s="36"/>
      <c r="J224" s="31"/>
      <c r="K224" s="32"/>
    </row>
    <row r="225" spans="1:11" s="33" customFormat="1" ht="12.75" x14ac:dyDescent="0.2">
      <c r="A225" s="21">
        <v>218</v>
      </c>
      <c r="B225" s="44" t="s">
        <v>248</v>
      </c>
      <c r="C225" s="45">
        <v>1.2</v>
      </c>
      <c r="D225" s="25"/>
      <c r="E225" s="26"/>
      <c r="F225" s="27">
        <v>1.2</v>
      </c>
      <c r="G225" s="28"/>
      <c r="H225" s="31"/>
      <c r="I225" s="36"/>
      <c r="J225" s="31"/>
      <c r="K225" s="32"/>
    </row>
    <row r="226" spans="1:11" s="33" customFormat="1" ht="12.75" x14ac:dyDescent="0.2">
      <c r="A226" s="21">
        <v>219</v>
      </c>
      <c r="B226" s="44" t="s">
        <v>249</v>
      </c>
      <c r="C226" s="45">
        <v>1</v>
      </c>
      <c r="D226" s="25"/>
      <c r="E226" s="26"/>
      <c r="F226" s="27">
        <v>1</v>
      </c>
      <c r="G226" s="28"/>
      <c r="H226" s="31"/>
      <c r="I226" s="36"/>
      <c r="J226" s="31"/>
      <c r="K226" s="32"/>
    </row>
    <row r="227" spans="1:11" s="33" customFormat="1" ht="12.75" x14ac:dyDescent="0.2">
      <c r="A227" s="21">
        <v>220</v>
      </c>
      <c r="B227" s="44" t="s">
        <v>250</v>
      </c>
      <c r="C227" s="45">
        <v>1.5</v>
      </c>
      <c r="D227" s="25"/>
      <c r="E227" s="26"/>
      <c r="F227" s="27">
        <v>1.5</v>
      </c>
      <c r="G227" s="28"/>
      <c r="H227" s="31"/>
      <c r="I227" s="36"/>
      <c r="J227" s="31"/>
      <c r="K227" s="32"/>
    </row>
    <row r="228" spans="1:11" s="33" customFormat="1" ht="12.75" x14ac:dyDescent="0.2">
      <c r="A228" s="21">
        <v>221</v>
      </c>
      <c r="B228" s="44" t="s">
        <v>251</v>
      </c>
      <c r="C228" s="45">
        <v>1.4</v>
      </c>
      <c r="D228" s="25"/>
      <c r="E228" s="26"/>
      <c r="F228" s="27">
        <v>1.4</v>
      </c>
      <c r="G228" s="28"/>
      <c r="H228" s="31"/>
      <c r="I228" s="36"/>
      <c r="J228" s="31"/>
      <c r="K228" s="32"/>
    </row>
    <row r="229" spans="1:11" s="33" customFormat="1" ht="12.75" x14ac:dyDescent="0.2">
      <c r="A229" s="21">
        <v>222</v>
      </c>
      <c r="B229" s="44" t="s">
        <v>252</v>
      </c>
      <c r="C229" s="45">
        <v>1.5</v>
      </c>
      <c r="D229" s="25"/>
      <c r="E229" s="26"/>
      <c r="F229" s="27">
        <v>1.5</v>
      </c>
      <c r="G229" s="28"/>
      <c r="H229" s="31"/>
      <c r="I229" s="36"/>
      <c r="J229" s="31"/>
      <c r="K229" s="32"/>
    </row>
    <row r="230" spans="1:11" s="33" customFormat="1" ht="12.75" x14ac:dyDescent="0.2">
      <c r="A230" s="21">
        <v>223</v>
      </c>
      <c r="B230" s="44" t="s">
        <v>253</v>
      </c>
      <c r="C230" s="45">
        <v>1.4</v>
      </c>
      <c r="D230" s="25"/>
      <c r="E230" s="26"/>
      <c r="F230" s="27">
        <v>1.4</v>
      </c>
      <c r="G230" s="28"/>
      <c r="H230" s="31"/>
      <c r="I230" s="36"/>
      <c r="J230" s="31"/>
      <c r="K230" s="32"/>
    </row>
    <row r="231" spans="1:11" s="33" customFormat="1" ht="12.75" x14ac:dyDescent="0.2">
      <c r="A231" s="21">
        <v>224</v>
      </c>
      <c r="B231" s="44" t="s">
        <v>254</v>
      </c>
      <c r="C231" s="45">
        <v>1.4</v>
      </c>
      <c r="D231" s="25"/>
      <c r="E231" s="26"/>
      <c r="F231" s="27">
        <v>1.4</v>
      </c>
      <c r="G231" s="28"/>
      <c r="H231" s="31"/>
      <c r="I231" s="36"/>
      <c r="J231" s="31"/>
      <c r="K231" s="32"/>
    </row>
    <row r="232" spans="1:11" s="33" customFormat="1" ht="12.75" x14ac:dyDescent="0.2">
      <c r="A232" s="21">
        <v>225</v>
      </c>
      <c r="B232" s="44" t="s">
        <v>255</v>
      </c>
      <c r="C232" s="45">
        <v>1.4</v>
      </c>
      <c r="D232" s="25"/>
      <c r="E232" s="26"/>
      <c r="F232" s="27">
        <v>1.4</v>
      </c>
      <c r="G232" s="28"/>
      <c r="H232" s="31"/>
      <c r="I232" s="36"/>
      <c r="J232" s="31"/>
      <c r="K232" s="32"/>
    </row>
    <row r="233" spans="1:11" s="33" customFormat="1" ht="12.75" x14ac:dyDescent="0.2">
      <c r="A233" s="21">
        <v>226</v>
      </c>
      <c r="B233" s="44" t="s">
        <v>256</v>
      </c>
      <c r="C233" s="45">
        <v>1.4</v>
      </c>
      <c r="D233" s="25"/>
      <c r="E233" s="26"/>
      <c r="F233" s="27">
        <v>1.4</v>
      </c>
      <c r="G233" s="28"/>
      <c r="H233" s="31"/>
      <c r="I233" s="36"/>
      <c r="J233" s="31"/>
      <c r="K233" s="32"/>
    </row>
    <row r="234" spans="1:11" s="33" customFormat="1" ht="12.75" x14ac:dyDescent="0.2">
      <c r="A234" s="21">
        <v>227</v>
      </c>
      <c r="B234" s="44" t="s">
        <v>257</v>
      </c>
      <c r="C234" s="45">
        <v>1.4</v>
      </c>
      <c r="D234" s="25"/>
      <c r="E234" s="26"/>
      <c r="F234" s="27">
        <v>1.4</v>
      </c>
      <c r="G234" s="28"/>
      <c r="H234" s="31"/>
      <c r="I234" s="36"/>
      <c r="J234" s="31"/>
      <c r="K234" s="32"/>
    </row>
    <row r="235" spans="1:11" s="33" customFormat="1" ht="12.75" x14ac:dyDescent="0.2">
      <c r="A235" s="21">
        <v>228</v>
      </c>
      <c r="B235" s="44" t="s">
        <v>258</v>
      </c>
      <c r="C235" s="45">
        <v>1.4</v>
      </c>
      <c r="D235" s="25"/>
      <c r="E235" s="26"/>
      <c r="F235" s="27">
        <v>1.4</v>
      </c>
      <c r="G235" s="28"/>
      <c r="H235" s="31"/>
      <c r="I235" s="36"/>
      <c r="J235" s="31"/>
      <c r="K235" s="32"/>
    </row>
    <row r="236" spans="1:11" s="33" customFormat="1" ht="12.75" x14ac:dyDescent="0.2">
      <c r="A236" s="21">
        <v>229</v>
      </c>
      <c r="B236" s="44" t="s">
        <v>259</v>
      </c>
      <c r="C236" s="45">
        <v>1.4</v>
      </c>
      <c r="D236" s="25"/>
      <c r="E236" s="26"/>
      <c r="F236" s="27">
        <v>1.4</v>
      </c>
      <c r="G236" s="28"/>
      <c r="H236" s="31"/>
      <c r="I236" s="36"/>
      <c r="J236" s="31"/>
      <c r="K236" s="32"/>
    </row>
    <row r="237" spans="1:11" s="33" customFormat="1" ht="12.75" x14ac:dyDescent="0.2">
      <c r="A237" s="21">
        <v>230</v>
      </c>
      <c r="B237" s="23" t="s">
        <v>260</v>
      </c>
      <c r="C237" s="53">
        <v>1.4</v>
      </c>
      <c r="D237" s="25"/>
      <c r="E237" s="26"/>
      <c r="F237" s="27">
        <v>1.4</v>
      </c>
      <c r="G237" s="28"/>
      <c r="H237" s="31"/>
      <c r="I237" s="36"/>
      <c r="J237" s="31"/>
      <c r="K237" s="32"/>
    </row>
    <row r="238" spans="1:11" s="33" customFormat="1" ht="12.75" x14ac:dyDescent="0.2">
      <c r="A238" s="21">
        <v>231</v>
      </c>
      <c r="B238" s="44" t="s">
        <v>261</v>
      </c>
      <c r="C238" s="45">
        <v>1</v>
      </c>
      <c r="D238" s="25"/>
      <c r="E238" s="26"/>
      <c r="F238" s="27">
        <v>1</v>
      </c>
      <c r="G238" s="28"/>
      <c r="H238" s="31"/>
      <c r="I238" s="36"/>
      <c r="J238" s="31"/>
      <c r="K238" s="32"/>
    </row>
    <row r="239" spans="1:11" s="33" customFormat="1" ht="12.75" x14ac:dyDescent="0.2">
      <c r="A239" s="21">
        <v>232</v>
      </c>
      <c r="B239" s="49" t="s">
        <v>109</v>
      </c>
      <c r="C239" s="50">
        <v>1</v>
      </c>
      <c r="D239" s="25"/>
      <c r="E239" s="26"/>
      <c r="F239" s="27">
        <v>1</v>
      </c>
      <c r="G239" s="28"/>
      <c r="H239" s="31"/>
      <c r="I239" s="36"/>
      <c r="J239" s="31"/>
      <c r="K239" s="32"/>
    </row>
    <row r="240" spans="1:11" s="33" customFormat="1" ht="12.75" x14ac:dyDescent="0.2">
      <c r="A240" s="21">
        <v>233</v>
      </c>
      <c r="B240" s="49" t="s">
        <v>262</v>
      </c>
      <c r="C240" s="50">
        <v>1</v>
      </c>
      <c r="D240" s="25"/>
      <c r="E240" s="26"/>
      <c r="F240" s="27">
        <v>1</v>
      </c>
      <c r="G240" s="28"/>
      <c r="H240" s="31"/>
      <c r="I240" s="36"/>
      <c r="J240" s="31"/>
      <c r="K240" s="32"/>
    </row>
    <row r="241" spans="1:11" s="33" customFormat="1" ht="12.75" x14ac:dyDescent="0.2">
      <c r="A241" s="21">
        <v>234</v>
      </c>
      <c r="B241" s="49" t="s">
        <v>263</v>
      </c>
      <c r="C241" s="50">
        <v>1.5</v>
      </c>
      <c r="D241" s="25"/>
      <c r="E241" s="26"/>
      <c r="F241" s="27">
        <v>1.5</v>
      </c>
      <c r="G241" s="28"/>
      <c r="H241" s="31"/>
      <c r="I241" s="36"/>
      <c r="J241" s="31"/>
      <c r="K241" s="32"/>
    </row>
    <row r="242" spans="1:11" s="33" customFormat="1" ht="12.75" x14ac:dyDescent="0.2">
      <c r="A242" s="21">
        <v>235</v>
      </c>
      <c r="B242" s="49" t="s">
        <v>264</v>
      </c>
      <c r="C242" s="50">
        <v>1.4</v>
      </c>
      <c r="D242" s="25"/>
      <c r="E242" s="26"/>
      <c r="F242" s="27">
        <v>1.4</v>
      </c>
      <c r="G242" s="55"/>
      <c r="H242" s="31"/>
      <c r="I242" s="36"/>
      <c r="J242" s="31"/>
      <c r="K242" s="32"/>
    </row>
    <row r="243" spans="1:11" s="33" customFormat="1" ht="12.75" x14ac:dyDescent="0.2">
      <c r="A243" s="21">
        <v>236</v>
      </c>
      <c r="B243" s="49" t="s">
        <v>265</v>
      </c>
      <c r="C243" s="50">
        <v>1</v>
      </c>
      <c r="D243" s="25"/>
      <c r="E243" s="26"/>
      <c r="F243" s="27">
        <v>1</v>
      </c>
      <c r="G243" s="28"/>
      <c r="H243" s="31"/>
      <c r="I243" s="36"/>
      <c r="J243" s="31"/>
      <c r="K243" s="32"/>
    </row>
    <row r="244" spans="1:11" s="33" customFormat="1" ht="12.75" x14ac:dyDescent="0.2">
      <c r="A244" s="21">
        <v>237</v>
      </c>
      <c r="B244" s="49" t="s">
        <v>114</v>
      </c>
      <c r="C244" s="50">
        <v>1</v>
      </c>
      <c r="D244" s="25"/>
      <c r="E244" s="26"/>
      <c r="F244" s="27">
        <v>1</v>
      </c>
      <c r="G244" s="28"/>
      <c r="H244" s="31"/>
      <c r="I244" s="36"/>
      <c r="J244" s="31"/>
      <c r="K244" s="32"/>
    </row>
    <row r="245" spans="1:11" s="33" customFormat="1" ht="12.75" x14ac:dyDescent="0.2">
      <c r="A245" s="21">
        <v>238</v>
      </c>
      <c r="B245" s="49" t="s">
        <v>60</v>
      </c>
      <c r="C245" s="50">
        <v>1</v>
      </c>
      <c r="D245" s="25"/>
      <c r="E245" s="26"/>
      <c r="F245" s="27">
        <v>1</v>
      </c>
      <c r="G245" s="28"/>
      <c r="H245" s="31"/>
      <c r="I245" s="36"/>
      <c r="J245" s="31"/>
      <c r="K245" s="32"/>
    </row>
    <row r="246" spans="1:11" s="33" customFormat="1" ht="12.75" x14ac:dyDescent="0.2">
      <c r="A246" s="21">
        <v>239</v>
      </c>
      <c r="B246" s="49" t="s">
        <v>266</v>
      </c>
      <c r="C246" s="50">
        <v>0.5</v>
      </c>
      <c r="D246" s="25"/>
      <c r="E246" s="26"/>
      <c r="F246" s="27">
        <v>0.5</v>
      </c>
      <c r="G246" s="28"/>
      <c r="H246" s="31"/>
      <c r="I246" s="36"/>
      <c r="J246" s="31"/>
      <c r="K246" s="32"/>
    </row>
    <row r="247" spans="1:11" s="33" customFormat="1" ht="12.75" x14ac:dyDescent="0.2">
      <c r="A247" s="21">
        <v>240</v>
      </c>
      <c r="B247" s="49" t="s">
        <v>267</v>
      </c>
      <c r="C247" s="50">
        <v>1.4</v>
      </c>
      <c r="D247" s="25"/>
      <c r="E247" s="26"/>
      <c r="F247" s="27">
        <v>1.4</v>
      </c>
      <c r="G247" s="28"/>
      <c r="H247" s="31"/>
      <c r="I247" s="36"/>
      <c r="J247" s="31"/>
      <c r="K247" s="32"/>
    </row>
    <row r="248" spans="1:11" s="33" customFormat="1" ht="12.75" x14ac:dyDescent="0.2">
      <c r="A248" s="21">
        <v>241</v>
      </c>
      <c r="B248" s="49" t="s">
        <v>268</v>
      </c>
      <c r="C248" s="50">
        <v>1</v>
      </c>
      <c r="D248" s="25"/>
      <c r="E248" s="26"/>
      <c r="F248" s="27">
        <v>1</v>
      </c>
      <c r="G248" s="28"/>
      <c r="H248" s="31"/>
      <c r="I248" s="36"/>
      <c r="J248" s="31"/>
      <c r="K248" s="32"/>
    </row>
    <row r="249" spans="1:11" s="33" customFormat="1" ht="12.75" x14ac:dyDescent="0.2">
      <c r="A249" s="21">
        <v>242</v>
      </c>
      <c r="B249" s="49" t="s">
        <v>269</v>
      </c>
      <c r="C249" s="50">
        <v>1.2</v>
      </c>
      <c r="D249" s="25"/>
      <c r="E249" s="26"/>
      <c r="F249" s="27">
        <v>1.2</v>
      </c>
      <c r="G249" s="28"/>
      <c r="H249" s="31"/>
      <c r="I249" s="36"/>
      <c r="J249" s="31"/>
      <c r="K249" s="32"/>
    </row>
    <row r="250" spans="1:11" s="33" customFormat="1" ht="12.75" x14ac:dyDescent="0.2">
      <c r="A250" s="21">
        <v>243</v>
      </c>
      <c r="B250" s="49" t="s">
        <v>270</v>
      </c>
      <c r="C250" s="50">
        <v>1</v>
      </c>
      <c r="D250" s="25"/>
      <c r="E250" s="26"/>
      <c r="F250" s="27">
        <v>1</v>
      </c>
      <c r="G250" s="28"/>
      <c r="H250" s="31"/>
      <c r="I250" s="36"/>
      <c r="J250" s="31"/>
      <c r="K250" s="32"/>
    </row>
    <row r="251" spans="1:11" s="33" customFormat="1" ht="12.75" x14ac:dyDescent="0.2">
      <c r="A251" s="21">
        <v>244</v>
      </c>
      <c r="B251" s="49" t="s">
        <v>271</v>
      </c>
      <c r="C251" s="50">
        <v>1.4</v>
      </c>
      <c r="D251" s="25"/>
      <c r="E251" s="26"/>
      <c r="F251" s="27">
        <v>1.4</v>
      </c>
      <c r="G251" s="28"/>
      <c r="H251" s="31"/>
      <c r="I251" s="36"/>
      <c r="J251" s="31"/>
      <c r="K251" s="32"/>
    </row>
    <row r="252" spans="1:11" s="33" customFormat="1" ht="12.75" x14ac:dyDescent="0.2">
      <c r="A252" s="21">
        <v>245</v>
      </c>
      <c r="B252" s="49" t="s">
        <v>272</v>
      </c>
      <c r="C252" s="50">
        <v>0.5</v>
      </c>
      <c r="D252" s="25"/>
      <c r="E252" s="26"/>
      <c r="F252" s="27">
        <v>0.5</v>
      </c>
      <c r="G252" s="28"/>
      <c r="H252" s="31"/>
      <c r="I252" s="36"/>
      <c r="J252" s="31"/>
      <c r="K252" s="32"/>
    </row>
    <row r="253" spans="1:11" s="33" customFormat="1" ht="12.75" x14ac:dyDescent="0.2">
      <c r="A253" s="21">
        <v>246</v>
      </c>
      <c r="B253" s="49" t="s">
        <v>208</v>
      </c>
      <c r="C253" s="50">
        <v>1.4</v>
      </c>
      <c r="D253" s="25"/>
      <c r="E253" s="26"/>
      <c r="F253" s="27">
        <v>1.4</v>
      </c>
      <c r="G253" s="28"/>
      <c r="H253" s="31"/>
      <c r="I253" s="36"/>
      <c r="J253" s="31"/>
      <c r="K253" s="32"/>
    </row>
    <row r="254" spans="1:11" s="33" customFormat="1" ht="12.75" x14ac:dyDescent="0.2">
      <c r="A254" s="21">
        <v>247</v>
      </c>
      <c r="B254" s="49" t="s">
        <v>146</v>
      </c>
      <c r="C254" s="50">
        <v>1</v>
      </c>
      <c r="D254" s="25"/>
      <c r="E254" s="26"/>
      <c r="F254" s="27">
        <v>1</v>
      </c>
      <c r="G254" s="28"/>
      <c r="H254" s="31"/>
      <c r="I254" s="36"/>
      <c r="J254" s="31"/>
      <c r="K254" s="32"/>
    </row>
    <row r="255" spans="1:11" s="33" customFormat="1" ht="12.75" x14ac:dyDescent="0.2">
      <c r="A255" s="21">
        <v>248</v>
      </c>
      <c r="B255" s="49" t="s">
        <v>273</v>
      </c>
      <c r="C255" s="50">
        <v>1.4</v>
      </c>
      <c r="D255" s="25"/>
      <c r="E255" s="26"/>
      <c r="F255" s="27">
        <v>1.4</v>
      </c>
      <c r="G255" s="28"/>
      <c r="H255" s="31"/>
      <c r="I255" s="36"/>
      <c r="J255" s="31"/>
      <c r="K255" s="32"/>
    </row>
    <row r="256" spans="1:11" s="33" customFormat="1" ht="12.75" x14ac:dyDescent="0.2">
      <c r="A256" s="21">
        <v>249</v>
      </c>
      <c r="B256" s="49" t="s">
        <v>274</v>
      </c>
      <c r="C256" s="50">
        <v>1.4</v>
      </c>
      <c r="D256" s="25"/>
      <c r="E256" s="26"/>
      <c r="F256" s="27">
        <v>1.4</v>
      </c>
      <c r="G256" s="28"/>
      <c r="H256" s="31"/>
      <c r="I256" s="36"/>
      <c r="J256" s="31"/>
      <c r="K256" s="32"/>
    </row>
    <row r="257" spans="1:11" s="33" customFormat="1" ht="12.75" x14ac:dyDescent="0.2">
      <c r="A257" s="21">
        <v>250</v>
      </c>
      <c r="B257" s="49" t="s">
        <v>275</v>
      </c>
      <c r="C257" s="50">
        <v>1.5</v>
      </c>
      <c r="D257" s="25"/>
      <c r="E257" s="26"/>
      <c r="F257" s="27">
        <v>1.5</v>
      </c>
      <c r="G257" s="28"/>
      <c r="H257" s="31"/>
      <c r="I257" s="36"/>
      <c r="J257" s="31"/>
      <c r="K257" s="32"/>
    </row>
    <row r="258" spans="1:11" s="33" customFormat="1" ht="12.75" x14ac:dyDescent="0.2">
      <c r="A258" s="21">
        <v>251</v>
      </c>
      <c r="B258" s="49" t="s">
        <v>80</v>
      </c>
      <c r="C258" s="50">
        <v>1</v>
      </c>
      <c r="D258" s="25"/>
      <c r="E258" s="26"/>
      <c r="F258" s="27">
        <v>1</v>
      </c>
      <c r="G258" s="28"/>
      <c r="H258" s="31"/>
      <c r="I258" s="36"/>
      <c r="J258" s="31"/>
      <c r="K258" s="32"/>
    </row>
    <row r="259" spans="1:11" s="33" customFormat="1" ht="12.75" x14ac:dyDescent="0.2">
      <c r="A259" s="21">
        <v>252</v>
      </c>
      <c r="B259" s="49" t="s">
        <v>276</v>
      </c>
      <c r="C259" s="50">
        <v>1.5</v>
      </c>
      <c r="D259" s="25"/>
      <c r="E259" s="26"/>
      <c r="F259" s="27">
        <v>1.5</v>
      </c>
      <c r="G259" s="55"/>
      <c r="H259" s="31"/>
      <c r="I259" s="36"/>
      <c r="J259" s="31"/>
      <c r="K259" s="32"/>
    </row>
    <row r="260" spans="1:11" s="33" customFormat="1" ht="12.75" x14ac:dyDescent="0.2">
      <c r="A260" s="21">
        <v>253</v>
      </c>
      <c r="B260" s="49" t="s">
        <v>95</v>
      </c>
      <c r="C260" s="50">
        <v>2</v>
      </c>
      <c r="D260" s="25"/>
      <c r="E260" s="26"/>
      <c r="F260" s="27">
        <v>2</v>
      </c>
      <c r="G260" s="28"/>
      <c r="H260" s="31"/>
      <c r="I260" s="36"/>
      <c r="J260" s="31"/>
      <c r="K260" s="32"/>
    </row>
    <row r="261" spans="1:11" s="33" customFormat="1" ht="12.75" x14ac:dyDescent="0.2">
      <c r="A261" s="21">
        <v>254</v>
      </c>
      <c r="B261" s="49" t="s">
        <v>277</v>
      </c>
      <c r="C261" s="50">
        <v>1.5</v>
      </c>
      <c r="D261" s="25"/>
      <c r="E261" s="26"/>
      <c r="F261" s="27">
        <v>1.5</v>
      </c>
      <c r="G261" s="28"/>
      <c r="H261" s="31"/>
      <c r="I261" s="36"/>
      <c r="J261" s="31"/>
      <c r="K261" s="32"/>
    </row>
    <row r="262" spans="1:11" s="33" customFormat="1" ht="12.75" x14ac:dyDescent="0.2">
      <c r="A262" s="21">
        <v>255</v>
      </c>
      <c r="B262" s="49" t="s">
        <v>278</v>
      </c>
      <c r="C262" s="50">
        <v>1</v>
      </c>
      <c r="D262" s="25"/>
      <c r="E262" s="26"/>
      <c r="F262" s="27">
        <v>1</v>
      </c>
      <c r="G262" s="28"/>
      <c r="H262" s="31"/>
      <c r="I262" s="36"/>
      <c r="J262" s="31"/>
      <c r="K262" s="32"/>
    </row>
    <row r="263" spans="1:11" s="33" customFormat="1" ht="12.75" x14ac:dyDescent="0.2">
      <c r="A263" s="21">
        <v>256</v>
      </c>
      <c r="B263" s="49" t="s">
        <v>279</v>
      </c>
      <c r="C263" s="50">
        <v>0.5</v>
      </c>
      <c r="D263" s="25"/>
      <c r="E263" s="26"/>
      <c r="F263" s="27">
        <v>0.5</v>
      </c>
      <c r="G263" s="28"/>
      <c r="H263" s="31"/>
      <c r="I263" s="36"/>
      <c r="J263" s="31"/>
      <c r="K263" s="32"/>
    </row>
    <row r="264" spans="1:11" s="33" customFormat="1" ht="12.75" x14ac:dyDescent="0.2">
      <c r="A264" s="21">
        <v>257</v>
      </c>
      <c r="B264" s="49" t="s">
        <v>118</v>
      </c>
      <c r="C264" s="50">
        <v>0.5</v>
      </c>
      <c r="D264" s="25"/>
      <c r="E264" s="26"/>
      <c r="F264" s="27">
        <v>0.5</v>
      </c>
      <c r="G264" s="28"/>
      <c r="H264" s="31"/>
      <c r="I264" s="36"/>
      <c r="J264" s="31"/>
      <c r="K264" s="32"/>
    </row>
    <row r="265" spans="1:11" s="33" customFormat="1" ht="12.75" x14ac:dyDescent="0.2">
      <c r="A265" s="21">
        <v>258</v>
      </c>
      <c r="B265" s="49" t="s">
        <v>108</v>
      </c>
      <c r="C265" s="50">
        <v>3</v>
      </c>
      <c r="D265" s="25"/>
      <c r="E265" s="26"/>
      <c r="F265" s="27">
        <v>3</v>
      </c>
      <c r="G265" s="28"/>
      <c r="H265" s="56"/>
      <c r="I265" s="36"/>
      <c r="J265" s="31"/>
      <c r="K265" s="32"/>
    </row>
    <row r="266" spans="1:11" s="33" customFormat="1" ht="12.75" x14ac:dyDescent="0.2">
      <c r="A266" s="21">
        <v>259</v>
      </c>
      <c r="B266" s="49" t="s">
        <v>280</v>
      </c>
      <c r="C266" s="50">
        <v>1.4</v>
      </c>
      <c r="D266" s="25"/>
      <c r="E266" s="26"/>
      <c r="F266" s="27">
        <v>1.4</v>
      </c>
      <c r="G266" s="28"/>
      <c r="H266" s="56"/>
      <c r="I266" s="36"/>
      <c r="J266" s="31"/>
      <c r="K266" s="32"/>
    </row>
    <row r="267" spans="1:11" s="33" customFormat="1" ht="12.75" x14ac:dyDescent="0.2">
      <c r="A267" s="21">
        <v>260</v>
      </c>
      <c r="B267" s="49" t="s">
        <v>281</v>
      </c>
      <c r="C267" s="50">
        <v>1</v>
      </c>
      <c r="D267" s="25"/>
      <c r="E267" s="26"/>
      <c r="F267" s="27">
        <v>1</v>
      </c>
      <c r="G267" s="28"/>
      <c r="H267" s="56"/>
      <c r="I267" s="36"/>
      <c r="J267" s="31"/>
      <c r="K267" s="32"/>
    </row>
    <row r="268" spans="1:11" s="33" customFormat="1" ht="12.75" x14ac:dyDescent="0.2">
      <c r="A268" s="21">
        <v>261</v>
      </c>
      <c r="B268" s="49" t="s">
        <v>99</v>
      </c>
      <c r="C268" s="50">
        <v>1</v>
      </c>
      <c r="D268" s="25"/>
      <c r="E268" s="26"/>
      <c r="F268" s="27">
        <v>1</v>
      </c>
      <c r="G268" s="28"/>
      <c r="H268" s="56"/>
      <c r="I268" s="36"/>
      <c r="J268" s="31"/>
      <c r="K268" s="32"/>
    </row>
    <row r="269" spans="1:11" s="33" customFormat="1" ht="12.75" x14ac:dyDescent="0.2">
      <c r="A269" s="21">
        <v>262</v>
      </c>
      <c r="B269" s="49" t="s">
        <v>151</v>
      </c>
      <c r="C269" s="50">
        <v>7.4</v>
      </c>
      <c r="D269" s="25"/>
      <c r="E269" s="26"/>
      <c r="F269" s="27">
        <v>7.4</v>
      </c>
      <c r="G269" s="28"/>
      <c r="H269" s="56"/>
      <c r="I269" s="36"/>
      <c r="J269" s="31"/>
      <c r="K269" s="32"/>
    </row>
    <row r="270" spans="1:11" s="33" customFormat="1" ht="12.75" x14ac:dyDescent="0.2">
      <c r="A270" s="21">
        <v>263</v>
      </c>
      <c r="B270" s="49" t="s">
        <v>282</v>
      </c>
      <c r="C270" s="50">
        <v>3</v>
      </c>
      <c r="D270" s="25"/>
      <c r="E270" s="26"/>
      <c r="F270" s="27">
        <v>3</v>
      </c>
      <c r="G270" s="28"/>
      <c r="H270" s="56"/>
      <c r="I270" s="36"/>
      <c r="J270" s="31"/>
      <c r="K270" s="32"/>
    </row>
    <row r="271" spans="1:11" s="33" customFormat="1" ht="12.75" x14ac:dyDescent="0.2">
      <c r="A271" s="21">
        <v>264</v>
      </c>
      <c r="B271" s="49" t="s">
        <v>283</v>
      </c>
      <c r="C271" s="50">
        <v>0.5</v>
      </c>
      <c r="D271" s="25"/>
      <c r="E271" s="26"/>
      <c r="F271" s="27">
        <v>0.5</v>
      </c>
      <c r="G271" s="28"/>
      <c r="H271" s="56"/>
      <c r="I271" s="36"/>
      <c r="J271" s="31"/>
      <c r="K271" s="32"/>
    </row>
    <row r="272" spans="1:11" s="33" customFormat="1" ht="12.75" x14ac:dyDescent="0.2">
      <c r="A272" s="21">
        <v>265</v>
      </c>
      <c r="B272" s="49" t="s">
        <v>284</v>
      </c>
      <c r="C272" s="50">
        <v>1</v>
      </c>
      <c r="D272" s="25"/>
      <c r="E272" s="26"/>
      <c r="F272" s="27">
        <v>1</v>
      </c>
      <c r="G272" s="51"/>
      <c r="H272" s="56"/>
      <c r="I272" s="36"/>
      <c r="J272" s="31"/>
      <c r="K272" s="32"/>
    </row>
    <row r="273" spans="1:11" s="33" customFormat="1" ht="12.75" x14ac:dyDescent="0.2">
      <c r="A273" s="21">
        <v>266</v>
      </c>
      <c r="B273" s="49" t="s">
        <v>285</v>
      </c>
      <c r="C273" s="50">
        <v>1</v>
      </c>
      <c r="D273" s="25"/>
      <c r="E273" s="26"/>
      <c r="F273" s="27">
        <v>1</v>
      </c>
      <c r="G273" s="28"/>
      <c r="H273" s="56"/>
      <c r="I273" s="36"/>
      <c r="J273" s="31"/>
      <c r="K273" s="32"/>
    </row>
    <row r="274" spans="1:11" s="33" customFormat="1" ht="12.75" x14ac:dyDescent="0.2">
      <c r="A274" s="21">
        <v>267</v>
      </c>
      <c r="B274" s="49" t="s">
        <v>286</v>
      </c>
      <c r="C274" s="50">
        <v>1</v>
      </c>
      <c r="D274" s="25"/>
      <c r="E274" s="26"/>
      <c r="F274" s="27">
        <v>1</v>
      </c>
      <c r="G274" s="28"/>
      <c r="H274" s="56"/>
      <c r="I274" s="36"/>
      <c r="J274" s="31"/>
      <c r="K274" s="32"/>
    </row>
    <row r="275" spans="1:11" s="33" customFormat="1" ht="12.75" x14ac:dyDescent="0.2">
      <c r="A275" s="21">
        <v>268</v>
      </c>
      <c r="B275" s="49" t="s">
        <v>287</v>
      </c>
      <c r="C275" s="50">
        <v>1.4</v>
      </c>
      <c r="D275" s="25"/>
      <c r="E275" s="26"/>
      <c r="F275" s="27">
        <v>1.4</v>
      </c>
      <c r="G275" s="28"/>
      <c r="H275" s="56"/>
      <c r="I275" s="36"/>
      <c r="J275" s="31"/>
      <c r="K275" s="32"/>
    </row>
    <row r="276" spans="1:11" s="33" customFormat="1" ht="12.75" x14ac:dyDescent="0.2">
      <c r="A276" s="21">
        <v>269</v>
      </c>
      <c r="B276" s="49" t="s">
        <v>288</v>
      </c>
      <c r="C276" s="50">
        <v>1.4</v>
      </c>
      <c r="D276" s="25"/>
      <c r="E276" s="26"/>
      <c r="F276" s="27">
        <v>1.4</v>
      </c>
      <c r="G276" s="28"/>
      <c r="H276" s="56"/>
      <c r="I276" s="36"/>
      <c r="J276" s="56"/>
      <c r="K276" s="32"/>
    </row>
    <row r="277" spans="1:11" s="33" customFormat="1" ht="12.75" x14ac:dyDescent="0.2">
      <c r="A277" s="21">
        <v>270</v>
      </c>
      <c r="B277" s="49" t="s">
        <v>289</v>
      </c>
      <c r="C277" s="50">
        <v>1.4</v>
      </c>
      <c r="D277" s="25"/>
      <c r="E277" s="26"/>
      <c r="F277" s="27">
        <v>1.4</v>
      </c>
      <c r="G277" s="28"/>
      <c r="H277" s="29"/>
      <c r="I277" s="36"/>
      <c r="J277" s="56"/>
      <c r="K277" s="32"/>
    </row>
    <row r="278" spans="1:11" s="33" customFormat="1" ht="12.75" x14ac:dyDescent="0.2">
      <c r="A278" s="21">
        <v>271</v>
      </c>
      <c r="B278" s="49" t="s">
        <v>290</v>
      </c>
      <c r="C278" s="50">
        <v>1.4</v>
      </c>
      <c r="D278" s="25"/>
      <c r="E278" s="26"/>
      <c r="F278" s="27">
        <v>1.4</v>
      </c>
      <c r="G278" s="28"/>
      <c r="H278" s="29"/>
      <c r="I278" s="36"/>
      <c r="J278" s="56"/>
      <c r="K278" s="32"/>
    </row>
    <row r="279" spans="1:11" s="33" customFormat="1" ht="12.75" x14ac:dyDescent="0.2">
      <c r="A279" s="21">
        <v>272</v>
      </c>
      <c r="B279" s="49" t="s">
        <v>291</v>
      </c>
      <c r="C279" s="50">
        <v>1.4</v>
      </c>
      <c r="D279" s="25"/>
      <c r="E279" s="26"/>
      <c r="F279" s="27">
        <v>1.4</v>
      </c>
      <c r="G279" s="28"/>
      <c r="H279" s="29"/>
      <c r="I279" s="36"/>
      <c r="J279" s="56"/>
      <c r="K279" s="32"/>
    </row>
    <row r="280" spans="1:11" s="33" customFormat="1" ht="12.75" x14ac:dyDescent="0.2">
      <c r="A280" s="21">
        <v>273</v>
      </c>
      <c r="B280" s="49" t="s">
        <v>292</v>
      </c>
      <c r="C280" s="50">
        <v>1.4</v>
      </c>
      <c r="D280" s="25"/>
      <c r="E280" s="26"/>
      <c r="F280" s="27">
        <v>1.4</v>
      </c>
      <c r="G280" s="28"/>
      <c r="H280" s="29"/>
      <c r="I280" s="36"/>
      <c r="J280" s="56"/>
      <c r="K280" s="32"/>
    </row>
    <row r="281" spans="1:11" s="33" customFormat="1" ht="12.75" x14ac:dyDescent="0.2">
      <c r="A281" s="21">
        <v>274</v>
      </c>
      <c r="B281" s="44" t="s">
        <v>193</v>
      </c>
      <c r="C281" s="45">
        <v>1.4</v>
      </c>
      <c r="D281" s="25"/>
      <c r="E281" s="26"/>
      <c r="F281" s="27">
        <v>1.4</v>
      </c>
      <c r="G281" s="28"/>
      <c r="H281" s="29"/>
      <c r="I281" s="36"/>
      <c r="J281" s="56"/>
      <c r="K281" s="32"/>
    </row>
    <row r="282" spans="1:11" s="33" customFormat="1" ht="12.75" x14ac:dyDescent="0.2">
      <c r="A282" s="21">
        <v>275</v>
      </c>
      <c r="B282" s="44" t="s">
        <v>293</v>
      </c>
      <c r="C282" s="45">
        <v>1.4</v>
      </c>
      <c r="D282" s="25"/>
      <c r="E282" s="26"/>
      <c r="F282" s="27">
        <v>1.4</v>
      </c>
      <c r="G282" s="28"/>
      <c r="H282" s="29"/>
      <c r="I282" s="36"/>
      <c r="J282" s="56"/>
      <c r="K282" s="32"/>
    </row>
    <row r="283" spans="1:11" s="33" customFormat="1" ht="12.75" x14ac:dyDescent="0.2">
      <c r="A283" s="21">
        <v>276</v>
      </c>
      <c r="B283" s="44" t="s">
        <v>294</v>
      </c>
      <c r="C283" s="45">
        <v>1.4</v>
      </c>
      <c r="D283" s="25"/>
      <c r="E283" s="26"/>
      <c r="F283" s="27">
        <v>1.4</v>
      </c>
      <c r="G283" s="28"/>
      <c r="H283" s="29"/>
      <c r="I283" s="36"/>
      <c r="J283" s="56"/>
      <c r="K283" s="32"/>
    </row>
    <row r="284" spans="1:11" s="33" customFormat="1" ht="12.75" x14ac:dyDescent="0.2">
      <c r="A284" s="21">
        <v>277</v>
      </c>
      <c r="B284" s="49" t="s">
        <v>295</v>
      </c>
      <c r="C284" s="50">
        <v>1.4</v>
      </c>
      <c r="D284" s="25"/>
      <c r="E284" s="26"/>
      <c r="F284" s="27">
        <v>1.4</v>
      </c>
      <c r="G284" s="28"/>
      <c r="H284" s="29"/>
      <c r="I284" s="36"/>
      <c r="J284" s="56"/>
      <c r="K284" s="32"/>
    </row>
    <row r="285" spans="1:11" s="33" customFormat="1" ht="12.75" x14ac:dyDescent="0.2">
      <c r="A285" s="21">
        <v>278</v>
      </c>
      <c r="B285" s="49" t="s">
        <v>296</v>
      </c>
      <c r="C285" s="50">
        <v>1.4</v>
      </c>
      <c r="D285" s="25"/>
      <c r="E285" s="26"/>
      <c r="F285" s="27">
        <v>1.4</v>
      </c>
      <c r="G285" s="28"/>
      <c r="H285" s="29"/>
      <c r="I285" s="36"/>
      <c r="J285" s="56"/>
      <c r="K285" s="32"/>
    </row>
    <row r="286" spans="1:11" s="33" customFormat="1" ht="12.75" x14ac:dyDescent="0.2">
      <c r="A286" s="21">
        <v>279</v>
      </c>
      <c r="B286" s="49" t="s">
        <v>297</v>
      </c>
      <c r="C286" s="50">
        <v>1.5</v>
      </c>
      <c r="D286" s="25"/>
      <c r="E286" s="26"/>
      <c r="F286" s="27">
        <v>1.5</v>
      </c>
      <c r="G286" s="28"/>
      <c r="H286" s="29"/>
      <c r="I286" s="36"/>
      <c r="J286" s="56"/>
      <c r="K286" s="32"/>
    </row>
    <row r="287" spans="1:11" s="33" customFormat="1" ht="12.75" x14ac:dyDescent="0.2">
      <c r="A287" s="21">
        <v>280</v>
      </c>
      <c r="B287" s="49" t="s">
        <v>298</v>
      </c>
      <c r="C287" s="50">
        <v>0.7</v>
      </c>
      <c r="D287" s="25"/>
      <c r="E287" s="26"/>
      <c r="F287" s="27">
        <v>0.7</v>
      </c>
      <c r="G287" s="28"/>
      <c r="H287" s="29"/>
      <c r="I287" s="36"/>
      <c r="J287" s="56"/>
      <c r="K287" s="32"/>
    </row>
    <row r="288" spans="1:11" s="33" customFormat="1" ht="12.75" x14ac:dyDescent="0.2">
      <c r="A288" s="21">
        <v>281</v>
      </c>
      <c r="B288" s="57" t="s">
        <v>299</v>
      </c>
      <c r="C288" s="50">
        <v>2.8</v>
      </c>
      <c r="D288" s="25"/>
      <c r="E288" s="26"/>
      <c r="F288" s="27">
        <v>2.8</v>
      </c>
      <c r="G288" s="28"/>
      <c r="H288" s="29"/>
      <c r="I288" s="36"/>
      <c r="J288" s="56"/>
      <c r="K288" s="32"/>
    </row>
    <row r="289" spans="1:11" s="33" customFormat="1" ht="12.75" x14ac:dyDescent="0.2">
      <c r="A289" s="21">
        <v>282</v>
      </c>
      <c r="B289" s="23" t="s">
        <v>300</v>
      </c>
      <c r="C289" s="24">
        <v>1</v>
      </c>
      <c r="D289" s="25"/>
      <c r="E289" s="26"/>
      <c r="F289" s="27">
        <v>1</v>
      </c>
      <c r="G289" s="28"/>
      <c r="H289" s="29"/>
      <c r="I289" s="36"/>
      <c r="J289" s="56"/>
      <c r="K289" s="32"/>
    </row>
    <row r="290" spans="1:11" s="33" customFormat="1" ht="12.75" x14ac:dyDescent="0.2">
      <c r="A290" s="21">
        <v>283</v>
      </c>
      <c r="B290" s="23" t="s">
        <v>301</v>
      </c>
      <c r="C290" s="24">
        <v>1.4</v>
      </c>
      <c r="D290" s="25"/>
      <c r="E290" s="26"/>
      <c r="F290" s="27">
        <v>1.4</v>
      </c>
      <c r="G290" s="28"/>
      <c r="H290" s="29"/>
      <c r="I290" s="36"/>
      <c r="J290" s="56"/>
      <c r="K290" s="32"/>
    </row>
    <row r="291" spans="1:11" s="33" customFormat="1" ht="12.75" x14ac:dyDescent="0.2">
      <c r="A291" s="21">
        <v>284</v>
      </c>
      <c r="B291" s="23" t="s">
        <v>302</v>
      </c>
      <c r="C291" s="24">
        <v>1.5</v>
      </c>
      <c r="D291" s="25"/>
      <c r="E291" s="26"/>
      <c r="F291" s="27">
        <v>1.5</v>
      </c>
      <c r="G291" s="28"/>
      <c r="H291" s="29"/>
      <c r="I291" s="36"/>
      <c r="J291" s="56"/>
      <c r="K291" s="32"/>
    </row>
    <row r="292" spans="1:11" s="33" customFormat="1" ht="12.75" x14ac:dyDescent="0.2">
      <c r="A292" s="21">
        <v>285</v>
      </c>
      <c r="B292" s="23" t="s">
        <v>303</v>
      </c>
      <c r="C292" s="24">
        <v>1</v>
      </c>
      <c r="D292" s="25"/>
      <c r="E292" s="26"/>
      <c r="F292" s="27">
        <v>1</v>
      </c>
      <c r="G292" s="28"/>
      <c r="H292" s="29"/>
      <c r="I292" s="36"/>
      <c r="J292" s="56"/>
      <c r="K292" s="32"/>
    </row>
    <row r="293" spans="1:11" s="33" customFormat="1" ht="12.75" x14ac:dyDescent="0.2">
      <c r="A293" s="21">
        <v>286</v>
      </c>
      <c r="B293" s="23" t="s">
        <v>304</v>
      </c>
      <c r="C293" s="24">
        <v>3</v>
      </c>
      <c r="D293" s="25"/>
      <c r="E293" s="26"/>
      <c r="F293" s="27">
        <v>3</v>
      </c>
      <c r="G293" s="28"/>
      <c r="H293" s="29"/>
      <c r="I293" s="36"/>
      <c r="J293" s="56"/>
      <c r="K293" s="32"/>
    </row>
    <row r="294" spans="1:11" s="33" customFormat="1" ht="12.75" x14ac:dyDescent="0.2">
      <c r="A294" s="21">
        <v>287</v>
      </c>
      <c r="B294" s="23" t="s">
        <v>162</v>
      </c>
      <c r="C294" s="24">
        <v>1</v>
      </c>
      <c r="D294" s="25"/>
      <c r="E294" s="26"/>
      <c r="F294" s="27">
        <v>1</v>
      </c>
      <c r="G294" s="28"/>
      <c r="H294" s="29"/>
      <c r="I294" s="36"/>
      <c r="J294" s="56"/>
      <c r="K294" s="32"/>
    </row>
    <row r="295" spans="1:11" s="33" customFormat="1" ht="12.75" x14ac:dyDescent="0.2">
      <c r="A295" s="21">
        <v>288</v>
      </c>
      <c r="B295" s="23" t="s">
        <v>305</v>
      </c>
      <c r="C295" s="24">
        <v>1</v>
      </c>
      <c r="D295" s="25"/>
      <c r="E295" s="26"/>
      <c r="F295" s="27">
        <v>1</v>
      </c>
      <c r="G295" s="28"/>
      <c r="H295" s="29"/>
      <c r="I295" s="26"/>
      <c r="J295" s="25"/>
      <c r="K295" s="32"/>
    </row>
    <row r="296" spans="1:11" s="33" customFormat="1" ht="12.75" x14ac:dyDescent="0.2">
      <c r="A296" s="21">
        <v>289</v>
      </c>
      <c r="B296" s="23" t="s">
        <v>182</v>
      </c>
      <c r="C296" s="24">
        <v>1</v>
      </c>
      <c r="D296" s="25"/>
      <c r="E296" s="26"/>
      <c r="F296" s="27">
        <v>1</v>
      </c>
      <c r="G296" s="28"/>
      <c r="H296" s="29"/>
      <c r="I296" s="26"/>
      <c r="J296" s="25"/>
      <c r="K296" s="32"/>
    </row>
    <row r="297" spans="1:11" s="33" customFormat="1" ht="12.75" x14ac:dyDescent="0.2">
      <c r="A297" s="21">
        <v>290</v>
      </c>
      <c r="B297" s="23" t="s">
        <v>306</v>
      </c>
      <c r="C297" s="24">
        <v>1</v>
      </c>
      <c r="D297" s="25"/>
      <c r="E297" s="26"/>
      <c r="F297" s="27">
        <v>1</v>
      </c>
      <c r="G297" s="28"/>
      <c r="H297" s="29"/>
      <c r="I297" s="26"/>
      <c r="J297" s="25"/>
      <c r="K297" s="32"/>
    </row>
    <row r="298" spans="1:11" s="33" customFormat="1" ht="12.75" x14ac:dyDescent="0.2">
      <c r="A298" s="21">
        <v>291</v>
      </c>
      <c r="B298" s="23" t="s">
        <v>307</v>
      </c>
      <c r="C298" s="24">
        <v>4</v>
      </c>
      <c r="D298" s="25"/>
      <c r="E298" s="26"/>
      <c r="F298" s="27">
        <v>4</v>
      </c>
      <c r="G298" s="28"/>
      <c r="H298" s="29"/>
      <c r="I298" s="26"/>
      <c r="J298" s="25"/>
      <c r="K298" s="32"/>
    </row>
    <row r="299" spans="1:11" s="33" customFormat="1" ht="12.75" x14ac:dyDescent="0.2">
      <c r="A299" s="21">
        <v>292</v>
      </c>
      <c r="B299" s="23" t="s">
        <v>308</v>
      </c>
      <c r="C299" s="24">
        <v>1.4</v>
      </c>
      <c r="D299" s="25"/>
      <c r="E299" s="26"/>
      <c r="F299" s="27">
        <v>1.4</v>
      </c>
      <c r="G299" s="28"/>
      <c r="H299" s="29"/>
      <c r="I299" s="26"/>
      <c r="J299" s="25"/>
      <c r="K299" s="32"/>
    </row>
    <row r="300" spans="1:11" s="33" customFormat="1" ht="12.75" x14ac:dyDescent="0.2">
      <c r="A300" s="21">
        <v>293</v>
      </c>
      <c r="B300" s="23" t="s">
        <v>309</v>
      </c>
      <c r="C300" s="24">
        <v>1.4</v>
      </c>
      <c r="D300" s="25"/>
      <c r="E300" s="26"/>
      <c r="F300" s="27">
        <v>1.4</v>
      </c>
      <c r="G300" s="28"/>
      <c r="H300" s="29"/>
      <c r="I300" s="26"/>
      <c r="J300" s="25"/>
      <c r="K300" s="32"/>
    </row>
    <row r="301" spans="1:11" s="33" customFormat="1" ht="12.75" x14ac:dyDescent="0.2">
      <c r="A301" s="21">
        <v>294</v>
      </c>
      <c r="B301" s="23" t="s">
        <v>202</v>
      </c>
      <c r="C301" s="24">
        <v>3</v>
      </c>
      <c r="D301" s="25"/>
      <c r="E301" s="26"/>
      <c r="F301" s="27">
        <v>3</v>
      </c>
      <c r="G301" s="28"/>
      <c r="H301" s="29"/>
      <c r="I301" s="26"/>
      <c r="J301" s="25"/>
      <c r="K301" s="32"/>
    </row>
    <row r="302" spans="1:11" s="33" customFormat="1" ht="12.75" x14ac:dyDescent="0.2">
      <c r="A302" s="21">
        <v>295</v>
      </c>
      <c r="B302" s="23" t="s">
        <v>310</v>
      </c>
      <c r="C302" s="24">
        <v>1.4</v>
      </c>
      <c r="D302" s="25"/>
      <c r="E302" s="26"/>
      <c r="F302" s="27">
        <v>1.4</v>
      </c>
      <c r="G302" s="28"/>
      <c r="H302" s="29"/>
      <c r="I302" s="26"/>
      <c r="J302" s="25"/>
      <c r="K302" s="32"/>
    </row>
    <row r="303" spans="1:11" s="33" customFormat="1" ht="12.75" x14ac:dyDescent="0.2">
      <c r="A303" s="21">
        <v>296</v>
      </c>
      <c r="B303" s="23" t="s">
        <v>311</v>
      </c>
      <c r="C303" s="24">
        <v>1.4</v>
      </c>
      <c r="D303" s="25"/>
      <c r="E303" s="26"/>
      <c r="F303" s="27">
        <v>1.4</v>
      </c>
      <c r="G303" s="28"/>
      <c r="H303" s="29"/>
      <c r="I303" s="26"/>
      <c r="J303" s="25"/>
      <c r="K303" s="32"/>
    </row>
    <row r="304" spans="1:11" s="33" customFormat="1" ht="12.75" x14ac:dyDescent="0.2">
      <c r="A304" s="21">
        <v>297</v>
      </c>
      <c r="B304" s="23" t="s">
        <v>186</v>
      </c>
      <c r="C304" s="24">
        <v>1</v>
      </c>
      <c r="D304" s="25"/>
      <c r="E304" s="26"/>
      <c r="F304" s="27">
        <v>1</v>
      </c>
      <c r="G304" s="28"/>
      <c r="H304" s="29"/>
      <c r="I304" s="26"/>
      <c r="J304" s="25"/>
      <c r="K304" s="32"/>
    </row>
    <row r="305" spans="1:11" s="33" customFormat="1" ht="12.75" x14ac:dyDescent="0.2">
      <c r="A305" s="21">
        <v>298</v>
      </c>
      <c r="B305" s="23" t="s">
        <v>183</v>
      </c>
      <c r="C305" s="24">
        <v>1</v>
      </c>
      <c r="D305" s="25"/>
      <c r="E305" s="26"/>
      <c r="F305" s="27">
        <v>1</v>
      </c>
      <c r="G305" s="28"/>
      <c r="H305" s="29"/>
      <c r="I305" s="26"/>
      <c r="J305" s="25"/>
      <c r="K305" s="32"/>
    </row>
    <row r="306" spans="1:11" s="33" customFormat="1" ht="12.75" x14ac:dyDescent="0.2">
      <c r="A306" s="21">
        <v>299</v>
      </c>
      <c r="B306" s="23" t="s">
        <v>312</v>
      </c>
      <c r="C306" s="24">
        <v>1</v>
      </c>
      <c r="D306" s="25"/>
      <c r="E306" s="26"/>
      <c r="F306" s="27">
        <v>1</v>
      </c>
      <c r="G306" s="28"/>
      <c r="H306" s="29"/>
      <c r="I306" s="26"/>
      <c r="J306" s="25"/>
      <c r="K306" s="32"/>
    </row>
    <row r="307" spans="1:11" s="33" customFormat="1" ht="12.75" x14ac:dyDescent="0.2">
      <c r="A307" s="21">
        <v>300</v>
      </c>
      <c r="B307" s="23" t="s">
        <v>313</v>
      </c>
      <c r="C307" s="24">
        <v>1</v>
      </c>
      <c r="D307" s="25"/>
      <c r="E307" s="26"/>
      <c r="F307" s="27">
        <v>1</v>
      </c>
      <c r="G307" s="28"/>
      <c r="H307" s="29"/>
      <c r="I307" s="26"/>
      <c r="J307" s="25"/>
      <c r="K307" s="32"/>
    </row>
    <row r="308" spans="1:11" s="33" customFormat="1" ht="12.75" x14ac:dyDescent="0.2">
      <c r="A308" s="21">
        <v>301</v>
      </c>
      <c r="B308" s="23" t="s">
        <v>314</v>
      </c>
      <c r="C308" s="24">
        <v>1.4</v>
      </c>
      <c r="D308" s="25"/>
      <c r="E308" s="26"/>
      <c r="F308" s="27">
        <v>1.4</v>
      </c>
      <c r="G308" s="28"/>
      <c r="H308" s="29"/>
      <c r="I308" s="26"/>
      <c r="J308" s="25"/>
      <c r="K308" s="32"/>
    </row>
    <row r="309" spans="1:11" s="33" customFormat="1" ht="12.75" x14ac:dyDescent="0.2">
      <c r="A309" s="21">
        <v>302</v>
      </c>
      <c r="B309" s="23" t="s">
        <v>315</v>
      </c>
      <c r="C309" s="24">
        <v>1.4</v>
      </c>
      <c r="D309" s="25"/>
      <c r="E309" s="26"/>
      <c r="F309" s="27">
        <v>1.4</v>
      </c>
      <c r="G309" s="28"/>
      <c r="H309" s="29"/>
      <c r="I309" s="26"/>
      <c r="J309" s="25"/>
      <c r="K309" s="32"/>
    </row>
    <row r="310" spans="1:11" s="33" customFormat="1" ht="12.75" x14ac:dyDescent="0.2">
      <c r="A310" s="21">
        <v>303</v>
      </c>
      <c r="B310" s="23" t="s">
        <v>316</v>
      </c>
      <c r="C310" s="24">
        <v>1.4</v>
      </c>
      <c r="D310" s="25"/>
      <c r="E310" s="26"/>
      <c r="F310" s="27">
        <v>1.4</v>
      </c>
      <c r="G310" s="28"/>
      <c r="H310" s="29"/>
      <c r="I310" s="26"/>
      <c r="J310" s="25"/>
      <c r="K310" s="32"/>
    </row>
    <row r="311" spans="1:11" s="33" customFormat="1" ht="12.75" x14ac:dyDescent="0.2">
      <c r="A311" s="21">
        <v>304</v>
      </c>
      <c r="B311" s="23" t="s">
        <v>317</v>
      </c>
      <c r="C311" s="24">
        <v>1</v>
      </c>
      <c r="D311" s="25"/>
      <c r="E311" s="26"/>
      <c r="F311" s="27">
        <v>1</v>
      </c>
      <c r="G311" s="28"/>
      <c r="H311" s="29"/>
      <c r="I311" s="26"/>
      <c r="J311" s="25"/>
      <c r="K311" s="32"/>
    </row>
    <row r="312" spans="1:11" s="33" customFormat="1" ht="12.75" x14ac:dyDescent="0.2">
      <c r="A312" s="21">
        <v>305</v>
      </c>
      <c r="B312" s="23" t="s">
        <v>318</v>
      </c>
      <c r="C312" s="24">
        <v>2</v>
      </c>
      <c r="D312" s="25"/>
      <c r="E312" s="26"/>
      <c r="F312" s="27">
        <v>2</v>
      </c>
      <c r="G312" s="28"/>
      <c r="H312" s="29"/>
      <c r="I312" s="26"/>
      <c r="J312" s="25"/>
      <c r="K312" s="32"/>
    </row>
    <row r="313" spans="1:11" s="33" customFormat="1" ht="12.75" x14ac:dyDescent="0.2">
      <c r="A313" s="21">
        <v>306</v>
      </c>
      <c r="B313" s="23" t="s">
        <v>319</v>
      </c>
      <c r="C313" s="24">
        <v>1.4</v>
      </c>
      <c r="D313" s="25"/>
      <c r="E313" s="26"/>
      <c r="F313" s="27">
        <v>1.4</v>
      </c>
      <c r="G313" s="28"/>
      <c r="H313" s="29"/>
      <c r="I313" s="26"/>
      <c r="J313" s="25"/>
      <c r="K313" s="32"/>
    </row>
    <row r="314" spans="1:11" s="33" customFormat="1" ht="12.75" x14ac:dyDescent="0.2">
      <c r="A314" s="21">
        <v>307</v>
      </c>
      <c r="B314" s="23" t="s">
        <v>320</v>
      </c>
      <c r="C314" s="24">
        <v>1.5</v>
      </c>
      <c r="D314" s="25"/>
      <c r="E314" s="26"/>
      <c r="F314" s="27">
        <v>1.5</v>
      </c>
      <c r="G314" s="28"/>
      <c r="H314" s="29"/>
      <c r="I314" s="26"/>
      <c r="J314" s="25"/>
      <c r="K314" s="32"/>
    </row>
    <row r="315" spans="1:11" s="33" customFormat="1" ht="12.75" x14ac:dyDescent="0.2">
      <c r="A315" s="21">
        <v>308</v>
      </c>
      <c r="B315" s="23" t="s">
        <v>321</v>
      </c>
      <c r="C315" s="24">
        <v>1.4</v>
      </c>
      <c r="D315" s="25"/>
      <c r="E315" s="26"/>
      <c r="F315" s="27">
        <v>1.4</v>
      </c>
      <c r="G315" s="28"/>
      <c r="H315" s="29"/>
      <c r="I315" s="26"/>
      <c r="J315" s="25"/>
      <c r="K315" s="32"/>
    </row>
    <row r="316" spans="1:11" s="33" customFormat="1" ht="12.75" x14ac:dyDescent="0.2">
      <c r="A316" s="21">
        <v>309</v>
      </c>
      <c r="B316" s="23" t="s">
        <v>322</v>
      </c>
      <c r="C316" s="24">
        <v>1.5</v>
      </c>
      <c r="D316" s="25"/>
      <c r="E316" s="26"/>
      <c r="F316" s="27">
        <v>1.5</v>
      </c>
      <c r="G316" s="28"/>
      <c r="H316" s="29"/>
      <c r="I316" s="26"/>
      <c r="J316" s="25"/>
      <c r="K316" s="32"/>
    </row>
    <row r="317" spans="1:11" s="33" customFormat="1" ht="12.75" x14ac:dyDescent="0.2">
      <c r="A317" s="21">
        <v>310</v>
      </c>
      <c r="B317" s="23" t="s">
        <v>187</v>
      </c>
      <c r="C317" s="24">
        <v>7</v>
      </c>
      <c r="D317" s="25"/>
      <c r="E317" s="26"/>
      <c r="F317" s="27">
        <v>7</v>
      </c>
      <c r="G317" s="28"/>
      <c r="H317" s="29"/>
      <c r="I317" s="26"/>
      <c r="J317" s="25"/>
      <c r="K317" s="32"/>
    </row>
    <row r="318" spans="1:11" s="33" customFormat="1" ht="12.75" x14ac:dyDescent="0.2">
      <c r="A318" s="21">
        <v>311</v>
      </c>
      <c r="B318" s="23" t="s">
        <v>108</v>
      </c>
      <c r="C318" s="24">
        <v>2</v>
      </c>
      <c r="D318" s="25"/>
      <c r="E318" s="26"/>
      <c r="F318" s="27">
        <v>2</v>
      </c>
      <c r="G318" s="28"/>
      <c r="H318" s="29"/>
      <c r="I318" s="26"/>
      <c r="J318" s="25"/>
      <c r="K318" s="32"/>
    </row>
    <row r="319" spans="1:11" s="33" customFormat="1" ht="12.75" x14ac:dyDescent="0.2">
      <c r="A319" s="21">
        <v>312</v>
      </c>
      <c r="B319" s="44" t="s">
        <v>323</v>
      </c>
      <c r="C319" s="45">
        <v>1</v>
      </c>
      <c r="D319" s="25"/>
      <c r="E319" s="26"/>
      <c r="F319" s="27">
        <v>1</v>
      </c>
      <c r="G319" s="28"/>
      <c r="H319" s="29"/>
      <c r="I319" s="26"/>
      <c r="J319" s="25"/>
      <c r="K319" s="32"/>
    </row>
    <row r="320" spans="1:11" s="33" customFormat="1" ht="12.75" x14ac:dyDescent="0.2">
      <c r="A320" s="21">
        <v>313</v>
      </c>
      <c r="B320" s="44" t="s">
        <v>324</v>
      </c>
      <c r="C320" s="45">
        <v>1</v>
      </c>
      <c r="D320" s="25"/>
      <c r="E320" s="26"/>
      <c r="F320" s="27">
        <v>1</v>
      </c>
      <c r="G320" s="28"/>
      <c r="H320" s="29"/>
      <c r="I320" s="26"/>
      <c r="J320" s="25"/>
      <c r="K320" s="32"/>
    </row>
    <row r="321" spans="1:11" s="33" customFormat="1" ht="12.75" x14ac:dyDescent="0.2">
      <c r="A321" s="21">
        <v>314</v>
      </c>
      <c r="B321" s="44" t="s">
        <v>218</v>
      </c>
      <c r="C321" s="45">
        <v>1</v>
      </c>
      <c r="D321" s="25"/>
      <c r="E321" s="26"/>
      <c r="F321" s="27">
        <v>1</v>
      </c>
      <c r="G321" s="28"/>
      <c r="H321" s="29"/>
      <c r="I321" s="26"/>
      <c r="J321" s="25"/>
      <c r="K321" s="32"/>
    </row>
    <row r="322" spans="1:11" s="33" customFormat="1" ht="12.75" x14ac:dyDescent="0.2">
      <c r="A322" s="21">
        <v>315</v>
      </c>
      <c r="B322" s="44" t="s">
        <v>115</v>
      </c>
      <c r="C322" s="45">
        <v>1.5</v>
      </c>
      <c r="D322" s="25"/>
      <c r="E322" s="26"/>
      <c r="F322" s="27">
        <v>1.5</v>
      </c>
      <c r="G322" s="28"/>
      <c r="H322" s="29"/>
      <c r="I322" s="26"/>
      <c r="J322" s="25"/>
      <c r="K322" s="32"/>
    </row>
    <row r="323" spans="1:11" s="33" customFormat="1" ht="12.75" x14ac:dyDescent="0.2">
      <c r="A323" s="21">
        <v>316</v>
      </c>
      <c r="B323" s="44" t="s">
        <v>325</v>
      </c>
      <c r="C323" s="45">
        <v>1.4</v>
      </c>
      <c r="D323" s="25"/>
      <c r="E323" s="26"/>
      <c r="F323" s="27">
        <v>1.4</v>
      </c>
      <c r="G323" s="28"/>
      <c r="H323" s="29"/>
      <c r="I323" s="26"/>
      <c r="J323" s="25"/>
      <c r="K323" s="32"/>
    </row>
    <row r="324" spans="1:11" s="33" customFormat="1" ht="12.75" x14ac:dyDescent="0.2">
      <c r="A324" s="21">
        <v>317</v>
      </c>
      <c r="B324" s="44" t="s">
        <v>326</v>
      </c>
      <c r="C324" s="45">
        <v>1.5</v>
      </c>
      <c r="D324" s="25"/>
      <c r="E324" s="26"/>
      <c r="F324" s="27">
        <v>1.5</v>
      </c>
      <c r="G324" s="28"/>
      <c r="H324" s="29"/>
      <c r="I324" s="26"/>
      <c r="J324" s="25"/>
      <c r="K324" s="32"/>
    </row>
    <row r="325" spans="1:11" s="33" customFormat="1" ht="12.75" x14ac:dyDescent="0.2">
      <c r="A325" s="21">
        <v>318</v>
      </c>
      <c r="B325" s="44" t="s">
        <v>265</v>
      </c>
      <c r="C325" s="45">
        <v>0.5</v>
      </c>
      <c r="D325" s="25"/>
      <c r="E325" s="26"/>
      <c r="F325" s="27">
        <v>0.5</v>
      </c>
      <c r="G325" s="28"/>
      <c r="H325" s="29"/>
      <c r="I325" s="26"/>
      <c r="J325" s="25"/>
      <c r="K325" s="32"/>
    </row>
    <row r="326" spans="1:11" s="33" customFormat="1" ht="12.75" x14ac:dyDescent="0.2">
      <c r="A326" s="21">
        <v>319</v>
      </c>
      <c r="B326" s="44" t="s">
        <v>264</v>
      </c>
      <c r="C326" s="45">
        <v>0.8</v>
      </c>
      <c r="D326" s="25"/>
      <c r="E326" s="26"/>
      <c r="F326" s="27">
        <v>0.8</v>
      </c>
      <c r="G326" s="28"/>
      <c r="H326" s="29"/>
      <c r="I326" s="26"/>
      <c r="J326" s="25"/>
      <c r="K326" s="32"/>
    </row>
    <row r="327" spans="1:11" s="33" customFormat="1" ht="12.75" x14ac:dyDescent="0.2">
      <c r="A327" s="21">
        <v>320</v>
      </c>
      <c r="B327" s="44" t="s">
        <v>327</v>
      </c>
      <c r="C327" s="45">
        <v>1.4</v>
      </c>
      <c r="D327" s="25"/>
      <c r="E327" s="26"/>
      <c r="F327" s="27">
        <v>1.4</v>
      </c>
      <c r="G327" s="28"/>
      <c r="H327" s="29"/>
      <c r="I327" s="26"/>
      <c r="J327" s="25"/>
      <c r="K327" s="32"/>
    </row>
    <row r="328" spans="1:11" s="33" customFormat="1" ht="12.75" x14ac:dyDescent="0.2">
      <c r="A328" s="21">
        <v>321</v>
      </c>
      <c r="B328" s="44" t="s">
        <v>328</v>
      </c>
      <c r="C328" s="45">
        <v>1.4</v>
      </c>
      <c r="D328" s="25"/>
      <c r="E328" s="26"/>
      <c r="F328" s="27">
        <v>1.4</v>
      </c>
      <c r="G328" s="28"/>
      <c r="H328" s="29"/>
      <c r="I328" s="26"/>
      <c r="J328" s="25"/>
      <c r="K328" s="32"/>
    </row>
    <row r="329" spans="1:11" s="33" customFormat="1" ht="12.75" x14ac:dyDescent="0.2">
      <c r="A329" s="21">
        <v>322</v>
      </c>
      <c r="B329" s="44" t="s">
        <v>208</v>
      </c>
      <c r="C329" s="45">
        <v>0.6</v>
      </c>
      <c r="D329" s="25"/>
      <c r="E329" s="26"/>
      <c r="F329" s="27">
        <v>0.6</v>
      </c>
      <c r="G329" s="28"/>
      <c r="H329" s="29"/>
      <c r="I329" s="26"/>
      <c r="J329" s="25"/>
      <c r="K329" s="32"/>
    </row>
    <row r="330" spans="1:11" s="33" customFormat="1" ht="12.75" x14ac:dyDescent="0.2">
      <c r="A330" s="21">
        <v>323</v>
      </c>
      <c r="B330" s="44" t="s">
        <v>329</v>
      </c>
      <c r="C330" s="45">
        <v>1</v>
      </c>
      <c r="D330" s="25"/>
      <c r="E330" s="26"/>
      <c r="F330" s="27">
        <v>1</v>
      </c>
      <c r="G330" s="28"/>
      <c r="H330" s="29"/>
      <c r="I330" s="26"/>
      <c r="J330" s="25"/>
      <c r="K330" s="32"/>
    </row>
    <row r="331" spans="1:11" s="33" customFormat="1" ht="12.75" x14ac:dyDescent="0.2">
      <c r="A331" s="21">
        <v>324</v>
      </c>
      <c r="B331" s="44" t="s">
        <v>330</v>
      </c>
      <c r="C331" s="45">
        <v>1.5</v>
      </c>
      <c r="D331" s="25"/>
      <c r="E331" s="26"/>
      <c r="F331" s="27">
        <v>1.5</v>
      </c>
      <c r="G331" s="28"/>
      <c r="H331" s="29"/>
      <c r="I331" s="26"/>
      <c r="J331" s="25"/>
      <c r="K331" s="32"/>
    </row>
    <row r="332" spans="1:11" s="33" customFormat="1" ht="12.75" x14ac:dyDescent="0.2">
      <c r="A332" s="21">
        <v>325</v>
      </c>
      <c r="B332" s="44" t="s">
        <v>331</v>
      </c>
      <c r="C332" s="45">
        <v>3</v>
      </c>
      <c r="D332" s="25"/>
      <c r="E332" s="26"/>
      <c r="F332" s="27">
        <v>3</v>
      </c>
      <c r="G332" s="28"/>
      <c r="H332" s="29"/>
      <c r="I332" s="26"/>
      <c r="J332" s="25"/>
      <c r="K332" s="32"/>
    </row>
    <row r="333" spans="1:11" s="33" customFormat="1" ht="12.75" x14ac:dyDescent="0.2">
      <c r="A333" s="21">
        <v>326</v>
      </c>
      <c r="B333" s="44" t="s">
        <v>332</v>
      </c>
      <c r="C333" s="45">
        <v>1</v>
      </c>
      <c r="D333" s="25"/>
      <c r="E333" s="26"/>
      <c r="F333" s="27">
        <v>1</v>
      </c>
      <c r="G333" s="28"/>
      <c r="H333" s="29"/>
      <c r="I333" s="26"/>
      <c r="J333" s="25"/>
      <c r="K333" s="32"/>
    </row>
    <row r="334" spans="1:11" s="33" customFormat="1" ht="12.75" x14ac:dyDescent="0.2">
      <c r="A334" s="21">
        <v>327</v>
      </c>
      <c r="B334" s="44" t="s">
        <v>249</v>
      </c>
      <c r="C334" s="45">
        <v>0.5</v>
      </c>
      <c r="D334" s="25"/>
      <c r="E334" s="26"/>
      <c r="F334" s="27">
        <v>0.5</v>
      </c>
      <c r="G334" s="28"/>
      <c r="H334" s="29"/>
      <c r="I334" s="26"/>
      <c r="J334" s="25"/>
      <c r="K334" s="32"/>
    </row>
    <row r="335" spans="1:11" s="33" customFormat="1" ht="12.75" x14ac:dyDescent="0.2">
      <c r="A335" s="21">
        <v>328</v>
      </c>
      <c r="B335" s="44" t="s">
        <v>333</v>
      </c>
      <c r="C335" s="45">
        <v>1.4</v>
      </c>
      <c r="D335" s="25"/>
      <c r="E335" s="26"/>
      <c r="F335" s="27">
        <v>1.4</v>
      </c>
      <c r="G335" s="28"/>
      <c r="H335" s="29"/>
      <c r="I335" s="26"/>
      <c r="J335" s="25"/>
      <c r="K335" s="32"/>
    </row>
    <row r="336" spans="1:11" s="33" customFormat="1" ht="12.75" x14ac:dyDescent="0.2">
      <c r="A336" s="21">
        <v>329</v>
      </c>
      <c r="B336" s="47" t="s">
        <v>334</v>
      </c>
      <c r="C336" s="48">
        <v>1.4</v>
      </c>
      <c r="D336" s="25"/>
      <c r="E336" s="26"/>
      <c r="F336" s="27">
        <v>1.4</v>
      </c>
      <c r="G336" s="28"/>
      <c r="H336" s="29"/>
      <c r="I336" s="26"/>
      <c r="J336" s="25"/>
      <c r="K336" s="32"/>
    </row>
    <row r="337" spans="1:11" s="33" customFormat="1" ht="12.75" x14ac:dyDescent="0.2">
      <c r="A337" s="21">
        <v>330</v>
      </c>
      <c r="B337" s="44" t="s">
        <v>335</v>
      </c>
      <c r="C337" s="45">
        <v>1.4</v>
      </c>
      <c r="D337" s="25"/>
      <c r="E337" s="26"/>
      <c r="F337" s="27">
        <v>1.4</v>
      </c>
      <c r="G337" s="28"/>
      <c r="H337" s="29"/>
      <c r="I337" s="26"/>
      <c r="J337" s="25"/>
      <c r="K337" s="32"/>
    </row>
    <row r="338" spans="1:11" s="33" customFormat="1" ht="12.75" x14ac:dyDescent="0.2">
      <c r="A338" s="21">
        <v>331</v>
      </c>
      <c r="B338" s="44" t="s">
        <v>147</v>
      </c>
      <c r="C338" s="45">
        <v>1.4</v>
      </c>
      <c r="D338" s="25"/>
      <c r="E338" s="26"/>
      <c r="F338" s="27">
        <v>1.4</v>
      </c>
      <c r="G338" s="28"/>
      <c r="H338" s="29"/>
      <c r="I338" s="26"/>
      <c r="J338" s="25"/>
      <c r="K338" s="32"/>
    </row>
    <row r="339" spans="1:11" s="33" customFormat="1" ht="12.75" x14ac:dyDescent="0.2">
      <c r="A339" s="21">
        <v>332</v>
      </c>
      <c r="B339" s="44" t="s">
        <v>336</v>
      </c>
      <c r="C339" s="45">
        <v>1.1000000000000001</v>
      </c>
      <c r="D339" s="25"/>
      <c r="E339" s="26"/>
      <c r="F339" s="27">
        <v>1.1000000000000001</v>
      </c>
      <c r="G339" s="28"/>
      <c r="H339" s="29"/>
      <c r="I339" s="26"/>
      <c r="J339" s="25"/>
      <c r="K339" s="32"/>
    </row>
    <row r="340" spans="1:11" s="33" customFormat="1" ht="12.75" x14ac:dyDescent="0.2">
      <c r="A340" s="21">
        <v>333</v>
      </c>
      <c r="B340" s="44" t="s">
        <v>337</v>
      </c>
      <c r="C340" s="45">
        <v>1</v>
      </c>
      <c r="D340" s="25"/>
      <c r="E340" s="26"/>
      <c r="F340" s="27">
        <v>1</v>
      </c>
      <c r="G340" s="28"/>
      <c r="H340" s="29"/>
      <c r="I340" s="26"/>
      <c r="J340" s="25"/>
      <c r="K340" s="32"/>
    </row>
    <row r="341" spans="1:11" s="33" customFormat="1" ht="12.75" x14ac:dyDescent="0.2">
      <c r="A341" s="21">
        <v>334</v>
      </c>
      <c r="B341" s="44" t="s">
        <v>338</v>
      </c>
      <c r="C341" s="45">
        <v>0.5</v>
      </c>
      <c r="D341" s="25"/>
      <c r="E341" s="26"/>
      <c r="F341" s="27">
        <v>0.5</v>
      </c>
      <c r="G341" s="28"/>
      <c r="H341" s="29"/>
      <c r="I341" s="26"/>
      <c r="J341" s="25"/>
      <c r="K341" s="32"/>
    </row>
    <row r="342" spans="1:11" s="33" customFormat="1" ht="12.75" x14ac:dyDescent="0.2">
      <c r="A342" s="21">
        <v>335</v>
      </c>
      <c r="B342" s="44" t="s">
        <v>339</v>
      </c>
      <c r="C342" s="45">
        <v>1</v>
      </c>
      <c r="D342" s="25"/>
      <c r="E342" s="26"/>
      <c r="F342" s="27">
        <v>1</v>
      </c>
      <c r="G342" s="28"/>
      <c r="H342" s="29"/>
      <c r="I342" s="26"/>
      <c r="J342" s="25"/>
      <c r="K342" s="32"/>
    </row>
    <row r="343" spans="1:11" s="33" customFormat="1" ht="12.75" x14ac:dyDescent="0.2">
      <c r="A343" s="21">
        <v>336</v>
      </c>
      <c r="B343" s="44" t="s">
        <v>270</v>
      </c>
      <c r="C343" s="45">
        <v>1</v>
      </c>
      <c r="D343" s="25"/>
      <c r="E343" s="26"/>
      <c r="F343" s="27">
        <v>1</v>
      </c>
      <c r="G343" s="28"/>
      <c r="H343" s="29"/>
      <c r="I343" s="26"/>
      <c r="J343" s="25"/>
      <c r="K343" s="32"/>
    </row>
    <row r="344" spans="1:11" s="33" customFormat="1" ht="12.75" x14ac:dyDescent="0.2">
      <c r="A344" s="21">
        <v>337</v>
      </c>
      <c r="B344" s="44" t="s">
        <v>340</v>
      </c>
      <c r="C344" s="45">
        <v>1.4</v>
      </c>
      <c r="D344" s="25"/>
      <c r="E344" s="26"/>
      <c r="F344" s="27">
        <v>1.4</v>
      </c>
      <c r="G344" s="28"/>
      <c r="H344" s="29"/>
      <c r="I344" s="26"/>
      <c r="J344" s="25"/>
      <c r="K344" s="32"/>
    </row>
    <row r="345" spans="1:11" s="33" customFormat="1" ht="12.75" x14ac:dyDescent="0.2">
      <c r="A345" s="21">
        <v>338</v>
      </c>
      <c r="B345" s="47" t="s">
        <v>341</v>
      </c>
      <c r="C345" s="48">
        <v>0.5</v>
      </c>
      <c r="D345" s="25"/>
      <c r="E345" s="26"/>
      <c r="F345" s="27">
        <v>0.5</v>
      </c>
      <c r="G345" s="28"/>
      <c r="H345" s="29"/>
      <c r="I345" s="26"/>
      <c r="J345" s="25"/>
      <c r="K345" s="32"/>
    </row>
    <row r="346" spans="1:11" s="33" customFormat="1" ht="12.75" x14ac:dyDescent="0.2">
      <c r="A346" s="21">
        <v>339</v>
      </c>
      <c r="B346" s="44" t="s">
        <v>342</v>
      </c>
      <c r="C346" s="45">
        <v>1.4</v>
      </c>
      <c r="D346" s="25"/>
      <c r="E346" s="26"/>
      <c r="F346" s="27">
        <v>1.4</v>
      </c>
      <c r="G346" s="28"/>
      <c r="H346" s="29"/>
      <c r="I346" s="26"/>
      <c r="J346" s="25"/>
      <c r="K346" s="32"/>
    </row>
    <row r="347" spans="1:11" s="33" customFormat="1" ht="12.75" x14ac:dyDescent="0.2">
      <c r="A347" s="21">
        <v>340</v>
      </c>
      <c r="B347" s="44" t="s">
        <v>343</v>
      </c>
      <c r="C347" s="45">
        <v>1</v>
      </c>
      <c r="D347" s="25"/>
      <c r="E347" s="26"/>
      <c r="F347" s="27">
        <v>1</v>
      </c>
      <c r="G347" s="28"/>
      <c r="H347" s="29"/>
      <c r="I347" s="26"/>
      <c r="J347" s="25"/>
      <c r="K347" s="32"/>
    </row>
    <row r="348" spans="1:11" s="33" customFormat="1" ht="12.75" x14ac:dyDescent="0.2">
      <c r="A348" s="21">
        <v>341</v>
      </c>
      <c r="B348" s="44" t="s">
        <v>344</v>
      </c>
      <c r="C348" s="45">
        <v>1</v>
      </c>
      <c r="D348" s="25"/>
      <c r="E348" s="26"/>
      <c r="F348" s="27">
        <v>1</v>
      </c>
      <c r="G348" s="28"/>
      <c r="H348" s="29"/>
      <c r="I348" s="26"/>
      <c r="J348" s="25"/>
      <c r="K348" s="32"/>
    </row>
    <row r="349" spans="1:11" s="33" customFormat="1" ht="12.75" x14ac:dyDescent="0.2">
      <c r="A349" s="21">
        <v>342</v>
      </c>
      <c r="B349" s="44" t="s">
        <v>163</v>
      </c>
      <c r="C349" s="45">
        <v>1</v>
      </c>
      <c r="D349" s="25"/>
      <c r="E349" s="26"/>
      <c r="F349" s="27">
        <v>1</v>
      </c>
      <c r="G349" s="28"/>
      <c r="H349" s="29"/>
      <c r="I349" s="26"/>
      <c r="J349" s="25"/>
      <c r="K349" s="32"/>
    </row>
    <row r="350" spans="1:11" s="33" customFormat="1" ht="12.75" x14ac:dyDescent="0.2">
      <c r="A350" s="21">
        <v>343</v>
      </c>
      <c r="B350" s="49" t="s">
        <v>345</v>
      </c>
      <c r="C350" s="50">
        <v>1</v>
      </c>
      <c r="D350" s="25"/>
      <c r="E350" s="26"/>
      <c r="F350" s="27">
        <v>1</v>
      </c>
      <c r="G350" s="28"/>
      <c r="H350" s="29"/>
      <c r="I350" s="26"/>
      <c r="J350" s="25"/>
      <c r="K350" s="32"/>
    </row>
    <row r="351" spans="1:11" s="33" customFormat="1" ht="12.75" x14ac:dyDescent="0.2">
      <c r="A351" s="21">
        <v>344</v>
      </c>
      <c r="B351" s="49" t="s">
        <v>346</v>
      </c>
      <c r="C351" s="50">
        <v>1.5</v>
      </c>
      <c r="D351" s="25"/>
      <c r="E351" s="26"/>
      <c r="F351" s="27">
        <v>1.5</v>
      </c>
      <c r="G351" s="28"/>
      <c r="H351" s="29"/>
      <c r="I351" s="26"/>
      <c r="J351" s="25"/>
      <c r="K351" s="32"/>
    </row>
    <row r="352" spans="1:11" s="33" customFormat="1" ht="12.75" x14ac:dyDescent="0.2">
      <c r="A352" s="21">
        <v>345</v>
      </c>
      <c r="B352" s="49" t="s">
        <v>95</v>
      </c>
      <c r="C352" s="50">
        <v>2</v>
      </c>
      <c r="D352" s="25"/>
      <c r="E352" s="26"/>
      <c r="F352" s="27">
        <v>2</v>
      </c>
      <c r="G352" s="28"/>
      <c r="H352" s="29"/>
      <c r="I352" s="26"/>
      <c r="J352" s="25"/>
      <c r="K352" s="32"/>
    </row>
    <row r="353" spans="1:11" s="33" customFormat="1" ht="12.75" x14ac:dyDescent="0.2">
      <c r="A353" s="21">
        <v>346</v>
      </c>
      <c r="B353" s="49" t="s">
        <v>347</v>
      </c>
      <c r="C353" s="50">
        <v>1.4</v>
      </c>
      <c r="D353" s="25"/>
      <c r="E353" s="26"/>
      <c r="F353" s="27">
        <v>1.4</v>
      </c>
      <c r="G353" s="28"/>
      <c r="H353" s="29"/>
      <c r="I353" s="26"/>
      <c r="J353" s="25"/>
      <c r="K353" s="32"/>
    </row>
    <row r="354" spans="1:11" s="33" customFormat="1" ht="12.75" x14ac:dyDescent="0.2">
      <c r="A354" s="21">
        <v>347</v>
      </c>
      <c r="B354" s="49" t="s">
        <v>348</v>
      </c>
      <c r="C354" s="50">
        <v>1.4</v>
      </c>
      <c r="D354" s="25"/>
      <c r="E354" s="26"/>
      <c r="F354" s="27">
        <v>1.4</v>
      </c>
      <c r="G354" s="28"/>
      <c r="H354" s="29"/>
      <c r="I354" s="26"/>
      <c r="J354" s="25"/>
      <c r="K354" s="32"/>
    </row>
    <row r="355" spans="1:11" s="33" customFormat="1" ht="12.75" x14ac:dyDescent="0.2">
      <c r="A355" s="21">
        <v>348</v>
      </c>
      <c r="B355" s="49" t="s">
        <v>349</v>
      </c>
      <c r="C355" s="50">
        <v>1</v>
      </c>
      <c r="D355" s="25"/>
      <c r="E355" s="26"/>
      <c r="F355" s="27">
        <v>1</v>
      </c>
      <c r="G355" s="28"/>
      <c r="H355" s="29"/>
      <c r="I355" s="26"/>
      <c r="J355" s="25"/>
      <c r="K355" s="32"/>
    </row>
    <row r="356" spans="1:11" s="33" customFormat="1" ht="12.75" x14ac:dyDescent="0.2">
      <c r="A356" s="21">
        <v>349</v>
      </c>
      <c r="B356" s="49" t="s">
        <v>350</v>
      </c>
      <c r="C356" s="50">
        <v>1.4</v>
      </c>
      <c r="D356" s="25"/>
      <c r="E356" s="26"/>
      <c r="F356" s="27">
        <v>1.4</v>
      </c>
      <c r="G356" s="28"/>
      <c r="H356" s="29"/>
      <c r="I356" s="26"/>
      <c r="J356" s="25"/>
      <c r="K356" s="32"/>
    </row>
    <row r="357" spans="1:11" s="33" customFormat="1" ht="12.75" x14ac:dyDescent="0.2">
      <c r="A357" s="21">
        <v>350</v>
      </c>
      <c r="B357" s="49" t="s">
        <v>351</v>
      </c>
      <c r="C357" s="50">
        <v>0.5</v>
      </c>
      <c r="D357" s="25"/>
      <c r="E357" s="26"/>
      <c r="F357" s="27">
        <v>0.5</v>
      </c>
      <c r="G357" s="28"/>
      <c r="H357" s="29"/>
      <c r="I357" s="26"/>
      <c r="J357" s="25"/>
      <c r="K357" s="32"/>
    </row>
    <row r="358" spans="1:11" s="33" customFormat="1" ht="12.75" x14ac:dyDescent="0.2">
      <c r="A358" s="21">
        <v>351</v>
      </c>
      <c r="B358" s="49" t="s">
        <v>352</v>
      </c>
      <c r="C358" s="50">
        <v>1.4</v>
      </c>
      <c r="D358" s="25"/>
      <c r="E358" s="26"/>
      <c r="F358" s="27">
        <v>1.4</v>
      </c>
      <c r="G358" s="28"/>
      <c r="H358" s="29"/>
      <c r="I358" s="26"/>
      <c r="J358" s="25"/>
      <c r="K358" s="32"/>
    </row>
    <row r="359" spans="1:11" s="33" customFormat="1" ht="12.75" x14ac:dyDescent="0.2">
      <c r="A359" s="21">
        <v>352</v>
      </c>
      <c r="B359" s="49" t="s">
        <v>353</v>
      </c>
      <c r="C359" s="50">
        <v>0.5</v>
      </c>
      <c r="D359" s="25"/>
      <c r="E359" s="26"/>
      <c r="F359" s="27">
        <v>0.5</v>
      </c>
      <c r="G359" s="28"/>
      <c r="H359" s="29"/>
      <c r="I359" s="26"/>
      <c r="J359" s="25"/>
      <c r="K359" s="32"/>
    </row>
    <row r="360" spans="1:11" s="33" customFormat="1" ht="12.75" x14ac:dyDescent="0.2">
      <c r="A360" s="21">
        <v>353</v>
      </c>
      <c r="B360" s="49" t="s">
        <v>354</v>
      </c>
      <c r="C360" s="50">
        <v>1</v>
      </c>
      <c r="D360" s="25"/>
      <c r="E360" s="26"/>
      <c r="F360" s="27">
        <v>1</v>
      </c>
      <c r="G360" s="28"/>
      <c r="H360" s="29"/>
      <c r="I360" s="26"/>
      <c r="J360" s="25"/>
      <c r="K360" s="32"/>
    </row>
    <row r="361" spans="1:11" s="33" customFormat="1" ht="12.75" x14ac:dyDescent="0.2">
      <c r="A361" s="21">
        <v>354</v>
      </c>
      <c r="B361" s="44" t="s">
        <v>355</v>
      </c>
      <c r="C361" s="45">
        <v>1</v>
      </c>
      <c r="D361" s="25"/>
      <c r="E361" s="26"/>
      <c r="F361" s="27">
        <v>1</v>
      </c>
      <c r="G361" s="28"/>
      <c r="H361" s="29"/>
      <c r="I361" s="26"/>
      <c r="J361" s="25"/>
      <c r="K361" s="32"/>
    </row>
    <row r="362" spans="1:11" s="33" customFormat="1" ht="12.75" x14ac:dyDescent="0.2">
      <c r="A362" s="21">
        <v>355</v>
      </c>
      <c r="B362" s="44" t="s">
        <v>356</v>
      </c>
      <c r="C362" s="45">
        <v>0.7</v>
      </c>
      <c r="D362" s="25"/>
      <c r="E362" s="26"/>
      <c r="F362" s="27">
        <v>0.7</v>
      </c>
      <c r="G362" s="28"/>
      <c r="H362" s="29"/>
      <c r="I362" s="26"/>
      <c r="J362" s="25"/>
      <c r="K362" s="32"/>
    </row>
    <row r="363" spans="1:11" s="33" customFormat="1" ht="12.75" x14ac:dyDescent="0.2">
      <c r="A363" s="21">
        <v>356</v>
      </c>
      <c r="B363" s="44" t="s">
        <v>341</v>
      </c>
      <c r="C363" s="45">
        <v>1</v>
      </c>
      <c r="D363" s="25"/>
      <c r="E363" s="26"/>
      <c r="F363" s="27">
        <v>1</v>
      </c>
      <c r="G363" s="28"/>
      <c r="H363" s="29"/>
      <c r="I363" s="26"/>
      <c r="J363" s="25"/>
      <c r="K363" s="32"/>
    </row>
    <row r="364" spans="1:11" s="33" customFormat="1" ht="12.75" x14ac:dyDescent="0.2">
      <c r="A364" s="21">
        <v>357</v>
      </c>
      <c r="B364" s="44" t="s">
        <v>357</v>
      </c>
      <c r="C364" s="45">
        <v>1</v>
      </c>
      <c r="D364" s="25"/>
      <c r="E364" s="26"/>
      <c r="F364" s="27">
        <v>1</v>
      </c>
      <c r="G364" s="28"/>
      <c r="H364" s="29"/>
      <c r="I364" s="26"/>
      <c r="J364" s="25"/>
      <c r="K364" s="32"/>
    </row>
    <row r="365" spans="1:11" s="33" customFormat="1" ht="12.75" x14ac:dyDescent="0.2">
      <c r="A365" s="21">
        <v>358</v>
      </c>
      <c r="B365" s="44" t="s">
        <v>99</v>
      </c>
      <c r="C365" s="45">
        <v>1</v>
      </c>
      <c r="D365" s="25"/>
      <c r="E365" s="26"/>
      <c r="F365" s="27">
        <v>1</v>
      </c>
      <c r="G365" s="28"/>
      <c r="H365" s="29"/>
      <c r="I365" s="26"/>
      <c r="J365" s="25"/>
      <c r="K365" s="32"/>
    </row>
    <row r="366" spans="1:11" s="33" customFormat="1" ht="12.75" x14ac:dyDescent="0.2">
      <c r="A366" s="21">
        <v>359</v>
      </c>
      <c r="B366" s="44" t="s">
        <v>271</v>
      </c>
      <c r="C366" s="45">
        <v>1.4</v>
      </c>
      <c r="D366" s="25"/>
      <c r="E366" s="26"/>
      <c r="F366" s="27">
        <v>1.4</v>
      </c>
      <c r="G366" s="28"/>
      <c r="H366" s="29"/>
      <c r="I366" s="26"/>
      <c r="J366" s="25"/>
      <c r="K366" s="32"/>
    </row>
    <row r="367" spans="1:11" s="33" customFormat="1" ht="12.75" x14ac:dyDescent="0.2">
      <c r="A367" s="21">
        <v>360</v>
      </c>
      <c r="B367" s="44" t="s">
        <v>358</v>
      </c>
      <c r="C367" s="45">
        <v>1.4</v>
      </c>
      <c r="D367" s="25"/>
      <c r="E367" s="26"/>
      <c r="F367" s="27">
        <v>1.4</v>
      </c>
      <c r="G367" s="28"/>
      <c r="H367" s="29"/>
      <c r="I367" s="26"/>
      <c r="J367" s="25"/>
      <c r="K367" s="32"/>
    </row>
    <row r="368" spans="1:11" s="33" customFormat="1" ht="12.75" x14ac:dyDescent="0.2">
      <c r="A368" s="21">
        <v>361</v>
      </c>
      <c r="B368" s="44" t="s">
        <v>359</v>
      </c>
      <c r="C368" s="45">
        <v>1.5</v>
      </c>
      <c r="D368" s="25"/>
      <c r="E368" s="26"/>
      <c r="F368" s="27">
        <v>1.5</v>
      </c>
      <c r="G368" s="28"/>
      <c r="H368" s="29"/>
      <c r="I368" s="26"/>
      <c r="J368" s="25"/>
      <c r="K368" s="32"/>
    </row>
    <row r="369" spans="1:11" s="33" customFormat="1" ht="12.75" x14ac:dyDescent="0.2">
      <c r="A369" s="21">
        <v>362</v>
      </c>
      <c r="B369" s="44" t="s">
        <v>360</v>
      </c>
      <c r="C369" s="45">
        <v>1</v>
      </c>
      <c r="D369" s="25"/>
      <c r="E369" s="26"/>
      <c r="F369" s="27">
        <v>1</v>
      </c>
      <c r="G369" s="28"/>
      <c r="H369" s="29"/>
      <c r="I369" s="26"/>
      <c r="J369" s="25"/>
      <c r="K369" s="32"/>
    </row>
    <row r="370" spans="1:11" s="33" customFormat="1" ht="12.75" x14ac:dyDescent="0.2">
      <c r="A370" s="21">
        <v>363</v>
      </c>
      <c r="B370" s="44" t="s">
        <v>105</v>
      </c>
      <c r="C370" s="45">
        <v>0.7</v>
      </c>
      <c r="D370" s="25"/>
      <c r="E370" s="26"/>
      <c r="F370" s="27">
        <v>0.7</v>
      </c>
      <c r="G370" s="28"/>
      <c r="H370" s="29"/>
      <c r="I370" s="26"/>
      <c r="J370" s="25"/>
      <c r="K370" s="32"/>
    </row>
    <row r="371" spans="1:11" s="33" customFormat="1" ht="12.75" x14ac:dyDescent="0.2">
      <c r="A371" s="21">
        <v>364</v>
      </c>
      <c r="B371" s="44" t="s">
        <v>361</v>
      </c>
      <c r="C371" s="45">
        <v>1.5</v>
      </c>
      <c r="D371" s="25"/>
      <c r="E371" s="26"/>
      <c r="F371" s="27">
        <v>1.5</v>
      </c>
      <c r="G371" s="28"/>
      <c r="H371" s="29"/>
      <c r="I371" s="26"/>
      <c r="J371" s="25"/>
      <c r="K371" s="32"/>
    </row>
    <row r="372" spans="1:11" s="33" customFormat="1" ht="12.75" x14ac:dyDescent="0.2">
      <c r="A372" s="21">
        <v>365</v>
      </c>
      <c r="B372" s="44" t="s">
        <v>362</v>
      </c>
      <c r="C372" s="45">
        <v>3</v>
      </c>
      <c r="D372" s="25"/>
      <c r="E372" s="26"/>
      <c r="F372" s="27">
        <v>3</v>
      </c>
      <c r="G372" s="28"/>
      <c r="H372" s="29"/>
      <c r="I372" s="26"/>
      <c r="J372" s="25"/>
      <c r="K372" s="32"/>
    </row>
    <row r="373" spans="1:11" s="33" customFormat="1" ht="12.75" x14ac:dyDescent="0.2">
      <c r="A373" s="21">
        <v>366</v>
      </c>
      <c r="B373" s="44" t="s">
        <v>363</v>
      </c>
      <c r="C373" s="45">
        <v>1.4</v>
      </c>
      <c r="D373" s="25"/>
      <c r="E373" s="26"/>
      <c r="F373" s="27">
        <v>1.4</v>
      </c>
      <c r="G373" s="28"/>
      <c r="H373" s="29"/>
      <c r="I373" s="26"/>
      <c r="J373" s="25"/>
      <c r="K373" s="32"/>
    </row>
    <row r="374" spans="1:11" s="33" customFormat="1" ht="12.75" x14ac:dyDescent="0.2">
      <c r="A374" s="21">
        <v>367</v>
      </c>
      <c r="B374" s="44" t="s">
        <v>364</v>
      </c>
      <c r="C374" s="45">
        <v>1.5</v>
      </c>
      <c r="D374" s="25"/>
      <c r="E374" s="26"/>
      <c r="F374" s="27">
        <v>1.5</v>
      </c>
      <c r="G374" s="28"/>
      <c r="H374" s="29"/>
      <c r="I374" s="26"/>
      <c r="J374" s="25"/>
      <c r="K374" s="32"/>
    </row>
    <row r="375" spans="1:11" s="33" customFormat="1" ht="12.75" x14ac:dyDescent="0.2">
      <c r="A375" s="21">
        <v>368</v>
      </c>
      <c r="B375" s="44" t="s">
        <v>365</v>
      </c>
      <c r="C375" s="45">
        <v>1</v>
      </c>
      <c r="D375" s="25"/>
      <c r="E375" s="26"/>
      <c r="F375" s="27">
        <v>1</v>
      </c>
      <c r="G375" s="28"/>
      <c r="H375" s="29"/>
      <c r="I375" s="26"/>
      <c r="J375" s="25"/>
      <c r="K375" s="32"/>
    </row>
    <row r="376" spans="1:11" s="33" customFormat="1" ht="12.75" x14ac:dyDescent="0.2">
      <c r="A376" s="21">
        <v>369</v>
      </c>
      <c r="B376" s="44" t="s">
        <v>337</v>
      </c>
      <c r="C376" s="45">
        <v>1</v>
      </c>
      <c r="D376" s="25"/>
      <c r="E376" s="26"/>
      <c r="F376" s="27">
        <v>1</v>
      </c>
      <c r="G376" s="28"/>
      <c r="H376" s="29"/>
      <c r="I376" s="26"/>
      <c r="J376" s="25"/>
      <c r="K376" s="32"/>
    </row>
    <row r="377" spans="1:11" s="33" customFormat="1" ht="12.75" x14ac:dyDescent="0.2">
      <c r="A377" s="21">
        <v>370</v>
      </c>
      <c r="B377" s="44" t="s">
        <v>366</v>
      </c>
      <c r="C377" s="45">
        <v>0.5</v>
      </c>
      <c r="D377" s="25"/>
      <c r="E377" s="26"/>
      <c r="F377" s="27">
        <v>0.5</v>
      </c>
      <c r="G377" s="28"/>
      <c r="H377" s="29"/>
      <c r="I377" s="26"/>
      <c r="J377" s="25"/>
      <c r="K377" s="32"/>
    </row>
    <row r="378" spans="1:11" s="33" customFormat="1" ht="12.75" x14ac:dyDescent="0.2">
      <c r="A378" s="21">
        <v>371</v>
      </c>
      <c r="B378" s="44" t="s">
        <v>108</v>
      </c>
      <c r="C378" s="45">
        <v>3</v>
      </c>
      <c r="D378" s="25"/>
      <c r="E378" s="26"/>
      <c r="F378" s="27">
        <v>3</v>
      </c>
      <c r="G378" s="28"/>
      <c r="H378" s="29"/>
      <c r="I378" s="26"/>
      <c r="J378" s="25"/>
      <c r="K378" s="32"/>
    </row>
    <row r="379" spans="1:11" s="33" customFormat="1" ht="12.75" x14ac:dyDescent="0.2">
      <c r="A379" s="21">
        <v>372</v>
      </c>
      <c r="B379" s="44" t="s">
        <v>151</v>
      </c>
      <c r="C379" s="45">
        <v>7.4</v>
      </c>
      <c r="D379" s="25"/>
      <c r="E379" s="26"/>
      <c r="F379" s="27">
        <v>7.4</v>
      </c>
      <c r="G379" s="28"/>
      <c r="H379" s="29"/>
      <c r="I379" s="26"/>
      <c r="J379" s="25"/>
      <c r="K379" s="32"/>
    </row>
    <row r="380" spans="1:11" s="33" customFormat="1" ht="12.75" x14ac:dyDescent="0.2">
      <c r="A380" s="21">
        <v>373</v>
      </c>
      <c r="B380" s="44" t="s">
        <v>367</v>
      </c>
      <c r="C380" s="45">
        <v>2</v>
      </c>
      <c r="D380" s="25"/>
      <c r="E380" s="26"/>
      <c r="F380" s="27">
        <v>2</v>
      </c>
      <c r="G380" s="28"/>
      <c r="H380" s="29"/>
      <c r="I380" s="26"/>
      <c r="J380" s="25"/>
      <c r="K380" s="32"/>
    </row>
    <row r="381" spans="1:11" s="33" customFormat="1" ht="12.75" x14ac:dyDescent="0.2">
      <c r="A381" s="21">
        <v>374</v>
      </c>
      <c r="B381" s="44" t="s">
        <v>355</v>
      </c>
      <c r="C381" s="45">
        <v>1</v>
      </c>
      <c r="D381" s="25"/>
      <c r="E381" s="26"/>
      <c r="F381" s="27">
        <v>1</v>
      </c>
      <c r="G381" s="28"/>
      <c r="H381" s="29"/>
      <c r="I381" s="26"/>
      <c r="J381" s="25"/>
      <c r="K381" s="32"/>
    </row>
    <row r="382" spans="1:11" s="33" customFormat="1" ht="12.75" x14ac:dyDescent="0.2">
      <c r="A382" s="21">
        <v>375</v>
      </c>
      <c r="B382" s="44" t="s">
        <v>368</v>
      </c>
      <c r="C382" s="45">
        <v>0.5</v>
      </c>
      <c r="D382" s="25"/>
      <c r="E382" s="26"/>
      <c r="F382" s="27">
        <v>0.5</v>
      </c>
      <c r="G382" s="28"/>
      <c r="H382" s="29"/>
      <c r="I382" s="26"/>
      <c r="J382" s="25"/>
      <c r="K382" s="32"/>
    </row>
    <row r="383" spans="1:11" s="33" customFormat="1" ht="12.75" x14ac:dyDescent="0.2">
      <c r="A383" s="21">
        <v>376</v>
      </c>
      <c r="B383" s="44" t="s">
        <v>369</v>
      </c>
      <c r="C383" s="45">
        <v>1.5</v>
      </c>
      <c r="D383" s="25"/>
      <c r="E383" s="26"/>
      <c r="F383" s="27">
        <v>1.5</v>
      </c>
      <c r="G383" s="28"/>
      <c r="H383" s="29"/>
      <c r="I383" s="26"/>
      <c r="J383" s="25"/>
      <c r="K383" s="32"/>
    </row>
    <row r="384" spans="1:11" s="33" customFormat="1" ht="12.75" x14ac:dyDescent="0.2">
      <c r="A384" s="21">
        <v>377</v>
      </c>
      <c r="B384" s="44" t="s">
        <v>370</v>
      </c>
      <c r="C384" s="45">
        <v>0.7</v>
      </c>
      <c r="D384" s="25"/>
      <c r="E384" s="26"/>
      <c r="F384" s="27">
        <v>0.7</v>
      </c>
      <c r="G384" s="28"/>
      <c r="H384" s="29"/>
      <c r="I384" s="26"/>
      <c r="J384" s="25"/>
      <c r="K384" s="32"/>
    </row>
    <row r="385" spans="1:11" s="33" customFormat="1" ht="12.75" x14ac:dyDescent="0.2">
      <c r="A385" s="21">
        <v>378</v>
      </c>
      <c r="B385" s="44" t="s">
        <v>158</v>
      </c>
      <c r="C385" s="45">
        <v>1</v>
      </c>
      <c r="D385" s="25"/>
      <c r="E385" s="26"/>
      <c r="F385" s="27">
        <v>1</v>
      </c>
      <c r="G385" s="28"/>
      <c r="H385" s="29"/>
      <c r="I385" s="26"/>
      <c r="J385" s="25"/>
      <c r="K385" s="32"/>
    </row>
    <row r="386" spans="1:11" s="33" customFormat="1" ht="12.75" x14ac:dyDescent="0.2">
      <c r="A386" s="21">
        <v>379</v>
      </c>
      <c r="B386" s="44" t="s">
        <v>162</v>
      </c>
      <c r="C386" s="45">
        <v>1</v>
      </c>
      <c r="D386" s="25"/>
      <c r="E386" s="26"/>
      <c r="F386" s="27">
        <v>1</v>
      </c>
      <c r="G386" s="28"/>
      <c r="H386" s="29"/>
      <c r="I386" s="26"/>
      <c r="J386" s="25"/>
      <c r="K386" s="32"/>
    </row>
    <row r="387" spans="1:11" s="33" customFormat="1" ht="12.75" x14ac:dyDescent="0.2">
      <c r="A387" s="21">
        <v>380</v>
      </c>
      <c r="B387" s="44" t="s">
        <v>146</v>
      </c>
      <c r="C387" s="45">
        <v>1</v>
      </c>
      <c r="D387" s="25"/>
      <c r="E387" s="26"/>
      <c r="F387" s="27">
        <v>1</v>
      </c>
      <c r="G387" s="28"/>
      <c r="H387" s="29"/>
      <c r="I387" s="26"/>
      <c r="J387" s="25"/>
      <c r="K387" s="32"/>
    </row>
    <row r="388" spans="1:11" s="33" customFormat="1" ht="12.75" x14ac:dyDescent="0.2">
      <c r="A388" s="21">
        <v>381</v>
      </c>
      <c r="B388" s="44" t="s">
        <v>371</v>
      </c>
      <c r="C388" s="45">
        <v>1</v>
      </c>
      <c r="D388" s="25"/>
      <c r="E388" s="26"/>
      <c r="F388" s="27">
        <v>1</v>
      </c>
      <c r="G388" s="28"/>
      <c r="H388" s="29"/>
      <c r="I388" s="26"/>
      <c r="J388" s="25"/>
      <c r="K388" s="32"/>
    </row>
    <row r="389" spans="1:11" s="33" customFormat="1" ht="12.75" x14ac:dyDescent="0.2">
      <c r="A389" s="21">
        <v>382</v>
      </c>
      <c r="B389" s="44" t="s">
        <v>372</v>
      </c>
      <c r="C389" s="45">
        <v>1.5</v>
      </c>
      <c r="D389" s="25"/>
      <c r="E389" s="26"/>
      <c r="F389" s="27">
        <v>1.5</v>
      </c>
      <c r="G389" s="28"/>
      <c r="H389" s="29"/>
      <c r="I389" s="26"/>
      <c r="J389" s="25"/>
      <c r="K389" s="32"/>
    </row>
    <row r="390" spans="1:11" s="33" customFormat="1" ht="12.75" x14ac:dyDescent="0.2">
      <c r="A390" s="21">
        <v>383</v>
      </c>
      <c r="B390" s="44" t="s">
        <v>373</v>
      </c>
      <c r="C390" s="45">
        <v>0.5</v>
      </c>
      <c r="D390" s="25"/>
      <c r="E390" s="26"/>
      <c r="F390" s="27">
        <f t="shared" ref="F390:F410" si="0">SUM(C390,D390)</f>
        <v>0.5</v>
      </c>
      <c r="G390" s="28"/>
      <c r="H390" s="29"/>
      <c r="I390" s="26"/>
      <c r="J390" s="25"/>
      <c r="K390" s="32"/>
    </row>
    <row r="391" spans="1:11" s="33" customFormat="1" ht="12.75" x14ac:dyDescent="0.2">
      <c r="A391" s="21">
        <v>384</v>
      </c>
      <c r="B391" s="44" t="s">
        <v>374</v>
      </c>
      <c r="C391" s="45">
        <v>1</v>
      </c>
      <c r="D391" s="25"/>
      <c r="E391" s="26"/>
      <c r="F391" s="27">
        <f t="shared" si="0"/>
        <v>1</v>
      </c>
      <c r="G391" s="28"/>
      <c r="H391" s="29"/>
      <c r="I391" s="26"/>
      <c r="J391" s="25"/>
      <c r="K391" s="32"/>
    </row>
    <row r="392" spans="1:11" s="33" customFormat="1" ht="12.75" x14ac:dyDescent="0.2">
      <c r="A392" s="21">
        <v>385</v>
      </c>
      <c r="B392" s="44" t="s">
        <v>375</v>
      </c>
      <c r="C392" s="45">
        <v>1</v>
      </c>
      <c r="D392" s="25"/>
      <c r="E392" s="26"/>
      <c r="F392" s="27">
        <f t="shared" si="0"/>
        <v>1</v>
      </c>
      <c r="G392" s="28"/>
      <c r="H392" s="29"/>
      <c r="I392" s="26"/>
      <c r="J392" s="25"/>
      <c r="K392" s="32"/>
    </row>
    <row r="393" spans="1:11" s="33" customFormat="1" ht="12.75" x14ac:dyDescent="0.2">
      <c r="A393" s="21">
        <v>386</v>
      </c>
      <c r="B393" s="44" t="s">
        <v>262</v>
      </c>
      <c r="C393" s="45">
        <v>1</v>
      </c>
      <c r="D393" s="25"/>
      <c r="E393" s="26"/>
      <c r="F393" s="27">
        <f t="shared" si="0"/>
        <v>1</v>
      </c>
      <c r="G393" s="28"/>
      <c r="H393" s="29"/>
      <c r="I393" s="26"/>
      <c r="J393" s="25"/>
      <c r="K393" s="32"/>
    </row>
    <row r="394" spans="1:11" s="33" customFormat="1" ht="12.75" x14ac:dyDescent="0.2">
      <c r="A394" s="21">
        <v>387</v>
      </c>
      <c r="B394" s="44" t="s">
        <v>376</v>
      </c>
      <c r="C394" s="45">
        <v>1</v>
      </c>
      <c r="D394" s="25"/>
      <c r="E394" s="26"/>
      <c r="F394" s="27">
        <f t="shared" si="0"/>
        <v>1</v>
      </c>
      <c r="G394" s="28"/>
      <c r="H394" s="29"/>
      <c r="I394" s="26"/>
      <c r="J394" s="25"/>
      <c r="K394" s="32"/>
    </row>
    <row r="395" spans="1:11" s="33" customFormat="1" ht="12.75" x14ac:dyDescent="0.2">
      <c r="A395" s="21">
        <v>388</v>
      </c>
      <c r="B395" s="44" t="s">
        <v>85</v>
      </c>
      <c r="C395" s="45">
        <v>1.5</v>
      </c>
      <c r="D395" s="25"/>
      <c r="E395" s="26"/>
      <c r="F395" s="27">
        <f t="shared" si="0"/>
        <v>1.5</v>
      </c>
      <c r="G395" s="28"/>
      <c r="H395" s="29"/>
      <c r="I395" s="26"/>
      <c r="J395" s="25"/>
      <c r="K395" s="32"/>
    </row>
    <row r="396" spans="1:11" s="33" customFormat="1" ht="12.75" x14ac:dyDescent="0.2">
      <c r="A396" s="21">
        <v>389</v>
      </c>
      <c r="B396" s="44" t="s">
        <v>377</v>
      </c>
      <c r="C396" s="45">
        <v>1</v>
      </c>
      <c r="D396" s="25"/>
      <c r="E396" s="26"/>
      <c r="F396" s="27">
        <v>1</v>
      </c>
      <c r="G396" s="28"/>
      <c r="H396" s="29"/>
      <c r="I396" s="26"/>
      <c r="J396" s="25"/>
      <c r="K396" s="32"/>
    </row>
    <row r="397" spans="1:11" s="33" customFormat="1" ht="12.75" x14ac:dyDescent="0.2">
      <c r="A397" s="21">
        <v>390</v>
      </c>
      <c r="B397" s="44" t="s">
        <v>345</v>
      </c>
      <c r="C397" s="45">
        <v>1</v>
      </c>
      <c r="D397" s="25"/>
      <c r="E397" s="26"/>
      <c r="F397" s="27">
        <f t="shared" si="0"/>
        <v>1</v>
      </c>
      <c r="G397" s="28"/>
      <c r="H397" s="29"/>
      <c r="I397" s="26"/>
      <c r="J397" s="25"/>
      <c r="K397" s="32"/>
    </row>
    <row r="398" spans="1:11" s="33" customFormat="1" ht="12.75" x14ac:dyDescent="0.2">
      <c r="A398" s="21">
        <v>391</v>
      </c>
      <c r="B398" s="23" t="s">
        <v>183</v>
      </c>
      <c r="C398" s="53">
        <v>1</v>
      </c>
      <c r="D398" s="25"/>
      <c r="E398" s="26"/>
      <c r="F398" s="27">
        <f t="shared" si="0"/>
        <v>1</v>
      </c>
      <c r="G398" s="28"/>
      <c r="H398" s="29"/>
      <c r="I398" s="26"/>
      <c r="J398" s="25"/>
      <c r="K398" s="32"/>
    </row>
    <row r="399" spans="1:11" s="33" customFormat="1" ht="12.75" x14ac:dyDescent="0.2">
      <c r="A399" s="21">
        <v>392</v>
      </c>
      <c r="B399" s="44" t="s">
        <v>378</v>
      </c>
      <c r="C399" s="45">
        <v>1.4</v>
      </c>
      <c r="D399" s="25"/>
      <c r="E399" s="26"/>
      <c r="F399" s="27">
        <f t="shared" si="0"/>
        <v>1.4</v>
      </c>
      <c r="G399" s="28"/>
      <c r="H399" s="29"/>
      <c r="I399" s="26"/>
      <c r="J399" s="25"/>
      <c r="K399" s="32"/>
    </row>
    <row r="400" spans="1:11" s="33" customFormat="1" ht="12.75" x14ac:dyDescent="0.2">
      <c r="A400" s="21">
        <v>393</v>
      </c>
      <c r="B400" s="44" t="s">
        <v>379</v>
      </c>
      <c r="C400" s="45">
        <v>1.4</v>
      </c>
      <c r="D400" s="25"/>
      <c r="E400" s="26"/>
      <c r="F400" s="27">
        <f t="shared" si="0"/>
        <v>1.4</v>
      </c>
      <c r="G400" s="28"/>
      <c r="H400" s="29"/>
      <c r="I400" s="26"/>
      <c r="J400" s="25"/>
      <c r="K400" s="32"/>
    </row>
    <row r="401" spans="1:11" s="33" customFormat="1" ht="12.75" x14ac:dyDescent="0.2">
      <c r="A401" s="21">
        <v>394</v>
      </c>
      <c r="B401" s="44" t="s">
        <v>380</v>
      </c>
      <c r="C401" s="45">
        <v>0.5</v>
      </c>
      <c r="D401" s="25"/>
      <c r="E401" s="26"/>
      <c r="F401" s="27">
        <f t="shared" si="0"/>
        <v>0.5</v>
      </c>
      <c r="G401" s="28"/>
      <c r="H401" s="29"/>
      <c r="I401" s="26"/>
      <c r="J401" s="25"/>
      <c r="K401" s="32"/>
    </row>
    <row r="402" spans="1:11" s="33" customFormat="1" ht="12.75" x14ac:dyDescent="0.2">
      <c r="A402" s="21">
        <v>395</v>
      </c>
      <c r="B402" s="44" t="s">
        <v>202</v>
      </c>
      <c r="C402" s="45">
        <v>3</v>
      </c>
      <c r="D402" s="25"/>
      <c r="E402" s="26"/>
      <c r="F402" s="27">
        <f t="shared" si="0"/>
        <v>3</v>
      </c>
      <c r="G402" s="28"/>
      <c r="H402" s="29"/>
      <c r="I402" s="26"/>
      <c r="J402" s="25"/>
      <c r="K402" s="32"/>
    </row>
    <row r="403" spans="1:11" s="33" customFormat="1" ht="12.75" x14ac:dyDescent="0.2">
      <c r="A403" s="21">
        <v>396</v>
      </c>
      <c r="B403" s="44" t="s">
        <v>381</v>
      </c>
      <c r="C403" s="45">
        <v>2.5</v>
      </c>
      <c r="D403" s="25"/>
      <c r="E403" s="26"/>
      <c r="F403" s="27">
        <f t="shared" si="0"/>
        <v>2.5</v>
      </c>
      <c r="G403" s="28"/>
      <c r="H403" s="29"/>
      <c r="I403" s="26"/>
      <c r="J403" s="25"/>
      <c r="K403" s="32"/>
    </row>
    <row r="404" spans="1:11" s="33" customFormat="1" ht="12.75" x14ac:dyDescent="0.2">
      <c r="A404" s="21">
        <v>397</v>
      </c>
      <c r="B404" s="44" t="s">
        <v>382</v>
      </c>
      <c r="C404" s="45">
        <v>1.4</v>
      </c>
      <c r="D404" s="25"/>
      <c r="E404" s="26"/>
      <c r="F404" s="27">
        <f t="shared" si="0"/>
        <v>1.4</v>
      </c>
      <c r="G404" s="28"/>
      <c r="H404" s="29"/>
      <c r="I404" s="26"/>
      <c r="J404" s="25"/>
      <c r="K404" s="32"/>
    </row>
    <row r="405" spans="1:11" s="33" customFormat="1" ht="12.75" x14ac:dyDescent="0.2">
      <c r="A405" s="21">
        <v>398</v>
      </c>
      <c r="B405" s="44" t="s">
        <v>383</v>
      </c>
      <c r="C405" s="45">
        <v>1</v>
      </c>
      <c r="D405" s="25"/>
      <c r="E405" s="26"/>
      <c r="F405" s="27">
        <f t="shared" si="0"/>
        <v>1</v>
      </c>
      <c r="G405" s="28"/>
      <c r="H405" s="29"/>
      <c r="I405" s="26"/>
      <c r="J405" s="25"/>
      <c r="K405" s="32"/>
    </row>
    <row r="406" spans="1:11" s="33" customFormat="1" ht="12.75" x14ac:dyDescent="0.2">
      <c r="A406" s="21">
        <v>399</v>
      </c>
      <c r="B406" s="44" t="s">
        <v>384</v>
      </c>
      <c r="C406" s="45">
        <v>3</v>
      </c>
      <c r="D406" s="25"/>
      <c r="E406" s="26"/>
      <c r="F406" s="27">
        <f t="shared" si="0"/>
        <v>3</v>
      </c>
      <c r="G406" s="28"/>
      <c r="H406" s="29"/>
      <c r="I406" s="26"/>
      <c r="J406" s="25"/>
      <c r="K406" s="32"/>
    </row>
    <row r="407" spans="1:11" s="33" customFormat="1" ht="12.75" x14ac:dyDescent="0.2">
      <c r="A407" s="21">
        <v>400</v>
      </c>
      <c r="B407" s="44" t="s">
        <v>385</v>
      </c>
      <c r="C407" s="45">
        <v>1</v>
      </c>
      <c r="D407" s="25"/>
      <c r="E407" s="26"/>
      <c r="F407" s="27">
        <f t="shared" si="0"/>
        <v>1</v>
      </c>
      <c r="G407" s="28"/>
      <c r="H407" s="29"/>
      <c r="I407" s="26"/>
      <c r="J407" s="25"/>
      <c r="K407" s="32"/>
    </row>
    <row r="408" spans="1:11" s="33" customFormat="1" ht="12.75" x14ac:dyDescent="0.2">
      <c r="A408" s="21">
        <v>401</v>
      </c>
      <c r="B408" s="44" t="s">
        <v>386</v>
      </c>
      <c r="C408" s="45">
        <v>0.5</v>
      </c>
      <c r="D408" s="25"/>
      <c r="E408" s="26"/>
      <c r="F408" s="27">
        <f t="shared" si="0"/>
        <v>0.5</v>
      </c>
      <c r="G408" s="28"/>
      <c r="H408" s="29"/>
      <c r="I408" s="26"/>
      <c r="J408" s="25"/>
      <c r="K408" s="32"/>
    </row>
    <row r="409" spans="1:11" s="33" customFormat="1" ht="12.75" x14ac:dyDescent="0.2">
      <c r="A409" s="21">
        <v>402</v>
      </c>
      <c r="B409" s="23" t="s">
        <v>387</v>
      </c>
      <c r="C409" s="53">
        <v>1.5</v>
      </c>
      <c r="D409" s="25"/>
      <c r="E409" s="26"/>
      <c r="F409" s="27">
        <f t="shared" si="0"/>
        <v>1.5</v>
      </c>
      <c r="G409" s="28"/>
      <c r="H409" s="29"/>
      <c r="I409" s="26"/>
      <c r="J409" s="25"/>
      <c r="K409" s="32"/>
    </row>
    <row r="410" spans="1:11" s="33" customFormat="1" ht="12.75" x14ac:dyDescent="0.2">
      <c r="A410" s="21">
        <v>403</v>
      </c>
      <c r="B410" s="44" t="s">
        <v>388</v>
      </c>
      <c r="C410" s="45">
        <v>0.3</v>
      </c>
      <c r="D410" s="25"/>
      <c r="E410" s="26"/>
      <c r="F410" s="27">
        <f t="shared" si="0"/>
        <v>0.3</v>
      </c>
      <c r="G410" s="28"/>
      <c r="H410" s="29"/>
      <c r="I410" s="26"/>
      <c r="J410" s="25"/>
      <c r="K410" s="32"/>
    </row>
    <row r="411" spans="1:11" s="33" customFormat="1" ht="12.75" x14ac:dyDescent="0.2">
      <c r="A411" s="21">
        <v>404</v>
      </c>
      <c r="B411" s="44" t="s">
        <v>122</v>
      </c>
      <c r="C411" s="45">
        <v>6</v>
      </c>
      <c r="D411" s="25"/>
      <c r="E411" s="26"/>
      <c r="F411" s="27"/>
      <c r="G411" s="28"/>
      <c r="H411" s="29"/>
      <c r="I411" s="26"/>
      <c r="J411" s="25"/>
      <c r="K411" s="32"/>
    </row>
    <row r="412" spans="1:11" s="33" customFormat="1" ht="12.75" x14ac:dyDescent="0.2">
      <c r="A412" s="21">
        <v>405</v>
      </c>
      <c r="B412" s="44" t="s">
        <v>332</v>
      </c>
      <c r="C412" s="45">
        <v>1</v>
      </c>
      <c r="D412" s="25"/>
      <c r="E412" s="26"/>
      <c r="F412" s="27">
        <f t="shared" ref="F412:F421" si="1">SUM(C412,D412)</f>
        <v>1</v>
      </c>
      <c r="G412" s="28"/>
      <c r="H412" s="29"/>
      <c r="I412" s="26"/>
      <c r="J412" s="25"/>
      <c r="K412" s="32"/>
    </row>
    <row r="413" spans="1:11" s="33" customFormat="1" ht="12.75" x14ac:dyDescent="0.2">
      <c r="A413" s="21">
        <v>406</v>
      </c>
      <c r="B413" s="44" t="s">
        <v>313</v>
      </c>
      <c r="C413" s="45">
        <v>1</v>
      </c>
      <c r="D413" s="25"/>
      <c r="E413" s="26"/>
      <c r="F413" s="27">
        <f t="shared" si="1"/>
        <v>1</v>
      </c>
      <c r="G413" s="28"/>
      <c r="H413" s="29"/>
      <c r="I413" s="26"/>
      <c r="J413" s="25"/>
      <c r="K413" s="32"/>
    </row>
    <row r="414" spans="1:11" s="33" customFormat="1" ht="12.75" x14ac:dyDescent="0.2">
      <c r="A414" s="21">
        <v>407</v>
      </c>
      <c r="B414" s="44" t="s">
        <v>312</v>
      </c>
      <c r="C414" s="45">
        <v>1</v>
      </c>
      <c r="D414" s="25"/>
      <c r="E414" s="26"/>
      <c r="F414" s="27">
        <f t="shared" si="1"/>
        <v>1</v>
      </c>
      <c r="G414" s="28"/>
      <c r="H414" s="29"/>
      <c r="I414" s="26"/>
      <c r="J414" s="25"/>
      <c r="K414" s="32"/>
    </row>
    <row r="415" spans="1:11" s="33" customFormat="1" ht="12.75" x14ac:dyDescent="0.2">
      <c r="A415" s="21">
        <v>408</v>
      </c>
      <c r="B415" s="44" t="s">
        <v>389</v>
      </c>
      <c r="C415" s="45">
        <v>2</v>
      </c>
      <c r="D415" s="25"/>
      <c r="E415" s="26"/>
      <c r="F415" s="27">
        <f t="shared" si="1"/>
        <v>2</v>
      </c>
      <c r="G415" s="28"/>
      <c r="H415" s="29"/>
      <c r="I415" s="26"/>
      <c r="J415" s="25"/>
      <c r="K415" s="32"/>
    </row>
    <row r="416" spans="1:11" s="33" customFormat="1" ht="12.75" x14ac:dyDescent="0.2">
      <c r="A416" s="21">
        <v>409</v>
      </c>
      <c r="B416" s="44" t="s">
        <v>390</v>
      </c>
      <c r="C416" s="45">
        <v>4.21</v>
      </c>
      <c r="D416" s="25"/>
      <c r="E416" s="26"/>
      <c r="F416" s="27">
        <f t="shared" si="1"/>
        <v>4.21</v>
      </c>
      <c r="G416" s="28"/>
      <c r="H416" s="29"/>
      <c r="I416" s="26"/>
      <c r="J416" s="25"/>
      <c r="K416" s="32"/>
    </row>
    <row r="417" spans="1:11" s="33" customFormat="1" ht="12.75" x14ac:dyDescent="0.2">
      <c r="A417" s="21">
        <v>410</v>
      </c>
      <c r="B417" s="44" t="s">
        <v>391</v>
      </c>
      <c r="C417" s="45">
        <v>12</v>
      </c>
      <c r="D417" s="25"/>
      <c r="E417" s="26"/>
      <c r="F417" s="27">
        <f t="shared" si="1"/>
        <v>12</v>
      </c>
      <c r="G417" s="28"/>
      <c r="H417" s="29"/>
      <c r="I417" s="26"/>
      <c r="J417" s="25"/>
      <c r="K417" s="32"/>
    </row>
    <row r="418" spans="1:11" s="33" customFormat="1" ht="12.75" x14ac:dyDescent="0.2">
      <c r="A418" s="21">
        <v>411</v>
      </c>
      <c r="B418" s="44" t="s">
        <v>392</v>
      </c>
      <c r="C418" s="45">
        <v>3</v>
      </c>
      <c r="D418" s="25"/>
      <c r="E418" s="26"/>
      <c r="F418" s="27">
        <f t="shared" si="1"/>
        <v>3</v>
      </c>
      <c r="G418" s="28"/>
      <c r="H418" s="29"/>
      <c r="I418" s="26"/>
      <c r="J418" s="25"/>
      <c r="K418" s="32"/>
    </row>
    <row r="419" spans="1:11" s="33" customFormat="1" ht="12.75" x14ac:dyDescent="0.2">
      <c r="A419" s="21">
        <v>412</v>
      </c>
      <c r="B419" s="44" t="s">
        <v>393</v>
      </c>
      <c r="C419" s="45">
        <v>1.37</v>
      </c>
      <c r="D419" s="25"/>
      <c r="E419" s="26"/>
      <c r="F419" s="27">
        <f t="shared" si="1"/>
        <v>1.37</v>
      </c>
      <c r="G419" s="28"/>
      <c r="H419" s="29"/>
      <c r="I419" s="26"/>
      <c r="J419" s="25"/>
      <c r="K419" s="32"/>
    </row>
    <row r="420" spans="1:11" s="33" customFormat="1" ht="12.75" x14ac:dyDescent="0.2">
      <c r="A420" s="21">
        <v>413</v>
      </c>
      <c r="B420" s="44" t="s">
        <v>394</v>
      </c>
      <c r="C420" s="45">
        <v>0.5</v>
      </c>
      <c r="D420" s="25"/>
      <c r="E420" s="26"/>
      <c r="F420" s="27">
        <f t="shared" si="1"/>
        <v>0.5</v>
      </c>
      <c r="G420" s="28"/>
      <c r="H420" s="29"/>
      <c r="I420" s="26"/>
      <c r="J420" s="25"/>
      <c r="K420" s="32"/>
    </row>
    <row r="421" spans="1:11" s="33" customFormat="1" ht="12.75" x14ac:dyDescent="0.2">
      <c r="A421" s="21">
        <v>414</v>
      </c>
      <c r="B421" s="44" t="s">
        <v>395</v>
      </c>
      <c r="C421" s="45">
        <v>1.4</v>
      </c>
      <c r="D421" s="25"/>
      <c r="E421" s="26"/>
      <c r="F421" s="27">
        <f t="shared" si="1"/>
        <v>1.4</v>
      </c>
      <c r="G421" s="28"/>
      <c r="H421" s="29"/>
      <c r="I421" s="26"/>
      <c r="J421" s="25"/>
      <c r="K421" s="32"/>
    </row>
    <row r="422" spans="1:11" s="33" customFormat="1" ht="12.75" x14ac:dyDescent="0.2">
      <c r="A422" s="21">
        <v>415</v>
      </c>
      <c r="B422" s="44" t="s">
        <v>396</v>
      </c>
      <c r="C422" s="45">
        <v>1.37</v>
      </c>
      <c r="D422" s="25"/>
      <c r="E422" s="26"/>
      <c r="F422" s="27">
        <v>0</v>
      </c>
      <c r="G422" s="28"/>
      <c r="H422" s="29"/>
      <c r="I422" s="26"/>
      <c r="J422" s="25"/>
      <c r="K422" s="32"/>
    </row>
    <row r="423" spans="1:11" s="33" customFormat="1" ht="12.75" x14ac:dyDescent="0.2">
      <c r="A423" s="21">
        <v>416</v>
      </c>
      <c r="B423" s="44" t="s">
        <v>397</v>
      </c>
      <c r="C423" s="45">
        <v>1.95</v>
      </c>
      <c r="D423" s="25"/>
      <c r="E423" s="26"/>
      <c r="F423" s="27">
        <f t="shared" ref="F423:F446" si="2">SUM(C423,D423)</f>
        <v>1.95</v>
      </c>
      <c r="G423" s="28"/>
      <c r="H423" s="29"/>
      <c r="I423" s="26"/>
      <c r="J423" s="25"/>
      <c r="K423" s="32"/>
    </row>
    <row r="424" spans="1:11" s="33" customFormat="1" ht="12.75" x14ac:dyDescent="0.2">
      <c r="A424" s="21">
        <v>417</v>
      </c>
      <c r="B424" s="44" t="s">
        <v>398</v>
      </c>
      <c r="C424" s="45">
        <v>2</v>
      </c>
      <c r="D424" s="25"/>
      <c r="E424" s="26"/>
      <c r="F424" s="27">
        <f t="shared" si="2"/>
        <v>2</v>
      </c>
      <c r="G424" s="28"/>
      <c r="H424" s="29"/>
      <c r="I424" s="26"/>
      <c r="J424" s="25"/>
      <c r="K424" s="32"/>
    </row>
    <row r="425" spans="1:11" s="33" customFormat="1" ht="12.75" x14ac:dyDescent="0.2">
      <c r="A425" s="21">
        <v>418</v>
      </c>
      <c r="B425" s="44" t="s">
        <v>399</v>
      </c>
      <c r="C425" s="45">
        <v>1.37</v>
      </c>
      <c r="D425" s="25"/>
      <c r="E425" s="26"/>
      <c r="F425" s="27">
        <f t="shared" si="2"/>
        <v>1.37</v>
      </c>
      <c r="G425" s="28"/>
      <c r="H425" s="29"/>
      <c r="I425" s="26"/>
      <c r="J425" s="25"/>
      <c r="K425" s="32"/>
    </row>
    <row r="426" spans="1:11" s="33" customFormat="1" ht="12.75" x14ac:dyDescent="0.2">
      <c r="A426" s="21">
        <v>419</v>
      </c>
      <c r="B426" s="44" t="s">
        <v>122</v>
      </c>
      <c r="C426" s="45">
        <v>8</v>
      </c>
      <c r="D426" s="25"/>
      <c r="E426" s="26"/>
      <c r="F426" s="27">
        <f t="shared" si="2"/>
        <v>8</v>
      </c>
      <c r="G426" s="28"/>
      <c r="H426" s="29"/>
      <c r="I426" s="26"/>
      <c r="J426" s="25"/>
      <c r="K426" s="32"/>
    </row>
    <row r="427" spans="1:11" s="33" customFormat="1" ht="12.75" x14ac:dyDescent="0.2">
      <c r="A427" s="21">
        <v>420</v>
      </c>
      <c r="B427" s="44" t="s">
        <v>400</v>
      </c>
      <c r="C427" s="45">
        <v>1.17</v>
      </c>
      <c r="D427" s="25"/>
      <c r="E427" s="26"/>
      <c r="F427" s="27">
        <f t="shared" si="2"/>
        <v>1.17</v>
      </c>
      <c r="G427" s="28"/>
      <c r="H427" s="29"/>
      <c r="I427" s="26"/>
      <c r="J427" s="25"/>
      <c r="K427" s="32"/>
    </row>
    <row r="428" spans="1:11" s="33" customFormat="1" ht="12.75" x14ac:dyDescent="0.2">
      <c r="A428" s="21">
        <v>421</v>
      </c>
      <c r="B428" s="44" t="s">
        <v>401</v>
      </c>
      <c r="C428" s="45">
        <v>1.37</v>
      </c>
      <c r="D428" s="25"/>
      <c r="E428" s="26"/>
      <c r="F428" s="27">
        <f t="shared" si="2"/>
        <v>1.37</v>
      </c>
      <c r="G428" s="28"/>
      <c r="H428" s="29"/>
      <c r="I428" s="26"/>
      <c r="J428" s="25"/>
      <c r="K428" s="32"/>
    </row>
    <row r="429" spans="1:11" s="33" customFormat="1" ht="12.75" x14ac:dyDescent="0.2">
      <c r="A429" s="21">
        <v>422</v>
      </c>
      <c r="B429" s="44" t="s">
        <v>402</v>
      </c>
      <c r="C429" s="45">
        <v>0.5</v>
      </c>
      <c r="D429" s="25"/>
      <c r="E429" s="26"/>
      <c r="F429" s="27">
        <f t="shared" si="2"/>
        <v>0.5</v>
      </c>
      <c r="G429" s="28"/>
      <c r="H429" s="29"/>
      <c r="I429" s="26"/>
      <c r="J429" s="25"/>
      <c r="K429" s="32"/>
    </row>
    <row r="430" spans="1:11" s="33" customFormat="1" ht="12.75" x14ac:dyDescent="0.2">
      <c r="A430" s="21">
        <v>423</v>
      </c>
      <c r="B430" s="44" t="s">
        <v>403</v>
      </c>
      <c r="C430" s="45">
        <v>3</v>
      </c>
      <c r="D430" s="25"/>
      <c r="E430" s="26"/>
      <c r="F430" s="27">
        <f t="shared" si="2"/>
        <v>3</v>
      </c>
      <c r="G430" s="28"/>
      <c r="H430" s="29"/>
      <c r="I430" s="26"/>
      <c r="J430" s="25"/>
      <c r="K430" s="32"/>
    </row>
    <row r="431" spans="1:11" s="33" customFormat="1" ht="12.75" x14ac:dyDescent="0.2">
      <c r="A431" s="21">
        <v>424</v>
      </c>
      <c r="B431" s="44" t="s">
        <v>404</v>
      </c>
      <c r="C431" s="45">
        <v>1.37</v>
      </c>
      <c r="D431" s="25"/>
      <c r="E431" s="26"/>
      <c r="F431" s="27">
        <f t="shared" si="2"/>
        <v>1.37</v>
      </c>
      <c r="G431" s="28"/>
      <c r="H431" s="29"/>
      <c r="I431" s="26"/>
      <c r="J431" s="25"/>
      <c r="K431" s="32"/>
    </row>
    <row r="432" spans="1:11" s="33" customFormat="1" ht="12.75" x14ac:dyDescent="0.2">
      <c r="A432" s="21">
        <v>425</v>
      </c>
      <c r="B432" s="44" t="s">
        <v>405</v>
      </c>
      <c r="C432" s="45">
        <v>1.37</v>
      </c>
      <c r="D432" s="25"/>
      <c r="E432" s="26"/>
      <c r="F432" s="27">
        <f t="shared" si="2"/>
        <v>1.37</v>
      </c>
      <c r="G432" s="28"/>
      <c r="H432" s="29"/>
      <c r="I432" s="26"/>
      <c r="J432" s="25"/>
      <c r="K432" s="32"/>
    </row>
    <row r="433" spans="1:11" s="33" customFormat="1" ht="12.75" x14ac:dyDescent="0.2">
      <c r="A433" s="21">
        <v>426</v>
      </c>
      <c r="B433" s="44" t="s">
        <v>406</v>
      </c>
      <c r="C433" s="45">
        <v>1.37</v>
      </c>
      <c r="D433" s="25"/>
      <c r="E433" s="26"/>
      <c r="F433" s="27">
        <f t="shared" si="2"/>
        <v>1.37</v>
      </c>
      <c r="G433" s="28"/>
      <c r="H433" s="29"/>
      <c r="I433" s="26"/>
      <c r="J433" s="25"/>
      <c r="K433" s="32"/>
    </row>
    <row r="434" spans="1:11" s="33" customFormat="1" ht="12.75" x14ac:dyDescent="0.2">
      <c r="A434" s="21">
        <v>427</v>
      </c>
      <c r="B434" s="44" t="s">
        <v>122</v>
      </c>
      <c r="C434" s="45">
        <v>8</v>
      </c>
      <c r="D434" s="25"/>
      <c r="E434" s="26"/>
      <c r="F434" s="27">
        <f t="shared" si="2"/>
        <v>8</v>
      </c>
      <c r="G434" s="28"/>
      <c r="H434" s="29"/>
      <c r="I434" s="26"/>
      <c r="J434" s="25"/>
      <c r="K434" s="32"/>
    </row>
    <row r="435" spans="1:11" s="33" customFormat="1" ht="12.75" x14ac:dyDescent="0.2">
      <c r="A435" s="21">
        <v>428</v>
      </c>
      <c r="B435" s="44" t="s">
        <v>122</v>
      </c>
      <c r="C435" s="45">
        <v>6</v>
      </c>
      <c r="D435" s="25"/>
      <c r="E435" s="26"/>
      <c r="F435" s="27">
        <f t="shared" si="2"/>
        <v>6</v>
      </c>
      <c r="G435" s="28"/>
      <c r="H435" s="29"/>
      <c r="I435" s="26"/>
      <c r="J435" s="25"/>
      <c r="K435" s="32"/>
    </row>
    <row r="436" spans="1:11" s="33" customFormat="1" ht="12.75" x14ac:dyDescent="0.2">
      <c r="A436" s="21">
        <v>429</v>
      </c>
      <c r="B436" s="44" t="s">
        <v>407</v>
      </c>
      <c r="C436" s="45">
        <v>1.47</v>
      </c>
      <c r="D436" s="25"/>
      <c r="E436" s="26"/>
      <c r="F436" s="27">
        <f t="shared" si="2"/>
        <v>1.47</v>
      </c>
      <c r="G436" s="28"/>
      <c r="H436" s="29"/>
      <c r="I436" s="26"/>
      <c r="J436" s="25"/>
      <c r="K436" s="32"/>
    </row>
    <row r="437" spans="1:11" s="33" customFormat="1" ht="12.75" x14ac:dyDescent="0.2">
      <c r="A437" s="21">
        <v>430</v>
      </c>
      <c r="B437" s="44" t="s">
        <v>408</v>
      </c>
      <c r="C437" s="45">
        <v>1.37</v>
      </c>
      <c r="D437" s="25"/>
      <c r="E437" s="26"/>
      <c r="F437" s="27">
        <f t="shared" si="2"/>
        <v>1.37</v>
      </c>
      <c r="G437" s="28"/>
      <c r="H437" s="29"/>
      <c r="I437" s="26"/>
      <c r="J437" s="25"/>
      <c r="K437" s="32"/>
    </row>
    <row r="438" spans="1:11" s="33" customFormat="1" ht="12.75" x14ac:dyDescent="0.2">
      <c r="A438" s="21">
        <v>431</v>
      </c>
      <c r="B438" s="44" t="s">
        <v>409</v>
      </c>
      <c r="C438" s="45">
        <v>1.5</v>
      </c>
      <c r="D438" s="25"/>
      <c r="E438" s="26"/>
      <c r="F438" s="27">
        <f t="shared" si="2"/>
        <v>1.5</v>
      </c>
      <c r="G438" s="28"/>
      <c r="H438" s="29"/>
      <c r="I438" s="26"/>
      <c r="J438" s="25"/>
      <c r="K438" s="32"/>
    </row>
    <row r="439" spans="1:11" s="33" customFormat="1" ht="12.75" x14ac:dyDescent="0.2">
      <c r="A439" s="21">
        <v>432</v>
      </c>
      <c r="B439" s="44" t="s">
        <v>403</v>
      </c>
      <c r="C439" s="45">
        <v>3</v>
      </c>
      <c r="D439" s="25"/>
      <c r="E439" s="26"/>
      <c r="F439" s="27">
        <f t="shared" si="2"/>
        <v>3</v>
      </c>
      <c r="G439" s="28"/>
      <c r="H439" s="29"/>
      <c r="I439" s="26"/>
      <c r="J439" s="25"/>
      <c r="K439" s="32"/>
    </row>
    <row r="440" spans="1:11" s="33" customFormat="1" ht="12.75" x14ac:dyDescent="0.2">
      <c r="A440" s="21">
        <v>433</v>
      </c>
      <c r="B440" s="44" t="s">
        <v>410</v>
      </c>
      <c r="C440" s="45">
        <v>2</v>
      </c>
      <c r="D440" s="25"/>
      <c r="E440" s="26"/>
      <c r="F440" s="27">
        <f t="shared" si="2"/>
        <v>2</v>
      </c>
      <c r="G440" s="28"/>
      <c r="H440" s="29"/>
      <c r="I440" s="26"/>
      <c r="J440" s="25"/>
      <c r="K440" s="32"/>
    </row>
    <row r="441" spans="1:11" s="33" customFormat="1" ht="12.75" x14ac:dyDescent="0.2">
      <c r="A441" s="21">
        <v>434</v>
      </c>
      <c r="B441" s="44" t="s">
        <v>411</v>
      </c>
      <c r="C441" s="45">
        <v>2</v>
      </c>
      <c r="D441" s="25"/>
      <c r="E441" s="26"/>
      <c r="F441" s="27">
        <f t="shared" si="2"/>
        <v>2</v>
      </c>
      <c r="G441" s="28"/>
      <c r="H441" s="29"/>
      <c r="I441" s="26"/>
      <c r="J441" s="25"/>
      <c r="K441" s="32"/>
    </row>
    <row r="442" spans="1:11" s="33" customFormat="1" ht="12.75" x14ac:dyDescent="0.2">
      <c r="A442" s="21">
        <v>435</v>
      </c>
      <c r="B442" s="44" t="s">
        <v>412</v>
      </c>
      <c r="C442" s="45">
        <v>7</v>
      </c>
      <c r="D442" s="25"/>
      <c r="E442" s="26"/>
      <c r="F442" s="27">
        <f t="shared" si="2"/>
        <v>7</v>
      </c>
      <c r="G442" s="28"/>
      <c r="H442" s="29"/>
      <c r="I442" s="26"/>
      <c r="J442" s="25"/>
      <c r="K442" s="32"/>
    </row>
    <row r="443" spans="1:11" s="33" customFormat="1" ht="12.75" x14ac:dyDescent="0.2">
      <c r="A443" s="21">
        <v>436</v>
      </c>
      <c r="B443" s="44" t="s">
        <v>413</v>
      </c>
      <c r="C443" s="45"/>
      <c r="D443" s="25">
        <v>10.029999999999999</v>
      </c>
      <c r="E443" s="47" t="s">
        <v>414</v>
      </c>
      <c r="F443" s="27">
        <f t="shared" si="2"/>
        <v>10.029999999999999</v>
      </c>
      <c r="G443" s="28">
        <v>2220</v>
      </c>
      <c r="H443" s="29">
        <v>10.029999999999999</v>
      </c>
      <c r="I443" s="26"/>
      <c r="J443" s="25"/>
      <c r="K443" s="32"/>
    </row>
    <row r="444" spans="1:11" s="33" customFormat="1" ht="12.75" x14ac:dyDescent="0.2">
      <c r="A444" s="21">
        <v>437</v>
      </c>
      <c r="B444" s="44" t="s">
        <v>415</v>
      </c>
      <c r="C444" s="45"/>
      <c r="D444" s="25">
        <v>51.03</v>
      </c>
      <c r="E444" s="47" t="s">
        <v>414</v>
      </c>
      <c r="F444" s="27">
        <f t="shared" si="2"/>
        <v>51.03</v>
      </c>
      <c r="G444" s="28">
        <v>2220</v>
      </c>
      <c r="H444" s="29">
        <v>51.03</v>
      </c>
      <c r="I444" s="26"/>
      <c r="J444" s="25"/>
      <c r="K444" s="32"/>
    </row>
    <row r="445" spans="1:11" s="33" customFormat="1" ht="12.75" x14ac:dyDescent="0.2">
      <c r="A445" s="21">
        <v>438</v>
      </c>
      <c r="B445" s="44" t="s">
        <v>416</v>
      </c>
      <c r="C445" s="45"/>
      <c r="D445" s="25">
        <v>6</v>
      </c>
      <c r="E445" s="47" t="s">
        <v>417</v>
      </c>
      <c r="F445" s="27">
        <f t="shared" si="2"/>
        <v>6</v>
      </c>
      <c r="G445" s="28">
        <v>2210</v>
      </c>
      <c r="H445" s="29">
        <v>6</v>
      </c>
      <c r="I445" s="26"/>
      <c r="J445" s="25"/>
      <c r="K445" s="32"/>
    </row>
    <row r="446" spans="1:11" s="33" customFormat="1" ht="12.75" x14ac:dyDescent="0.2">
      <c r="A446" s="21">
        <v>439</v>
      </c>
      <c r="B446" s="49" t="s">
        <v>413</v>
      </c>
      <c r="C446" s="50"/>
      <c r="D446" s="25">
        <v>4.84</v>
      </c>
      <c r="E446" s="47" t="s">
        <v>414</v>
      </c>
      <c r="F446" s="27">
        <f t="shared" si="2"/>
        <v>4.84</v>
      </c>
      <c r="G446" s="28">
        <v>2220</v>
      </c>
      <c r="H446" s="29">
        <v>4.84</v>
      </c>
      <c r="I446" s="26"/>
      <c r="J446" s="25"/>
      <c r="K446" s="32"/>
    </row>
    <row r="447" spans="1:11" ht="15.75" x14ac:dyDescent="0.25">
      <c r="A447" s="58"/>
      <c r="B447" s="59" t="s">
        <v>418</v>
      </c>
      <c r="C447" s="60">
        <f>SUM(C8:C446)</f>
        <v>664.75999999999851</v>
      </c>
      <c r="D447" s="60">
        <f>SUM(D8:D446)</f>
        <v>71.900000000000006</v>
      </c>
      <c r="E447" s="61"/>
      <c r="F447" s="62">
        <f>SUM(F8:F446)</f>
        <v>729.28999999999849</v>
      </c>
      <c r="G447" s="63"/>
      <c r="H447" s="60">
        <f>SUM(H8:H446)</f>
        <v>71.900000000000006</v>
      </c>
      <c r="I447" s="61"/>
      <c r="J447" s="60">
        <f>SUM(J8:J446)</f>
        <v>683.30999999999983</v>
      </c>
      <c r="K447" s="64">
        <v>14.19</v>
      </c>
    </row>
    <row r="450" spans="2:8" ht="15.75" x14ac:dyDescent="0.25">
      <c r="B450" s="65" t="s">
        <v>419</v>
      </c>
      <c r="F450" s="66" t="s">
        <v>420</v>
      </c>
      <c r="G450" s="67"/>
      <c r="H450" s="67"/>
    </row>
    <row r="451" spans="2:8" x14ac:dyDescent="0.25">
      <c r="B451" s="65"/>
      <c r="D451" s="68" t="s">
        <v>421</v>
      </c>
      <c r="F451" s="69" t="s">
        <v>422</v>
      </c>
      <c r="G451" s="70"/>
      <c r="H451" s="69"/>
    </row>
    <row r="452" spans="2:8" ht="15.75" x14ac:dyDescent="0.25">
      <c r="B452" s="65" t="s">
        <v>423</v>
      </c>
      <c r="F452" s="66" t="s">
        <v>424</v>
      </c>
      <c r="G452" s="67"/>
      <c r="H452" s="71"/>
    </row>
    <row r="453" spans="2:8" x14ac:dyDescent="0.25">
      <c r="D453" s="72" t="s">
        <v>425</v>
      </c>
      <c r="F453" s="69" t="s">
        <v>426</v>
      </c>
      <c r="G453" s="70"/>
      <c r="H453" s="69"/>
    </row>
  </sheetData>
  <mergeCells count="8">
    <mergeCell ref="G450:H450"/>
    <mergeCell ref="G452:H452"/>
    <mergeCell ref="A6:A7"/>
    <mergeCell ref="B6:B7"/>
    <mergeCell ref="C6:E6"/>
    <mergeCell ref="F6:F7"/>
    <mergeCell ref="G6:J6"/>
    <mergeCell ref="K6:K7"/>
  </mergeCells>
  <printOptions horizontalCentered="1" verticalCentered="1"/>
  <pageMargins left="0" right="0" top="0" bottom="0" header="0" footer="0"/>
  <pageSetup paperSize="9" scale="75" fitToHeight="0" orientation="landscape" horizontalDpi="180" verticalDpi="180" r:id="rId1"/>
  <rowBreaks count="2" manualBreakCount="2">
    <brk id="36" max="10" man="1"/>
    <brk id="9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8B4A-EB8C-4998-A4F2-528D96B6F32C}">
  <sheetPr>
    <pageSetUpPr fitToPage="1"/>
  </sheetPr>
  <dimension ref="A1:P56"/>
  <sheetViews>
    <sheetView zoomScale="80" zoomScaleNormal="80" workbookViewId="0">
      <selection activeCell="N15" sqref="N15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689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15.75" x14ac:dyDescent="0.25">
      <c r="A7" s="76"/>
      <c r="B7" s="77"/>
      <c r="C7" s="78"/>
      <c r="D7" s="78"/>
      <c r="E7" s="79"/>
      <c r="F7" s="80">
        <f>SUM(C7,D7)</f>
        <v>0</v>
      </c>
      <c r="G7" s="77"/>
      <c r="H7" s="78"/>
      <c r="I7" s="79"/>
      <c r="J7" s="78"/>
      <c r="K7" s="81"/>
    </row>
    <row r="8" spans="1:16" ht="15.75" x14ac:dyDescent="0.25">
      <c r="A8" s="76"/>
      <c r="B8" s="77"/>
      <c r="C8" s="78"/>
      <c r="D8" s="78"/>
      <c r="E8" s="79"/>
      <c r="F8" s="80">
        <f t="shared" ref="F8:F50" si="0">SUM(C8,D8)</f>
        <v>0</v>
      </c>
      <c r="G8" s="77"/>
      <c r="H8" s="78"/>
      <c r="I8" s="79"/>
      <c r="J8" s="78"/>
      <c r="K8" s="81"/>
    </row>
    <row r="9" spans="1:16" ht="19.5" customHeight="1" x14ac:dyDescent="0.25">
      <c r="A9" s="76"/>
      <c r="B9" s="166" t="s">
        <v>690</v>
      </c>
      <c r="C9" s="78"/>
      <c r="D9" s="76">
        <f>119.4+43</f>
        <v>162.4</v>
      </c>
      <c r="E9" s="79" t="s">
        <v>414</v>
      </c>
      <c r="F9" s="80">
        <f t="shared" si="0"/>
        <v>162.4</v>
      </c>
      <c r="G9" s="77">
        <v>2210</v>
      </c>
      <c r="H9" s="78">
        <v>6.6</v>
      </c>
      <c r="I9" s="79" t="s">
        <v>691</v>
      </c>
      <c r="J9" s="78">
        <v>6.8</v>
      </c>
      <c r="K9" s="81"/>
    </row>
    <row r="10" spans="1:16" ht="31.5" customHeight="1" x14ac:dyDescent="0.25">
      <c r="A10" s="76"/>
      <c r="B10" s="77" t="s">
        <v>472</v>
      </c>
      <c r="C10" s="167">
        <v>137.19999999999999</v>
      </c>
      <c r="D10" s="76">
        <f>3.7+2.3</f>
        <v>6</v>
      </c>
      <c r="E10" s="79" t="s">
        <v>414</v>
      </c>
      <c r="F10" s="80">
        <f t="shared" si="0"/>
        <v>143.19999999999999</v>
      </c>
      <c r="G10" s="77">
        <v>2220</v>
      </c>
      <c r="H10" s="78"/>
      <c r="I10" s="79" t="s">
        <v>692</v>
      </c>
      <c r="J10" s="78">
        <f>551.6+174.3</f>
        <v>725.90000000000009</v>
      </c>
      <c r="K10" s="81"/>
    </row>
    <row r="11" spans="1:16" ht="20.100000000000001" customHeight="1" x14ac:dyDescent="0.25">
      <c r="A11" s="76"/>
      <c r="B11" s="77" t="s">
        <v>472</v>
      </c>
      <c r="C11" s="78"/>
      <c r="D11" s="76">
        <f>4.7+2.4+5.3+0.2+0.6</f>
        <v>13.199999999999998</v>
      </c>
      <c r="E11" s="79" t="s">
        <v>693</v>
      </c>
      <c r="F11" s="80">
        <f t="shared" si="0"/>
        <v>13.199999999999998</v>
      </c>
      <c r="G11" s="77">
        <v>2230</v>
      </c>
      <c r="H11" s="78"/>
      <c r="I11" s="79"/>
      <c r="J11" s="78"/>
      <c r="K11" s="81"/>
    </row>
    <row r="12" spans="1:16" ht="20.100000000000001" customHeight="1" x14ac:dyDescent="0.25">
      <c r="A12" s="76"/>
      <c r="B12" s="166" t="s">
        <v>694</v>
      </c>
      <c r="C12" s="78"/>
      <c r="D12" s="167">
        <v>72.400000000000006</v>
      </c>
      <c r="E12" s="79" t="s">
        <v>414</v>
      </c>
      <c r="F12" s="80">
        <f t="shared" si="0"/>
        <v>72.400000000000006</v>
      </c>
      <c r="G12" s="77">
        <v>2240</v>
      </c>
      <c r="H12" s="78">
        <v>113.1</v>
      </c>
      <c r="I12" s="79" t="s">
        <v>695</v>
      </c>
      <c r="J12" s="78">
        <v>12.7</v>
      </c>
      <c r="K12" s="81"/>
    </row>
    <row r="13" spans="1:16" ht="20.100000000000001" customHeight="1" x14ac:dyDescent="0.25">
      <c r="A13" s="76"/>
      <c r="B13" s="166" t="s">
        <v>696</v>
      </c>
      <c r="C13" s="78"/>
      <c r="D13" s="167">
        <v>58.6</v>
      </c>
      <c r="E13" s="79" t="s">
        <v>533</v>
      </c>
      <c r="F13" s="80">
        <f t="shared" si="0"/>
        <v>58.6</v>
      </c>
      <c r="G13" s="77">
        <v>2282</v>
      </c>
      <c r="H13" s="78"/>
      <c r="I13" s="79" t="s">
        <v>697</v>
      </c>
      <c r="J13" s="78"/>
      <c r="K13" s="81"/>
    </row>
    <row r="14" spans="1:16" ht="20.100000000000001" customHeight="1" x14ac:dyDescent="0.25">
      <c r="A14" s="76"/>
      <c r="B14" s="166" t="s">
        <v>698</v>
      </c>
      <c r="C14" s="78"/>
      <c r="D14" s="168">
        <v>23</v>
      </c>
      <c r="E14" s="79" t="s">
        <v>533</v>
      </c>
      <c r="F14" s="80">
        <f t="shared" si="0"/>
        <v>23</v>
      </c>
      <c r="G14" s="77">
        <v>2800</v>
      </c>
      <c r="H14" s="78"/>
      <c r="I14" s="79" t="s">
        <v>629</v>
      </c>
      <c r="J14" s="78">
        <v>113.1</v>
      </c>
      <c r="K14" s="81"/>
    </row>
    <row r="15" spans="1:16" ht="20.100000000000001" customHeight="1" x14ac:dyDescent="0.25">
      <c r="A15" s="82"/>
      <c r="B15" s="166" t="s">
        <v>699</v>
      </c>
      <c r="C15" s="78"/>
      <c r="D15" s="167">
        <v>278.60000000000002</v>
      </c>
      <c r="E15" s="79" t="s">
        <v>533</v>
      </c>
      <c r="F15" s="80">
        <f t="shared" si="0"/>
        <v>278.60000000000002</v>
      </c>
      <c r="G15" s="77"/>
      <c r="H15" s="78"/>
      <c r="I15" s="79" t="s">
        <v>532</v>
      </c>
      <c r="J15" s="78"/>
      <c r="K15" s="81"/>
    </row>
    <row r="16" spans="1:16" ht="20.100000000000001" customHeight="1" x14ac:dyDescent="0.25">
      <c r="A16" s="82"/>
      <c r="B16" s="166" t="s">
        <v>700</v>
      </c>
      <c r="C16" s="78"/>
      <c r="D16" s="167">
        <v>120.6</v>
      </c>
      <c r="E16" s="79" t="s">
        <v>533</v>
      </c>
      <c r="F16" s="80">
        <f t="shared" si="0"/>
        <v>120.6</v>
      </c>
      <c r="G16" s="77"/>
      <c r="H16" s="78"/>
      <c r="I16" s="79" t="s">
        <v>701</v>
      </c>
      <c r="J16" s="78"/>
      <c r="K16" s="81"/>
    </row>
    <row r="17" spans="1:11" ht="15.75" x14ac:dyDescent="0.25">
      <c r="A17" s="76"/>
      <c r="B17" s="166"/>
      <c r="C17" s="78"/>
      <c r="D17" s="167"/>
      <c r="E17" s="79"/>
      <c r="F17" s="80">
        <f t="shared" si="0"/>
        <v>0</v>
      </c>
      <c r="G17" s="77"/>
      <c r="H17" s="78"/>
      <c r="I17" s="79" t="s">
        <v>693</v>
      </c>
      <c r="J17" s="78"/>
      <c r="K17" s="81"/>
    </row>
    <row r="18" spans="1:11" ht="32.25" customHeight="1" x14ac:dyDescent="0.25">
      <c r="A18" s="76"/>
      <c r="B18" s="166"/>
      <c r="C18" s="78"/>
      <c r="D18" s="16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166"/>
      <c r="C19" s="78"/>
      <c r="D19" s="167"/>
      <c r="E19" s="79"/>
      <c r="F19" s="80">
        <f t="shared" si="0"/>
        <v>0</v>
      </c>
      <c r="G19" s="82"/>
      <c r="H19" s="169"/>
      <c r="I19" s="79"/>
      <c r="J19" s="78"/>
      <c r="K19" s="81"/>
    </row>
    <row r="20" spans="1:11" ht="15.75" x14ac:dyDescent="0.25">
      <c r="A20" s="76"/>
      <c r="B20" s="166"/>
      <c r="C20" s="78"/>
      <c r="D20" s="76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166"/>
      <c r="C21" s="78"/>
      <c r="D21" s="76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166"/>
      <c r="C22" s="78"/>
      <c r="D22" s="167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170"/>
      <c r="C23" s="78"/>
      <c r="D23" s="167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9"/>
      <c r="C24" s="78"/>
      <c r="D24" s="167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82"/>
      <c r="B25" s="170"/>
      <c r="C25" s="78"/>
      <c r="D25" s="167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82"/>
      <c r="B26" s="166"/>
      <c r="C26" s="78"/>
      <c r="D26" s="167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76"/>
      <c r="B27" s="166"/>
      <c r="C27" s="78"/>
      <c r="D27" s="167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166"/>
      <c r="C28" s="78"/>
      <c r="D28" s="167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166"/>
      <c r="C29" s="78"/>
      <c r="D29" s="167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166"/>
      <c r="C30" s="78"/>
      <c r="D30" s="167"/>
      <c r="E30" s="171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58"/>
      <c r="B50" s="59" t="s">
        <v>418</v>
      </c>
      <c r="C50" s="60">
        <f>SUM(C7:C49)</f>
        <v>137.19999999999999</v>
      </c>
      <c r="D50" s="60">
        <f>SUM(D7:D49)</f>
        <v>734.80000000000007</v>
      </c>
      <c r="E50" s="61"/>
      <c r="F50" s="62">
        <f t="shared" si="0"/>
        <v>872</v>
      </c>
      <c r="G50" s="86"/>
      <c r="H50" s="60">
        <f>SUM(H7:H49)</f>
        <v>119.69999999999999</v>
      </c>
      <c r="I50" s="61"/>
      <c r="J50" s="60">
        <f>SUM(J7:J49)</f>
        <v>858.50000000000011</v>
      </c>
      <c r="K50" s="64">
        <f>C50-H50</f>
        <v>17.5</v>
      </c>
    </row>
    <row r="53" spans="1:11" ht="15.75" x14ac:dyDescent="0.25">
      <c r="B53" s="65" t="s">
        <v>429</v>
      </c>
      <c r="F53" s="87"/>
      <c r="G53" s="67" t="s">
        <v>702</v>
      </c>
      <c r="H53" s="71"/>
    </row>
    <row r="54" spans="1:11" x14ac:dyDescent="0.25">
      <c r="B54" s="65"/>
      <c r="F54" s="69" t="s">
        <v>430</v>
      </c>
      <c r="G54" s="69"/>
      <c r="H54" s="69"/>
    </row>
    <row r="55" spans="1:11" ht="15.75" x14ac:dyDescent="0.25">
      <c r="B55" s="65" t="s">
        <v>423</v>
      </c>
      <c r="F55" s="87"/>
      <c r="G55" s="67" t="s">
        <v>703</v>
      </c>
      <c r="H55" s="71"/>
    </row>
    <row r="56" spans="1:11" x14ac:dyDescent="0.25">
      <c r="F56" s="69" t="s">
        <v>430</v>
      </c>
      <c r="G56" s="69"/>
      <c r="H56" s="6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5017-0CF6-479B-8763-D5834AAE1BD4}">
  <sheetPr>
    <pageSetUpPr fitToPage="1"/>
  </sheetPr>
  <dimension ref="A1:P55"/>
  <sheetViews>
    <sheetView zoomScale="80" zoomScaleNormal="80" workbookViewId="0">
      <selection activeCell="N8" sqref="N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704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31.5" x14ac:dyDescent="0.25">
      <c r="A7" s="76">
        <v>1</v>
      </c>
      <c r="B7" s="79" t="s">
        <v>705</v>
      </c>
      <c r="C7" s="78"/>
      <c r="D7" s="78">
        <v>16.100000000000001</v>
      </c>
      <c r="E7" s="79" t="s">
        <v>706</v>
      </c>
      <c r="F7" s="80">
        <f>SUM(C7,D7)</f>
        <v>16.100000000000001</v>
      </c>
      <c r="G7" s="77"/>
      <c r="H7" s="78"/>
      <c r="I7" s="79" t="s">
        <v>706</v>
      </c>
      <c r="J7" s="78">
        <v>16.100000000000001</v>
      </c>
      <c r="K7" s="81"/>
    </row>
    <row r="8" spans="1:16" ht="47.25" x14ac:dyDescent="0.25">
      <c r="A8" s="76">
        <v>2</v>
      </c>
      <c r="B8" s="76" t="s">
        <v>705</v>
      </c>
      <c r="C8" s="78"/>
      <c r="D8" s="78">
        <v>104.67</v>
      </c>
      <c r="E8" s="76" t="s">
        <v>449</v>
      </c>
      <c r="F8" s="80">
        <f>SUM(C8,D8)</f>
        <v>104.67</v>
      </c>
      <c r="G8" s="77"/>
      <c r="H8" s="78"/>
      <c r="I8" s="76" t="s">
        <v>449</v>
      </c>
      <c r="J8" s="78">
        <v>104.67</v>
      </c>
      <c r="K8" s="81"/>
    </row>
    <row r="9" spans="1:16" ht="47.25" x14ac:dyDescent="0.25">
      <c r="A9" s="76">
        <v>3</v>
      </c>
      <c r="B9" s="82" t="s">
        <v>707</v>
      </c>
      <c r="C9" s="78"/>
      <c r="D9" s="78">
        <v>37.700000000000003</v>
      </c>
      <c r="E9" s="76" t="s">
        <v>449</v>
      </c>
      <c r="F9" s="80">
        <f>SUM(C9,D9)</f>
        <v>37.700000000000003</v>
      </c>
      <c r="G9" s="77"/>
      <c r="H9" s="78"/>
      <c r="I9" s="76" t="s">
        <v>449</v>
      </c>
      <c r="J9" s="78">
        <v>37.700000000000003</v>
      </c>
      <c r="K9" s="81"/>
    </row>
    <row r="10" spans="1:16" ht="15.75" x14ac:dyDescent="0.25">
      <c r="A10" s="76"/>
      <c r="B10" s="77"/>
      <c r="C10" s="78"/>
      <c r="D10" s="78"/>
      <c r="E10" s="79"/>
      <c r="F10" s="80">
        <f t="shared" ref="F10:F49" si="0">SUM(C10,D10)</f>
        <v>0</v>
      </c>
      <c r="G10" s="77"/>
      <c r="H10" s="78"/>
      <c r="I10" s="79"/>
      <c r="J10" s="78"/>
      <c r="K10" s="81"/>
    </row>
    <row r="11" spans="1:16" ht="15.75" x14ac:dyDescent="0.25">
      <c r="A11" s="76"/>
      <c r="B11" s="77"/>
      <c r="C11" s="78"/>
      <c r="D11" s="78"/>
      <c r="E11" s="79"/>
      <c r="F11" s="80">
        <f t="shared" si="0"/>
        <v>0</v>
      </c>
      <c r="G11" s="82"/>
      <c r="H11" s="78"/>
      <c r="I11" s="79"/>
      <c r="J11" s="78"/>
      <c r="K11" s="81"/>
    </row>
    <row r="12" spans="1:16" ht="15.75" x14ac:dyDescent="0.25">
      <c r="A12" s="76"/>
      <c r="B12" s="77"/>
      <c r="C12" s="78"/>
      <c r="D12" s="78"/>
      <c r="E12" s="79"/>
      <c r="F12" s="80">
        <f t="shared" si="0"/>
        <v>0</v>
      </c>
      <c r="G12" s="82"/>
      <c r="H12" s="78"/>
      <c r="I12" s="79"/>
      <c r="J12" s="78"/>
      <c r="K12" s="81"/>
    </row>
    <row r="13" spans="1:16" ht="15.75" x14ac:dyDescent="0.25">
      <c r="A13" s="76"/>
      <c r="B13" s="77"/>
      <c r="C13" s="78"/>
      <c r="D13" s="78"/>
      <c r="E13" s="79"/>
      <c r="F13" s="80">
        <f t="shared" si="0"/>
        <v>0</v>
      </c>
      <c r="G13" s="77"/>
      <c r="H13" s="78"/>
      <c r="I13" s="79"/>
      <c r="J13" s="78"/>
      <c r="K13" s="81"/>
    </row>
    <row r="14" spans="1:16" ht="15.75" x14ac:dyDescent="0.25">
      <c r="A14" s="82"/>
      <c r="B14" s="77"/>
      <c r="C14" s="78"/>
      <c r="D14" s="78"/>
      <c r="E14" s="79"/>
      <c r="F14" s="80">
        <f t="shared" si="0"/>
        <v>0</v>
      </c>
      <c r="G14" s="77"/>
      <c r="H14" s="78"/>
      <c r="I14" s="79"/>
      <c r="J14" s="78"/>
      <c r="K14" s="81"/>
    </row>
    <row r="15" spans="1:16" ht="15" customHeight="1" x14ac:dyDescent="0.25">
      <c r="A15" s="82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6" ht="15.75" x14ac:dyDescent="0.25">
      <c r="A16" s="76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82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76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82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76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82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3"/>
      <c r="B46" s="58"/>
      <c r="C46" s="84"/>
      <c r="D46" s="84"/>
      <c r="E46" s="85"/>
      <c r="F46" s="80">
        <f t="shared" si="0"/>
        <v>0</v>
      </c>
      <c r="G46" s="58"/>
      <c r="H46" s="84"/>
      <c r="I46" s="85"/>
      <c r="J46" s="84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58"/>
      <c r="B49" s="59" t="s">
        <v>418</v>
      </c>
      <c r="C49" s="60">
        <f>SUM(C7:C48)</f>
        <v>0</v>
      </c>
      <c r="D49" s="60">
        <f>SUM(D7:D48)</f>
        <v>158.47000000000003</v>
      </c>
      <c r="E49" s="61"/>
      <c r="F49" s="62">
        <f t="shared" si="0"/>
        <v>158.47000000000003</v>
      </c>
      <c r="G49" s="86"/>
      <c r="H49" s="60">
        <f>SUM(H7:H48)</f>
        <v>0</v>
      </c>
      <c r="I49" s="61"/>
      <c r="J49" s="60">
        <f>SUM(J7:J48)</f>
        <v>158.47000000000003</v>
      </c>
      <c r="K49" s="64">
        <f>C49-H49</f>
        <v>0</v>
      </c>
    </row>
    <row r="52" spans="1:11" ht="15.75" x14ac:dyDescent="0.25">
      <c r="B52" s="65" t="s">
        <v>429</v>
      </c>
      <c r="F52" s="87"/>
      <c r="G52" s="172" t="s">
        <v>708</v>
      </c>
      <c r="H52" s="173"/>
    </row>
    <row r="53" spans="1:11" x14ac:dyDescent="0.25">
      <c r="B53" s="65"/>
      <c r="F53" s="69" t="s">
        <v>430</v>
      </c>
      <c r="G53" s="69"/>
      <c r="H53" s="69"/>
    </row>
    <row r="54" spans="1:11" ht="15.75" x14ac:dyDescent="0.25">
      <c r="B54" s="65" t="s">
        <v>423</v>
      </c>
      <c r="F54" s="87"/>
      <c r="G54" s="172" t="s">
        <v>709</v>
      </c>
      <c r="H54" s="173"/>
    </row>
    <row r="55" spans="1:11" x14ac:dyDescent="0.25">
      <c r="F55" s="69" t="s">
        <v>430</v>
      </c>
      <c r="G55" s="69"/>
      <c r="H55" s="69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5521-62A8-4739-AC3F-D8A2776ACC79}">
  <sheetPr>
    <pageSetUpPr fitToPage="1"/>
  </sheetPr>
  <dimension ref="A1:P14"/>
  <sheetViews>
    <sheetView zoomScale="80" zoomScaleNormal="80" workbookViewId="0">
      <selection activeCell="I19" sqref="I1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710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47.25" x14ac:dyDescent="0.25">
      <c r="A7" s="76">
        <v>1</v>
      </c>
      <c r="B7" s="79" t="s">
        <v>711</v>
      </c>
      <c r="C7" s="78">
        <v>0</v>
      </c>
      <c r="D7" s="78">
        <v>120625.32</v>
      </c>
      <c r="E7" s="79" t="s">
        <v>712</v>
      </c>
      <c r="F7" s="80">
        <f>SUM(C7,D7)</f>
        <v>120625.32</v>
      </c>
      <c r="G7" s="77">
        <v>0</v>
      </c>
      <c r="H7" s="78">
        <v>0</v>
      </c>
      <c r="I7" s="79">
        <v>0</v>
      </c>
      <c r="J7" s="78">
        <v>0</v>
      </c>
      <c r="K7" s="81">
        <v>0</v>
      </c>
    </row>
    <row r="8" spans="1:16" ht="15.75" x14ac:dyDescent="0.25">
      <c r="A8" s="58"/>
      <c r="B8" s="59" t="s">
        <v>418</v>
      </c>
      <c r="C8" s="60">
        <f>SUM(C7:C7)</f>
        <v>0</v>
      </c>
      <c r="D8" s="60">
        <f>SUM(D7:D7)</f>
        <v>120625.32</v>
      </c>
      <c r="E8" s="61"/>
      <c r="F8" s="62">
        <f>SUM(C8,D8)</f>
        <v>120625.32</v>
      </c>
      <c r="G8" s="86"/>
      <c r="H8" s="60">
        <f>SUM(H7:H7)</f>
        <v>0</v>
      </c>
      <c r="I8" s="61"/>
      <c r="J8" s="60">
        <f>SUM(J7:J7)</f>
        <v>0</v>
      </c>
      <c r="K8" s="64">
        <f>C8-H8</f>
        <v>0</v>
      </c>
    </row>
    <row r="11" spans="1:16" ht="15.75" x14ac:dyDescent="0.25">
      <c r="B11" s="65" t="s">
        <v>429</v>
      </c>
      <c r="F11" s="87"/>
      <c r="G11" s="67" t="s">
        <v>713</v>
      </c>
      <c r="H11" s="71"/>
    </row>
    <row r="12" spans="1:16" x14ac:dyDescent="0.25">
      <c r="B12" s="65"/>
      <c r="F12" s="69" t="s">
        <v>430</v>
      </c>
      <c r="G12" s="69"/>
      <c r="H12" s="69"/>
    </row>
    <row r="13" spans="1:16" ht="15.75" x14ac:dyDescent="0.25">
      <c r="B13" s="65" t="s">
        <v>423</v>
      </c>
      <c r="F13" s="87"/>
      <c r="G13" s="67" t="s">
        <v>714</v>
      </c>
      <c r="H13" s="71"/>
    </row>
    <row r="14" spans="1:16" x14ac:dyDescent="0.25">
      <c r="F14" s="69" t="s">
        <v>430</v>
      </c>
      <c r="G14" s="69"/>
      <c r="H14" s="69"/>
    </row>
  </sheetData>
  <mergeCells count="12">
    <mergeCell ref="G11:H11"/>
    <mergeCell ref="G13:H13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B23EE-CD43-400F-BB47-475F2085CEBE}">
  <sheetPr>
    <pageSetUpPr fitToPage="1"/>
  </sheetPr>
  <dimension ref="A1:P58"/>
  <sheetViews>
    <sheetView view="pageBreakPreview" zoomScale="80" zoomScaleNormal="80" zoomScaleSheetLayoutView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715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78.75" x14ac:dyDescent="0.25">
      <c r="A7" s="76" t="s">
        <v>716</v>
      </c>
      <c r="B7" s="76" t="s">
        <v>717</v>
      </c>
      <c r="C7" s="174">
        <v>104</v>
      </c>
      <c r="D7" s="174"/>
      <c r="E7" s="175"/>
      <c r="F7" s="176">
        <f>SUM(C7,D7)</f>
        <v>104</v>
      </c>
      <c r="G7" s="177">
        <v>2220</v>
      </c>
      <c r="H7" s="178">
        <v>7.1</v>
      </c>
      <c r="I7" s="79" t="s">
        <v>718</v>
      </c>
      <c r="J7" s="78"/>
      <c r="K7" s="81"/>
    </row>
    <row r="8" spans="1:16" ht="189" x14ac:dyDescent="0.25">
      <c r="A8" s="76"/>
      <c r="B8" s="77"/>
      <c r="C8" s="174"/>
      <c r="D8" s="174"/>
      <c r="E8" s="175"/>
      <c r="F8" s="176">
        <f t="shared" ref="F8:F50" si="0">SUM(C8,D8)</f>
        <v>0</v>
      </c>
      <c r="G8" s="177">
        <v>2240</v>
      </c>
      <c r="H8" s="178">
        <v>53.2</v>
      </c>
      <c r="I8" s="79" t="s">
        <v>719</v>
      </c>
      <c r="J8" s="78"/>
      <c r="K8" s="81"/>
    </row>
    <row r="9" spans="1:16" ht="78.75" x14ac:dyDescent="0.25">
      <c r="A9" s="76"/>
      <c r="B9" s="77"/>
      <c r="C9" s="174"/>
      <c r="D9" s="174"/>
      <c r="E9" s="175"/>
      <c r="F9" s="176">
        <f t="shared" si="0"/>
        <v>0</v>
      </c>
      <c r="G9" s="177">
        <v>2800</v>
      </c>
      <c r="H9" s="178">
        <v>0.2</v>
      </c>
      <c r="I9" s="79" t="s">
        <v>720</v>
      </c>
      <c r="J9" s="78"/>
      <c r="K9" s="81"/>
    </row>
    <row r="10" spans="1:16" ht="20.25" x14ac:dyDescent="0.25">
      <c r="A10" s="76"/>
      <c r="B10" s="77"/>
      <c r="C10" s="174"/>
      <c r="D10" s="174"/>
      <c r="E10" s="175"/>
      <c r="F10" s="176">
        <f t="shared" si="0"/>
        <v>0</v>
      </c>
      <c r="G10" s="177"/>
      <c r="H10" s="178"/>
      <c r="J10" s="78"/>
      <c r="K10" s="81"/>
    </row>
    <row r="11" spans="1:16" ht="20.25" x14ac:dyDescent="0.25">
      <c r="A11" s="76"/>
      <c r="B11" s="77"/>
      <c r="C11" s="167"/>
      <c r="D11" s="167"/>
      <c r="E11" s="76"/>
      <c r="F11" s="179">
        <f t="shared" si="0"/>
        <v>0</v>
      </c>
      <c r="G11" s="177"/>
      <c r="H11" s="178"/>
      <c r="I11" s="79"/>
      <c r="J11" s="78"/>
      <c r="K11" s="81"/>
    </row>
    <row r="12" spans="1:16" ht="15.75" x14ac:dyDescent="0.25">
      <c r="A12" s="76"/>
      <c r="B12" s="77"/>
      <c r="C12" s="167"/>
      <c r="D12" s="167"/>
      <c r="E12" s="76"/>
      <c r="F12" s="179">
        <f t="shared" si="0"/>
        <v>0</v>
      </c>
      <c r="G12" s="82"/>
      <c r="H12" s="167"/>
      <c r="I12" s="79"/>
      <c r="J12" s="78"/>
      <c r="K12" s="81"/>
    </row>
    <row r="13" spans="1:16" ht="15.75" x14ac:dyDescent="0.25">
      <c r="A13" s="76"/>
      <c r="B13" s="77"/>
      <c r="C13" s="167"/>
      <c r="D13" s="167"/>
      <c r="E13" s="76"/>
      <c r="F13" s="179">
        <f t="shared" si="0"/>
        <v>0</v>
      </c>
      <c r="G13" s="82"/>
      <c r="H13" s="167"/>
      <c r="I13" s="79"/>
      <c r="J13" s="78"/>
      <c r="K13" s="81"/>
    </row>
    <row r="14" spans="1:16" ht="15.75" x14ac:dyDescent="0.25">
      <c r="A14" s="76"/>
      <c r="B14" s="77"/>
      <c r="C14" s="167"/>
      <c r="D14" s="167"/>
      <c r="E14" s="76"/>
      <c r="F14" s="179">
        <f t="shared" si="0"/>
        <v>0</v>
      </c>
      <c r="G14" s="82"/>
      <c r="H14" s="167"/>
      <c r="I14" s="79"/>
      <c r="J14" s="78"/>
      <c r="K14" s="81"/>
    </row>
    <row r="15" spans="1:16" ht="15.75" x14ac:dyDescent="0.25">
      <c r="A15" s="82"/>
      <c r="B15" s="77"/>
      <c r="C15" s="167"/>
      <c r="D15" s="167"/>
      <c r="E15" s="76"/>
      <c r="F15" s="179">
        <f t="shared" si="0"/>
        <v>0</v>
      </c>
      <c r="G15" s="82"/>
      <c r="H15" s="167"/>
      <c r="I15" s="79"/>
      <c r="J15" s="78"/>
      <c r="K15" s="81"/>
    </row>
    <row r="16" spans="1:16" ht="15" customHeight="1" x14ac:dyDescent="0.25">
      <c r="A16" s="82"/>
      <c r="B16" s="77"/>
      <c r="C16" s="167"/>
      <c r="D16" s="167"/>
      <c r="E16" s="76"/>
      <c r="F16" s="179">
        <f t="shared" si="0"/>
        <v>0</v>
      </c>
      <c r="G16" s="82"/>
      <c r="H16" s="167"/>
      <c r="I16" s="79"/>
      <c r="J16" s="78"/>
      <c r="K16" s="81"/>
    </row>
    <row r="17" spans="1:11" ht="15.75" x14ac:dyDescent="0.25">
      <c r="A17" s="76"/>
      <c r="B17" s="77"/>
      <c r="C17" s="167"/>
      <c r="D17" s="167"/>
      <c r="E17" s="76"/>
      <c r="F17" s="179">
        <f t="shared" si="0"/>
        <v>0</v>
      </c>
      <c r="G17" s="82"/>
      <c r="H17" s="167"/>
      <c r="I17" s="79"/>
      <c r="J17" s="78"/>
      <c r="K17" s="81"/>
    </row>
    <row r="18" spans="1:11" ht="15.75" x14ac:dyDescent="0.25">
      <c r="A18" s="76"/>
      <c r="B18" s="77"/>
      <c r="C18" s="167"/>
      <c r="D18" s="167"/>
      <c r="E18" s="76"/>
      <c r="F18" s="179">
        <f t="shared" si="0"/>
        <v>0</v>
      </c>
      <c r="G18" s="82"/>
      <c r="H18" s="167"/>
      <c r="I18" s="79"/>
      <c r="J18" s="78"/>
      <c r="K18" s="81"/>
    </row>
    <row r="19" spans="1:11" ht="15.75" x14ac:dyDescent="0.25">
      <c r="A19" s="76"/>
      <c r="B19" s="77"/>
      <c r="C19" s="167"/>
      <c r="D19" s="167"/>
      <c r="E19" s="76"/>
      <c r="F19" s="179">
        <f t="shared" si="0"/>
        <v>0</v>
      </c>
      <c r="G19" s="82"/>
      <c r="H19" s="167"/>
      <c r="I19" s="79"/>
      <c r="J19" s="78"/>
      <c r="K19" s="81"/>
    </row>
    <row r="20" spans="1:11" ht="15.75" x14ac:dyDescent="0.25">
      <c r="A20" s="76"/>
      <c r="B20" s="77"/>
      <c r="C20" s="167"/>
      <c r="D20" s="167"/>
      <c r="E20" s="76"/>
      <c r="F20" s="179">
        <f t="shared" si="0"/>
        <v>0</v>
      </c>
      <c r="G20" s="82"/>
      <c r="H20" s="167"/>
      <c r="I20" s="79"/>
      <c r="J20" s="78"/>
      <c r="K20" s="81"/>
    </row>
    <row r="21" spans="1:11" ht="15.75" x14ac:dyDescent="0.25">
      <c r="A21" s="76"/>
      <c r="B21" s="77"/>
      <c r="C21" s="167"/>
      <c r="D21" s="167"/>
      <c r="E21" s="76"/>
      <c r="F21" s="179">
        <f t="shared" si="0"/>
        <v>0</v>
      </c>
      <c r="G21" s="82"/>
      <c r="H21" s="167"/>
      <c r="I21" s="79"/>
      <c r="J21" s="78"/>
      <c r="K21" s="81"/>
    </row>
    <row r="22" spans="1:11" ht="15.75" x14ac:dyDescent="0.25">
      <c r="A22" s="76"/>
      <c r="B22" s="77"/>
      <c r="C22" s="167"/>
      <c r="D22" s="167"/>
      <c r="E22" s="76"/>
      <c r="F22" s="179">
        <f t="shared" si="0"/>
        <v>0</v>
      </c>
      <c r="G22" s="82"/>
      <c r="H22" s="167"/>
      <c r="I22" s="79"/>
      <c r="J22" s="78"/>
      <c r="K22" s="81"/>
    </row>
    <row r="23" spans="1:11" ht="15.75" x14ac:dyDescent="0.25">
      <c r="A23" s="76"/>
      <c r="B23" s="77"/>
      <c r="C23" s="167"/>
      <c r="D23" s="167"/>
      <c r="E23" s="76"/>
      <c r="F23" s="179">
        <f t="shared" si="0"/>
        <v>0</v>
      </c>
      <c r="G23" s="82"/>
      <c r="H23" s="167"/>
      <c r="I23" s="79"/>
      <c r="J23" s="78"/>
      <c r="K23" s="81"/>
    </row>
    <row r="24" spans="1:11" ht="15.75" x14ac:dyDescent="0.25">
      <c r="A24" s="76"/>
      <c r="B24" s="77"/>
      <c r="C24" s="167"/>
      <c r="D24" s="167"/>
      <c r="E24" s="76"/>
      <c r="F24" s="179">
        <f t="shared" si="0"/>
        <v>0</v>
      </c>
      <c r="G24" s="82"/>
      <c r="H24" s="167"/>
      <c r="I24" s="79"/>
      <c r="J24" s="78"/>
      <c r="K24" s="81"/>
    </row>
    <row r="25" spans="1:11" ht="15.75" x14ac:dyDescent="0.25">
      <c r="A25" s="82"/>
      <c r="B25" s="77"/>
      <c r="C25" s="167"/>
      <c r="D25" s="167"/>
      <c r="E25" s="76"/>
      <c r="F25" s="179">
        <f t="shared" si="0"/>
        <v>0</v>
      </c>
      <c r="G25" s="82"/>
      <c r="H25" s="167"/>
      <c r="I25" s="79"/>
      <c r="J25" s="78"/>
      <c r="K25" s="81"/>
    </row>
    <row r="26" spans="1:11" ht="15.75" x14ac:dyDescent="0.25">
      <c r="A26" s="82"/>
      <c r="B26" s="77"/>
      <c r="C26" s="167"/>
      <c r="D26" s="167"/>
      <c r="E26" s="76"/>
      <c r="F26" s="179">
        <f t="shared" si="0"/>
        <v>0</v>
      </c>
      <c r="G26" s="82"/>
      <c r="H26" s="167"/>
      <c r="I26" s="79"/>
      <c r="J26" s="78"/>
      <c r="K26" s="81"/>
    </row>
    <row r="27" spans="1:11" ht="15.75" x14ac:dyDescent="0.25">
      <c r="A27" s="76"/>
      <c r="B27" s="77"/>
      <c r="C27" s="167"/>
      <c r="D27" s="167"/>
      <c r="E27" s="76"/>
      <c r="F27" s="179">
        <f t="shared" si="0"/>
        <v>0</v>
      </c>
      <c r="G27" s="82"/>
      <c r="H27" s="167"/>
      <c r="I27" s="79"/>
      <c r="J27" s="78"/>
      <c r="K27" s="81"/>
    </row>
    <row r="28" spans="1:11" ht="15.75" x14ac:dyDescent="0.25">
      <c r="A28" s="76"/>
      <c r="B28" s="77"/>
      <c r="C28" s="167"/>
      <c r="D28" s="167"/>
      <c r="E28" s="76"/>
      <c r="F28" s="179">
        <f t="shared" si="0"/>
        <v>0</v>
      </c>
      <c r="G28" s="82"/>
      <c r="H28" s="167"/>
      <c r="I28" s="79"/>
      <c r="J28" s="78"/>
      <c r="K28" s="81"/>
    </row>
    <row r="29" spans="1:11" ht="15.75" x14ac:dyDescent="0.25">
      <c r="A29" s="76"/>
      <c r="B29" s="77"/>
      <c r="C29" s="167"/>
      <c r="D29" s="167"/>
      <c r="E29" s="76"/>
      <c r="F29" s="179">
        <f t="shared" si="0"/>
        <v>0</v>
      </c>
      <c r="G29" s="82"/>
      <c r="H29" s="167"/>
      <c r="I29" s="79"/>
      <c r="J29" s="78"/>
      <c r="K29" s="81"/>
    </row>
    <row r="30" spans="1:11" ht="15.75" x14ac:dyDescent="0.25">
      <c r="A30" s="76"/>
      <c r="B30" s="77"/>
      <c r="C30" s="167"/>
      <c r="D30" s="167"/>
      <c r="E30" s="76"/>
      <c r="F30" s="179">
        <f t="shared" si="0"/>
        <v>0</v>
      </c>
      <c r="G30" s="82"/>
      <c r="H30" s="167"/>
      <c r="I30" s="79"/>
      <c r="J30" s="78"/>
      <c r="K30" s="81"/>
    </row>
    <row r="31" spans="1:11" ht="15.75" x14ac:dyDescent="0.25">
      <c r="A31" s="76"/>
      <c r="B31" s="77"/>
      <c r="C31" s="167"/>
      <c r="D31" s="167"/>
      <c r="E31" s="76"/>
      <c r="F31" s="179">
        <f t="shared" si="0"/>
        <v>0</v>
      </c>
      <c r="G31" s="82"/>
      <c r="H31" s="167"/>
      <c r="I31" s="79"/>
      <c r="J31" s="78"/>
      <c r="K31" s="81"/>
    </row>
    <row r="32" spans="1:11" ht="15.75" x14ac:dyDescent="0.25">
      <c r="A32" s="76"/>
      <c r="B32" s="77"/>
      <c r="C32" s="167"/>
      <c r="D32" s="167"/>
      <c r="E32" s="76"/>
      <c r="F32" s="179">
        <f t="shared" si="0"/>
        <v>0</v>
      </c>
      <c r="G32" s="82"/>
      <c r="H32" s="167"/>
      <c r="I32" s="79"/>
      <c r="J32" s="78"/>
      <c r="K32" s="81"/>
    </row>
    <row r="33" spans="1:11" ht="15.75" x14ac:dyDescent="0.25">
      <c r="A33" s="76"/>
      <c r="B33" s="77"/>
      <c r="C33" s="167"/>
      <c r="D33" s="167"/>
      <c r="E33" s="76"/>
      <c r="F33" s="179">
        <f t="shared" si="0"/>
        <v>0</v>
      </c>
      <c r="G33" s="82"/>
      <c r="H33" s="167"/>
      <c r="I33" s="79"/>
      <c r="J33" s="78"/>
      <c r="K33" s="81"/>
    </row>
    <row r="34" spans="1:11" ht="15.75" x14ac:dyDescent="0.25">
      <c r="A34" s="76"/>
      <c r="B34" s="77"/>
      <c r="C34" s="167"/>
      <c r="D34" s="167"/>
      <c r="E34" s="76"/>
      <c r="F34" s="179">
        <f t="shared" si="0"/>
        <v>0</v>
      </c>
      <c r="G34" s="82"/>
      <c r="H34" s="167"/>
      <c r="I34" s="79"/>
      <c r="J34" s="78"/>
      <c r="K34" s="81"/>
    </row>
    <row r="35" spans="1:11" ht="15.75" x14ac:dyDescent="0.25">
      <c r="A35" s="82"/>
      <c r="B35" s="77"/>
      <c r="C35" s="167"/>
      <c r="D35" s="167"/>
      <c r="E35" s="76"/>
      <c r="F35" s="179">
        <f t="shared" si="0"/>
        <v>0</v>
      </c>
      <c r="G35" s="82"/>
      <c r="H35" s="167"/>
      <c r="I35" s="79"/>
      <c r="J35" s="78"/>
      <c r="K35" s="81"/>
    </row>
    <row r="36" spans="1:11" ht="15.75" x14ac:dyDescent="0.25">
      <c r="A36" s="82"/>
      <c r="B36" s="77"/>
      <c r="C36" s="167"/>
      <c r="D36" s="167"/>
      <c r="E36" s="76"/>
      <c r="F36" s="179">
        <f t="shared" si="0"/>
        <v>0</v>
      </c>
      <c r="G36" s="82"/>
      <c r="H36" s="167"/>
      <c r="I36" s="79"/>
      <c r="J36" s="78"/>
      <c r="K36" s="81"/>
    </row>
    <row r="37" spans="1:11" ht="15.75" x14ac:dyDescent="0.25">
      <c r="A37" s="76"/>
      <c r="B37" s="77"/>
      <c r="C37" s="167"/>
      <c r="D37" s="167"/>
      <c r="E37" s="76"/>
      <c r="F37" s="179">
        <f t="shared" si="0"/>
        <v>0</v>
      </c>
      <c r="G37" s="82"/>
      <c r="H37" s="167"/>
      <c r="I37" s="79"/>
      <c r="J37" s="78"/>
      <c r="K37" s="81"/>
    </row>
    <row r="38" spans="1:11" ht="15.75" x14ac:dyDescent="0.25">
      <c r="A38" s="76"/>
      <c r="B38" s="77"/>
      <c r="C38" s="167"/>
      <c r="D38" s="167"/>
      <c r="E38" s="76"/>
      <c r="F38" s="179">
        <f t="shared" si="0"/>
        <v>0</v>
      </c>
      <c r="G38" s="82"/>
      <c r="H38" s="167"/>
      <c r="I38" s="79"/>
      <c r="J38" s="78"/>
      <c r="K38" s="81"/>
    </row>
    <row r="39" spans="1:11" ht="15.75" x14ac:dyDescent="0.25">
      <c r="A39" s="76"/>
      <c r="B39" s="77"/>
      <c r="C39" s="167"/>
      <c r="D39" s="167"/>
      <c r="E39" s="76"/>
      <c r="F39" s="179">
        <f t="shared" si="0"/>
        <v>0</v>
      </c>
      <c r="G39" s="82"/>
      <c r="H39" s="167"/>
      <c r="I39" s="79"/>
      <c r="J39" s="78"/>
      <c r="K39" s="81"/>
    </row>
    <row r="40" spans="1:11" ht="15.75" x14ac:dyDescent="0.25">
      <c r="A40" s="76"/>
      <c r="B40" s="77"/>
      <c r="C40" s="167"/>
      <c r="D40" s="167"/>
      <c r="E40" s="76"/>
      <c r="F40" s="179">
        <f t="shared" si="0"/>
        <v>0</v>
      </c>
      <c r="G40" s="82"/>
      <c r="H40" s="167"/>
      <c r="I40" s="79"/>
      <c r="J40" s="78"/>
      <c r="K40" s="81"/>
    </row>
    <row r="41" spans="1:11" ht="15.75" x14ac:dyDescent="0.25">
      <c r="A41" s="76"/>
      <c r="B41" s="77"/>
      <c r="C41" s="167"/>
      <c r="D41" s="167"/>
      <c r="E41" s="76"/>
      <c r="F41" s="179">
        <f t="shared" si="0"/>
        <v>0</v>
      </c>
      <c r="G41" s="82"/>
      <c r="H41" s="167"/>
      <c r="I41" s="79"/>
      <c r="J41" s="78"/>
      <c r="K41" s="81"/>
    </row>
    <row r="42" spans="1:11" ht="15.75" x14ac:dyDescent="0.25">
      <c r="A42" s="76"/>
      <c r="B42" s="77"/>
      <c r="C42" s="167"/>
      <c r="D42" s="167"/>
      <c r="E42" s="76"/>
      <c r="F42" s="179">
        <f t="shared" si="0"/>
        <v>0</v>
      </c>
      <c r="G42" s="82"/>
      <c r="H42" s="167"/>
      <c r="I42" s="79"/>
      <c r="J42" s="78"/>
      <c r="K42" s="81"/>
    </row>
    <row r="43" spans="1:11" ht="15.75" x14ac:dyDescent="0.25">
      <c r="A43" s="76"/>
      <c r="B43" s="77"/>
      <c r="C43" s="167"/>
      <c r="D43" s="167"/>
      <c r="E43" s="76"/>
      <c r="F43" s="179">
        <f t="shared" si="0"/>
        <v>0</v>
      </c>
      <c r="G43" s="82"/>
      <c r="H43" s="167"/>
      <c r="I43" s="79"/>
      <c r="J43" s="78"/>
      <c r="K43" s="81"/>
    </row>
    <row r="44" spans="1:11" ht="15.75" x14ac:dyDescent="0.25">
      <c r="A44" s="76"/>
      <c r="B44" s="77"/>
      <c r="C44" s="167"/>
      <c r="D44" s="167"/>
      <c r="E44" s="76"/>
      <c r="F44" s="179">
        <f t="shared" si="0"/>
        <v>0</v>
      </c>
      <c r="G44" s="82"/>
      <c r="H44" s="167"/>
      <c r="I44" s="79"/>
      <c r="J44" s="78"/>
      <c r="K44" s="81"/>
    </row>
    <row r="45" spans="1:11" ht="15.75" x14ac:dyDescent="0.25">
      <c r="A45" s="82"/>
      <c r="B45" s="77"/>
      <c r="C45" s="167"/>
      <c r="D45" s="167"/>
      <c r="E45" s="76"/>
      <c r="F45" s="179">
        <f t="shared" si="0"/>
        <v>0</v>
      </c>
      <c r="G45" s="82"/>
      <c r="H45" s="167"/>
      <c r="I45" s="79"/>
      <c r="J45" s="78"/>
      <c r="K45" s="81"/>
    </row>
    <row r="46" spans="1:11" ht="15.75" x14ac:dyDescent="0.25">
      <c r="A46" s="82"/>
      <c r="B46" s="77"/>
      <c r="C46" s="167"/>
      <c r="D46" s="167"/>
      <c r="E46" s="76"/>
      <c r="F46" s="179">
        <f t="shared" si="0"/>
        <v>0</v>
      </c>
      <c r="G46" s="82"/>
      <c r="H46" s="167"/>
      <c r="I46" s="79"/>
      <c r="J46" s="78"/>
      <c r="K46" s="81"/>
    </row>
    <row r="47" spans="1:11" ht="15.75" x14ac:dyDescent="0.25">
      <c r="A47" s="83"/>
      <c r="B47" s="58"/>
      <c r="C47" s="180"/>
      <c r="D47" s="180"/>
      <c r="E47" s="181"/>
      <c r="F47" s="179">
        <f t="shared" si="0"/>
        <v>0</v>
      </c>
      <c r="G47" s="83"/>
      <c r="H47" s="180"/>
      <c r="I47" s="85"/>
      <c r="J47" s="84"/>
      <c r="K47" s="81"/>
    </row>
    <row r="48" spans="1:11" ht="15.75" x14ac:dyDescent="0.25">
      <c r="A48" s="83"/>
      <c r="B48" s="58"/>
      <c r="C48" s="180"/>
      <c r="D48" s="180"/>
      <c r="E48" s="181"/>
      <c r="F48" s="179">
        <f t="shared" si="0"/>
        <v>0</v>
      </c>
      <c r="G48" s="83"/>
      <c r="H48" s="180"/>
      <c r="I48" s="85"/>
      <c r="J48" s="84"/>
      <c r="K48" s="81"/>
    </row>
    <row r="49" spans="1:11" ht="15.75" x14ac:dyDescent="0.25">
      <c r="A49" s="83"/>
      <c r="B49" s="58"/>
      <c r="C49" s="180"/>
      <c r="D49" s="180"/>
      <c r="E49" s="181"/>
      <c r="F49" s="179">
        <f t="shared" si="0"/>
        <v>0</v>
      </c>
      <c r="G49" s="83"/>
      <c r="H49" s="180"/>
      <c r="I49" s="85"/>
      <c r="J49" s="84"/>
      <c r="K49" s="81"/>
    </row>
    <row r="50" spans="1:11" ht="21" x14ac:dyDescent="0.35">
      <c r="A50" s="58"/>
      <c r="B50" s="59" t="s">
        <v>418</v>
      </c>
      <c r="C50" s="182">
        <f>SUM(C7:C49)</f>
        <v>104</v>
      </c>
      <c r="D50" s="182">
        <f>SUM(D7:D49)</f>
        <v>0</v>
      </c>
      <c r="E50" s="183"/>
      <c r="F50" s="184">
        <f t="shared" si="0"/>
        <v>104</v>
      </c>
      <c r="G50" s="185"/>
      <c r="H50" s="182">
        <f>SUM(H7:H49)</f>
        <v>60.500000000000007</v>
      </c>
      <c r="I50" s="186"/>
      <c r="J50" s="187">
        <f>SUM(J7:J49)</f>
        <v>0</v>
      </c>
      <c r="K50" s="188">
        <f>C50-H50</f>
        <v>43.499999999999993</v>
      </c>
    </row>
    <row r="53" spans="1:11" ht="15.75" x14ac:dyDescent="0.25">
      <c r="B53" s="65" t="s">
        <v>429</v>
      </c>
      <c r="F53" s="87"/>
      <c r="G53" s="67" t="s">
        <v>721</v>
      </c>
      <c r="H53" s="71"/>
    </row>
    <row r="54" spans="1:11" x14ac:dyDescent="0.25">
      <c r="B54" s="65"/>
      <c r="F54" s="69" t="s">
        <v>430</v>
      </c>
      <c r="G54" s="69"/>
      <c r="H54" s="69"/>
    </row>
    <row r="55" spans="1:11" ht="15.75" x14ac:dyDescent="0.25">
      <c r="B55" s="65" t="s">
        <v>423</v>
      </c>
      <c r="F55" s="87"/>
      <c r="G55" s="67" t="s">
        <v>722</v>
      </c>
      <c r="H55" s="71"/>
    </row>
    <row r="56" spans="1:11" x14ac:dyDescent="0.25">
      <c r="F56" s="69" t="s">
        <v>430</v>
      </c>
      <c r="G56" s="69"/>
      <c r="H56" s="69"/>
    </row>
    <row r="57" spans="1:11" x14ac:dyDescent="0.25">
      <c r="B57" s="189">
        <v>44290</v>
      </c>
    </row>
    <row r="58" spans="1:11" x14ac:dyDescent="0.25">
      <c r="B58" s="18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E790-945A-4F09-99C1-57A922016BAC}">
  <sheetPr>
    <pageSetUpPr fitToPage="1"/>
  </sheetPr>
  <dimension ref="A1:K17"/>
  <sheetViews>
    <sheetView zoomScale="80" zoomScaleNormal="80" workbookViewId="0">
      <selection activeCell="M1" sqref="M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20.710937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20.710937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20.710937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20.710937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20.710937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20.710937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20.710937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20.710937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20.710937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20.710937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20.710937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20.710937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20.710937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20.710937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20.710937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20.710937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20.710937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20.710937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20.710937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20.710937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20.710937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20.710937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20.710937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20.710937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20.710937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20.710937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20.710937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20.710937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20.710937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20.710937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20.710937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20.710937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20.710937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20.710937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20.710937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20.710937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20.710937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20.710937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20.710937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20.710937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20.710937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20.710937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20.710937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20.710937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20.710937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20.710937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20.710937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20.710937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20.710937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20.710937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20.710937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20.710937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20.710937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20.710937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20.710937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20.710937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20.710937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20.710937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20.710937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20.710937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20.710937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20.710937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20.710937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20.710937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61.5" customHeight="1" x14ac:dyDescent="0.25">
      <c r="A1" s="4"/>
      <c r="B1" s="73" t="s">
        <v>723</v>
      </c>
      <c r="C1" s="74"/>
      <c r="D1" s="74"/>
      <c r="E1" s="74"/>
      <c r="F1" s="74"/>
      <c r="G1" s="74"/>
      <c r="H1" s="74"/>
      <c r="I1" s="74"/>
      <c r="J1" s="74"/>
      <c r="K1" s="4"/>
    </row>
    <row r="2" spans="1:11" ht="31.5" customHeight="1" x14ac:dyDescent="0.25">
      <c r="A2" s="75" t="s">
        <v>427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33" customHeight="1" x14ac:dyDescent="0.25">
      <c r="A3" s="18" t="s">
        <v>6</v>
      </c>
      <c r="B3" s="18" t="s">
        <v>7</v>
      </c>
      <c r="C3" s="19" t="s">
        <v>8</v>
      </c>
      <c r="D3" s="19"/>
      <c r="E3" s="19"/>
      <c r="F3" s="19" t="s">
        <v>9</v>
      </c>
      <c r="G3" s="19" t="s">
        <v>10</v>
      </c>
      <c r="H3" s="19"/>
      <c r="I3" s="19"/>
      <c r="J3" s="19"/>
      <c r="K3" s="20" t="s">
        <v>11</v>
      </c>
    </row>
    <row r="4" spans="1:11" ht="158.25" customHeight="1" x14ac:dyDescent="0.25">
      <c r="A4" s="18"/>
      <c r="B4" s="18"/>
      <c r="C4" s="21" t="s">
        <v>12</v>
      </c>
      <c r="D4" s="21" t="s">
        <v>13</v>
      </c>
      <c r="E4" s="21" t="s">
        <v>14</v>
      </c>
      <c r="F4" s="19"/>
      <c r="G4" s="22" t="s">
        <v>15</v>
      </c>
      <c r="H4" s="21" t="s">
        <v>16</v>
      </c>
      <c r="I4" s="21" t="s">
        <v>17</v>
      </c>
      <c r="J4" s="21" t="s">
        <v>16</v>
      </c>
      <c r="K4" s="20"/>
    </row>
    <row r="5" spans="1:11" ht="47.25" x14ac:dyDescent="0.25">
      <c r="A5" s="76">
        <v>1</v>
      </c>
      <c r="B5" s="77" t="s">
        <v>428</v>
      </c>
      <c r="C5" s="78"/>
      <c r="D5" s="78">
        <v>0.8</v>
      </c>
      <c r="E5" s="79" t="s">
        <v>449</v>
      </c>
      <c r="F5" s="80">
        <f t="shared" ref="F5:F10" si="0">SUM(C5,D5)</f>
        <v>0.8</v>
      </c>
      <c r="G5" s="79">
        <v>2220</v>
      </c>
      <c r="H5" s="78">
        <v>0.5</v>
      </c>
      <c r="I5" s="79" t="s">
        <v>449</v>
      </c>
      <c r="J5" s="78"/>
      <c r="K5" s="81"/>
    </row>
    <row r="6" spans="1:11" ht="15.75" x14ac:dyDescent="0.25">
      <c r="A6" s="76"/>
      <c r="B6" s="77"/>
      <c r="C6" s="78"/>
      <c r="D6" s="78"/>
      <c r="E6" s="79"/>
      <c r="F6" s="80">
        <f t="shared" si="0"/>
        <v>0</v>
      </c>
      <c r="G6" s="77">
        <v>2210</v>
      </c>
      <c r="H6" s="78">
        <v>0.1</v>
      </c>
      <c r="I6" s="141" t="s">
        <v>487</v>
      </c>
      <c r="J6" s="78"/>
      <c r="K6" s="81"/>
    </row>
    <row r="7" spans="1:11" ht="31.5" x14ac:dyDescent="0.25">
      <c r="A7" s="76"/>
      <c r="B7" s="77"/>
      <c r="C7" s="78"/>
      <c r="D7" s="78"/>
      <c r="E7" s="79"/>
      <c r="F7" s="80">
        <f t="shared" si="0"/>
        <v>0</v>
      </c>
      <c r="G7" s="77"/>
      <c r="H7" s="78"/>
      <c r="I7" s="79" t="s">
        <v>724</v>
      </c>
      <c r="J7" s="78">
        <v>1</v>
      </c>
      <c r="K7" s="81"/>
    </row>
    <row r="8" spans="1:11" ht="15.75" x14ac:dyDescent="0.25">
      <c r="A8" s="83"/>
      <c r="B8" s="58"/>
      <c r="C8" s="84"/>
      <c r="D8" s="84"/>
      <c r="E8" s="85"/>
      <c r="F8" s="80">
        <f t="shared" si="0"/>
        <v>0</v>
      </c>
      <c r="G8" s="58"/>
      <c r="H8" s="84"/>
      <c r="I8" s="85"/>
      <c r="J8" s="84"/>
      <c r="K8" s="81"/>
    </row>
    <row r="9" spans="1:11" ht="15.75" x14ac:dyDescent="0.25">
      <c r="A9" s="83"/>
      <c r="B9" s="58"/>
      <c r="C9" s="84"/>
      <c r="D9" s="84"/>
      <c r="E9" s="85"/>
      <c r="F9" s="80">
        <f t="shared" si="0"/>
        <v>0</v>
      </c>
      <c r="G9" s="58"/>
      <c r="H9" s="84"/>
      <c r="I9" s="85"/>
      <c r="J9" s="84"/>
      <c r="K9" s="81"/>
    </row>
    <row r="10" spans="1:11" ht="15.75" x14ac:dyDescent="0.25">
      <c r="A10" s="58"/>
      <c r="B10" s="59" t="s">
        <v>418</v>
      </c>
      <c r="C10" s="60">
        <f>SUM(C5:C9)</f>
        <v>0</v>
      </c>
      <c r="D10" s="60">
        <f>SUM(D5:D9)</f>
        <v>0.8</v>
      </c>
      <c r="E10" s="61"/>
      <c r="F10" s="62">
        <f t="shared" si="0"/>
        <v>0.8</v>
      </c>
      <c r="G10" s="86"/>
      <c r="H10" s="60">
        <f>SUM(H5:H9)</f>
        <v>0.6</v>
      </c>
      <c r="I10" s="61"/>
      <c r="J10" s="60">
        <f>SUM(J5:J9)</f>
        <v>1</v>
      </c>
      <c r="K10" s="64">
        <f>C10-H10</f>
        <v>-0.6</v>
      </c>
    </row>
    <row r="13" spans="1:11" ht="15.75" x14ac:dyDescent="0.25">
      <c r="B13" s="65" t="s">
        <v>725</v>
      </c>
      <c r="F13" s="87"/>
      <c r="G13" s="67" t="s">
        <v>726</v>
      </c>
      <c r="H13" s="71"/>
    </row>
    <row r="14" spans="1:11" x14ac:dyDescent="0.25">
      <c r="B14" s="65"/>
      <c r="F14" s="69" t="s">
        <v>430</v>
      </c>
      <c r="G14" s="69"/>
      <c r="H14" s="69"/>
    </row>
    <row r="15" spans="1:11" ht="15.75" x14ac:dyDescent="0.25">
      <c r="B15" s="65" t="s">
        <v>423</v>
      </c>
      <c r="F15" s="87"/>
      <c r="G15" s="67" t="s">
        <v>727</v>
      </c>
      <c r="H15" s="71"/>
    </row>
    <row r="16" spans="1:11" x14ac:dyDescent="0.25">
      <c r="F16" s="69" t="s">
        <v>430</v>
      </c>
      <c r="G16" s="69"/>
      <c r="H16" s="69"/>
    </row>
    <row r="17" spans="2:2" x14ac:dyDescent="0.25">
      <c r="B17" t="s">
        <v>728</v>
      </c>
    </row>
  </sheetData>
  <mergeCells count="10">
    <mergeCell ref="G13:H13"/>
    <mergeCell ref="G15:H15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8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1755-F5CE-448A-9E0C-51CC06F1B856}">
  <sheetPr>
    <pageSetUpPr fitToPage="1"/>
  </sheetPr>
  <dimension ref="A1:P57"/>
  <sheetViews>
    <sheetView zoomScale="80" zoomScaleNormal="80" workbookViewId="0">
      <selection activeCell="X6" sqref="X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729</v>
      </c>
      <c r="N2" s="106"/>
      <c r="O2" s="106"/>
      <c r="P2" s="106"/>
    </row>
    <row r="3" spans="1:16" ht="61.5" customHeight="1" x14ac:dyDescent="0.25">
      <c r="A3" s="4"/>
      <c r="B3" s="73" t="s">
        <v>730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31.5" x14ac:dyDescent="0.25">
      <c r="A7" s="76">
        <v>1</v>
      </c>
      <c r="B7" s="77" t="s">
        <v>731</v>
      </c>
      <c r="C7" s="78"/>
      <c r="D7" s="78">
        <v>0.25</v>
      </c>
      <c r="E7" s="79" t="s">
        <v>732</v>
      </c>
      <c r="F7" s="80">
        <f>SUM(C7,D7)</f>
        <v>0.25</v>
      </c>
      <c r="G7" s="77"/>
      <c r="H7" s="78"/>
      <c r="I7" s="79" t="s">
        <v>732</v>
      </c>
      <c r="J7" s="78">
        <v>0.25</v>
      </c>
      <c r="K7" s="81"/>
    </row>
    <row r="8" spans="1:16" ht="31.5" x14ac:dyDescent="0.25">
      <c r="A8" s="76">
        <v>2</v>
      </c>
      <c r="B8" s="77" t="s">
        <v>731</v>
      </c>
      <c r="C8" s="78"/>
      <c r="D8" s="78">
        <v>8.84</v>
      </c>
      <c r="E8" s="79" t="s">
        <v>732</v>
      </c>
      <c r="F8" s="80">
        <f t="shared" ref="F8:F51" si="0">SUM(C8,D8)</f>
        <v>8.84</v>
      </c>
      <c r="G8" s="77"/>
      <c r="H8" s="78"/>
      <c r="I8" s="79" t="s">
        <v>732</v>
      </c>
      <c r="J8" s="78">
        <v>8.84</v>
      </c>
      <c r="K8" s="81"/>
    </row>
    <row r="9" spans="1:16" ht="15.75" x14ac:dyDescent="0.25">
      <c r="A9" s="76">
        <v>3</v>
      </c>
      <c r="B9" s="77" t="s">
        <v>731</v>
      </c>
      <c r="C9" s="78"/>
      <c r="D9" s="78">
        <v>2.1800000000000002</v>
      </c>
      <c r="E9" s="79" t="s">
        <v>733</v>
      </c>
      <c r="F9" s="80">
        <f t="shared" si="0"/>
        <v>2.1800000000000002</v>
      </c>
      <c r="G9" s="77"/>
      <c r="H9" s="78"/>
      <c r="I9" s="79"/>
      <c r="J9" s="78"/>
      <c r="K9" s="81">
        <v>2.1800000000000002</v>
      </c>
    </row>
    <row r="10" spans="1:16" ht="47.25" x14ac:dyDescent="0.25">
      <c r="A10" s="76">
        <v>4</v>
      </c>
      <c r="B10" s="77" t="s">
        <v>731</v>
      </c>
      <c r="C10" s="78"/>
      <c r="D10" s="78">
        <v>4.4000000000000004</v>
      </c>
      <c r="E10" s="79" t="s">
        <v>449</v>
      </c>
      <c r="F10" s="80">
        <f t="shared" si="0"/>
        <v>4.4000000000000004</v>
      </c>
      <c r="G10" s="77"/>
      <c r="H10" s="78"/>
      <c r="I10" s="79"/>
      <c r="J10" s="78"/>
      <c r="K10" s="81">
        <v>4.4000000000000004</v>
      </c>
    </row>
    <row r="11" spans="1:16" ht="15.75" x14ac:dyDescent="0.25">
      <c r="A11" s="76">
        <v>5</v>
      </c>
      <c r="B11" s="77" t="s">
        <v>731</v>
      </c>
      <c r="C11" s="78"/>
      <c r="D11" s="78">
        <v>4.97</v>
      </c>
      <c r="E11" s="79" t="s">
        <v>734</v>
      </c>
      <c r="F11" s="80">
        <f t="shared" si="0"/>
        <v>4.97</v>
      </c>
      <c r="G11" s="77"/>
      <c r="H11" s="78"/>
      <c r="I11" s="79" t="s">
        <v>734</v>
      </c>
      <c r="J11" s="78">
        <v>2.4900000000000002</v>
      </c>
      <c r="K11" s="81">
        <f>F11-J11</f>
        <v>2.4799999999999995</v>
      </c>
    </row>
    <row r="12" spans="1:16" ht="15.75" x14ac:dyDescent="0.25">
      <c r="A12" s="76">
        <v>6</v>
      </c>
      <c r="B12" s="77" t="s">
        <v>735</v>
      </c>
      <c r="C12" s="78"/>
      <c r="D12" s="78">
        <v>5.12</v>
      </c>
      <c r="E12" s="79" t="s">
        <v>734</v>
      </c>
      <c r="F12" s="80">
        <f t="shared" si="0"/>
        <v>5.12</v>
      </c>
      <c r="G12" s="77"/>
      <c r="H12" s="78"/>
      <c r="I12" s="79" t="s">
        <v>734</v>
      </c>
      <c r="J12" s="78">
        <v>2.56</v>
      </c>
      <c r="K12" s="81">
        <v>5.12</v>
      </c>
    </row>
    <row r="13" spans="1:16" ht="15.75" x14ac:dyDescent="0.25">
      <c r="A13" s="76"/>
      <c r="B13" s="77"/>
      <c r="C13" s="78"/>
      <c r="D13" s="78"/>
      <c r="E13" s="79"/>
      <c r="F13" s="80">
        <f t="shared" si="0"/>
        <v>0</v>
      </c>
      <c r="G13" s="82"/>
      <c r="H13" s="78"/>
      <c r="I13" s="79"/>
      <c r="J13" s="78"/>
      <c r="K13" s="81"/>
    </row>
    <row r="14" spans="1:16" ht="15.75" x14ac:dyDescent="0.25">
      <c r="A14" s="76"/>
      <c r="B14" s="77"/>
      <c r="C14" s="78"/>
      <c r="D14" s="78"/>
      <c r="E14" s="79"/>
      <c r="F14" s="80">
        <f t="shared" si="0"/>
        <v>0</v>
      </c>
      <c r="G14" s="82"/>
      <c r="H14" s="78"/>
      <c r="I14" s="79"/>
      <c r="J14" s="78"/>
      <c r="K14" s="81"/>
    </row>
    <row r="15" spans="1:16" ht="15.75" x14ac:dyDescent="0.25">
      <c r="A15" s="76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6" ht="15.75" x14ac:dyDescent="0.25">
      <c r="A16" s="82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" customHeight="1" x14ac:dyDescent="0.25">
      <c r="A17" s="82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76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82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82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76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82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76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82"/>
      <c r="B47" s="77"/>
      <c r="C47" s="78"/>
      <c r="D47" s="78"/>
      <c r="E47" s="79"/>
      <c r="F47" s="80">
        <f t="shared" si="0"/>
        <v>0</v>
      </c>
      <c r="G47" s="77"/>
      <c r="H47" s="78"/>
      <c r="I47" s="79"/>
      <c r="J47" s="78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83"/>
      <c r="B50" s="58"/>
      <c r="C50" s="84"/>
      <c r="D50" s="84"/>
      <c r="E50" s="85"/>
      <c r="F50" s="80">
        <f t="shared" si="0"/>
        <v>0</v>
      </c>
      <c r="G50" s="58"/>
      <c r="H50" s="84"/>
      <c r="I50" s="85"/>
      <c r="J50" s="84"/>
      <c r="K50" s="81"/>
    </row>
    <row r="51" spans="1:11" ht="15.75" x14ac:dyDescent="0.25">
      <c r="A51" s="58"/>
      <c r="B51" s="59" t="s">
        <v>418</v>
      </c>
      <c r="C51" s="60">
        <f>SUM(C7:C50)</f>
        <v>0</v>
      </c>
      <c r="D51" s="60">
        <f>SUM(D7:D50)</f>
        <v>25.76</v>
      </c>
      <c r="E51" s="61"/>
      <c r="F51" s="62">
        <f t="shared" si="0"/>
        <v>25.76</v>
      </c>
      <c r="G51" s="86"/>
      <c r="H51" s="60">
        <f>SUM(H7:H50)</f>
        <v>0</v>
      </c>
      <c r="I51" s="61"/>
      <c r="J51" s="60">
        <f>SUM(J7:J50)</f>
        <v>14.14</v>
      </c>
      <c r="K51" s="64">
        <f>C51-H51</f>
        <v>0</v>
      </c>
    </row>
    <row r="54" spans="1:11" ht="15.75" x14ac:dyDescent="0.25">
      <c r="B54" s="65" t="s">
        <v>460</v>
      </c>
      <c r="F54" s="87"/>
      <c r="G54" s="67" t="s">
        <v>736</v>
      </c>
      <c r="H54" s="71"/>
    </row>
    <row r="55" spans="1:11" x14ac:dyDescent="0.25">
      <c r="B55" s="65"/>
      <c r="F55" s="69" t="s">
        <v>430</v>
      </c>
      <c r="G55" s="69"/>
      <c r="H55" s="69"/>
    </row>
    <row r="56" spans="1:11" ht="15.75" x14ac:dyDescent="0.25">
      <c r="B56" s="65" t="s">
        <v>737</v>
      </c>
      <c r="F56" s="87"/>
      <c r="G56" s="67" t="s">
        <v>738</v>
      </c>
      <c r="H56" s="71"/>
    </row>
    <row r="57" spans="1:11" x14ac:dyDescent="0.25">
      <c r="F57" s="69" t="s">
        <v>430</v>
      </c>
      <c r="G57" s="69"/>
      <c r="H57" s="69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8" orientation="landscape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A77E-E7AF-453B-8E9E-4EA62EAF3258}">
  <sheetPr>
    <pageSetUpPr fitToPage="1"/>
  </sheetPr>
  <dimension ref="A1:P56"/>
  <sheetViews>
    <sheetView tabSelected="1" zoomScale="80" zoomScaleNormal="80" workbookViewId="0">
      <selection activeCell="L28" sqref="L2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739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15.75" x14ac:dyDescent="0.25">
      <c r="A7" s="76">
        <v>1</v>
      </c>
      <c r="B7" s="77" t="s">
        <v>472</v>
      </c>
      <c r="C7" s="78">
        <v>1812</v>
      </c>
      <c r="D7" s="78"/>
      <c r="E7" s="79"/>
      <c r="F7" s="80">
        <f>SUM(C7,D7)</f>
        <v>1812</v>
      </c>
      <c r="G7" s="77">
        <v>2210</v>
      </c>
      <c r="H7" s="78">
        <v>309.60000000000002</v>
      </c>
      <c r="I7" s="79" t="s">
        <v>438</v>
      </c>
      <c r="J7" s="78"/>
      <c r="K7" s="81"/>
    </row>
    <row r="8" spans="1:16" ht="15.75" x14ac:dyDescent="0.25">
      <c r="A8" s="76"/>
      <c r="B8" s="77"/>
      <c r="C8" s="78"/>
      <c r="D8" s="78"/>
      <c r="E8" s="79"/>
      <c r="F8" s="80">
        <f t="shared" ref="F8:F50" si="0">SUM(C8,D8)</f>
        <v>0</v>
      </c>
      <c r="G8" s="77">
        <v>2230</v>
      </c>
      <c r="H8" s="78">
        <v>207.2</v>
      </c>
      <c r="I8" s="79"/>
      <c r="J8" s="78"/>
      <c r="K8" s="81"/>
    </row>
    <row r="9" spans="1:16" ht="15.75" x14ac:dyDescent="0.25">
      <c r="A9" s="76"/>
      <c r="B9" s="77"/>
      <c r="C9" s="78"/>
      <c r="D9" s="78"/>
      <c r="E9" s="79"/>
      <c r="F9" s="80">
        <f t="shared" si="0"/>
        <v>0</v>
      </c>
      <c r="G9" s="77">
        <v>2240</v>
      </c>
      <c r="H9" s="78">
        <v>821.9</v>
      </c>
      <c r="I9" s="79"/>
      <c r="J9" s="78"/>
      <c r="K9" s="81"/>
    </row>
    <row r="10" spans="1:16" ht="15.75" x14ac:dyDescent="0.25">
      <c r="A10" s="76"/>
      <c r="B10" s="77"/>
      <c r="C10" s="78"/>
      <c r="D10" s="78"/>
      <c r="E10" s="79"/>
      <c r="F10" s="80">
        <f t="shared" si="0"/>
        <v>0</v>
      </c>
      <c r="G10" s="77"/>
      <c r="H10" s="78"/>
      <c r="I10" s="79"/>
      <c r="J10" s="78"/>
      <c r="K10" s="81"/>
    </row>
    <row r="11" spans="1:16" ht="15.75" x14ac:dyDescent="0.25">
      <c r="A11" s="76"/>
      <c r="B11" s="77"/>
      <c r="C11" s="78"/>
      <c r="D11" s="78"/>
      <c r="E11" s="79"/>
      <c r="F11" s="80">
        <f t="shared" si="0"/>
        <v>0</v>
      </c>
      <c r="G11" s="77"/>
      <c r="H11" s="78"/>
      <c r="I11" s="79"/>
      <c r="J11" s="78"/>
      <c r="K11" s="81"/>
    </row>
    <row r="12" spans="1:16" ht="15.75" x14ac:dyDescent="0.25">
      <c r="A12" s="76"/>
      <c r="B12" s="77"/>
      <c r="C12" s="78"/>
      <c r="D12" s="78"/>
      <c r="E12" s="79"/>
      <c r="F12" s="80">
        <f t="shared" si="0"/>
        <v>0</v>
      </c>
      <c r="G12" s="82"/>
      <c r="H12" s="78"/>
      <c r="I12" s="79"/>
      <c r="J12" s="78"/>
      <c r="K12" s="81"/>
    </row>
    <row r="13" spans="1:16" ht="15.75" x14ac:dyDescent="0.25">
      <c r="A13" s="76"/>
      <c r="B13" s="77"/>
      <c r="C13" s="78"/>
      <c r="D13" s="78"/>
      <c r="E13" s="79"/>
      <c r="F13" s="80">
        <f t="shared" si="0"/>
        <v>0</v>
      </c>
      <c r="G13" s="82"/>
      <c r="H13" s="78"/>
      <c r="I13" s="79"/>
      <c r="J13" s="78"/>
      <c r="K13" s="81"/>
    </row>
    <row r="14" spans="1:16" ht="15.75" x14ac:dyDescent="0.25">
      <c r="A14" s="76"/>
      <c r="B14" s="77"/>
      <c r="C14" s="78"/>
      <c r="D14" s="78"/>
      <c r="E14" s="79"/>
      <c r="F14" s="80">
        <f t="shared" si="0"/>
        <v>0</v>
      </c>
      <c r="G14" s="77"/>
      <c r="H14" s="78"/>
      <c r="I14" s="79"/>
      <c r="J14" s="78"/>
      <c r="K14" s="81"/>
    </row>
    <row r="15" spans="1:16" ht="15.75" x14ac:dyDescent="0.25">
      <c r="A15" s="82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6" ht="15" customHeight="1" x14ac:dyDescent="0.25">
      <c r="A16" s="82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82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58"/>
      <c r="B50" s="59" t="s">
        <v>418</v>
      </c>
      <c r="C50" s="60">
        <f>SUM(C7:C49)</f>
        <v>1812</v>
      </c>
      <c r="D50" s="60">
        <f>SUM(D7:D49)</f>
        <v>0</v>
      </c>
      <c r="E50" s="61"/>
      <c r="F50" s="62">
        <f t="shared" si="0"/>
        <v>1812</v>
      </c>
      <c r="G50" s="86"/>
      <c r="H50" s="60">
        <f>SUM(H7:H49)</f>
        <v>1338.6999999999998</v>
      </c>
      <c r="I50" s="61"/>
      <c r="J50" s="60">
        <f>SUM(J7:J49)</f>
        <v>0</v>
      </c>
      <c r="K50" s="64">
        <f>C50-H50</f>
        <v>473.30000000000018</v>
      </c>
    </row>
    <row r="53" spans="1:11" ht="15.75" x14ac:dyDescent="0.25">
      <c r="B53" s="65" t="s">
        <v>429</v>
      </c>
      <c r="F53" s="87"/>
      <c r="G53" s="67" t="s">
        <v>740</v>
      </c>
      <c r="H53" s="71"/>
    </row>
    <row r="54" spans="1:11" x14ac:dyDescent="0.25">
      <c r="B54" s="65"/>
      <c r="F54" s="69" t="s">
        <v>430</v>
      </c>
      <c r="G54" s="69"/>
      <c r="H54" s="69"/>
    </row>
    <row r="55" spans="1:11" ht="15.75" x14ac:dyDescent="0.25">
      <c r="B55" s="65" t="s">
        <v>423</v>
      </c>
      <c r="F55" s="87"/>
      <c r="G55" s="67" t="s">
        <v>741</v>
      </c>
      <c r="H55" s="71"/>
    </row>
    <row r="56" spans="1:11" x14ac:dyDescent="0.25">
      <c r="F56" s="69" t="s">
        <v>430</v>
      </c>
      <c r="G56" s="69"/>
      <c r="H56" s="6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3610-EDE0-40F4-9DCF-A01C032E55FD}">
  <sheetPr>
    <pageSetUpPr fitToPage="1"/>
  </sheetPr>
  <dimension ref="A1:K59"/>
  <sheetViews>
    <sheetView view="pageBreakPreview" zoomScale="75" zoomScaleNormal="75" workbookViewId="0">
      <selection activeCell="E59" sqref="E59"/>
    </sheetView>
  </sheetViews>
  <sheetFormatPr defaultRowHeight="15" x14ac:dyDescent="0.25"/>
  <cols>
    <col min="1" max="1" width="7.28515625" customWidth="1"/>
    <col min="2" max="2" width="26" customWidth="1"/>
    <col min="3" max="3" width="16.28515625" customWidth="1"/>
    <col min="4" max="4" width="13.5703125" customWidth="1"/>
    <col min="5" max="5" width="22.71093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6" customWidth="1"/>
    <col min="259" max="259" width="16.28515625" customWidth="1"/>
    <col min="260" max="260" width="13.5703125" customWidth="1"/>
    <col min="261" max="261" width="22.71093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6" customWidth="1"/>
    <col min="515" max="515" width="16.28515625" customWidth="1"/>
    <col min="516" max="516" width="13.5703125" customWidth="1"/>
    <col min="517" max="517" width="22.71093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6" customWidth="1"/>
    <col min="771" max="771" width="16.28515625" customWidth="1"/>
    <col min="772" max="772" width="13.5703125" customWidth="1"/>
    <col min="773" max="773" width="22.71093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6" customWidth="1"/>
    <col min="1027" max="1027" width="16.28515625" customWidth="1"/>
    <col min="1028" max="1028" width="13.5703125" customWidth="1"/>
    <col min="1029" max="1029" width="22.71093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6" customWidth="1"/>
    <col min="1283" max="1283" width="16.28515625" customWidth="1"/>
    <col min="1284" max="1284" width="13.5703125" customWidth="1"/>
    <col min="1285" max="1285" width="22.71093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6" customWidth="1"/>
    <col min="1539" max="1539" width="16.28515625" customWidth="1"/>
    <col min="1540" max="1540" width="13.5703125" customWidth="1"/>
    <col min="1541" max="1541" width="22.71093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6" customWidth="1"/>
    <col min="1795" max="1795" width="16.28515625" customWidth="1"/>
    <col min="1796" max="1796" width="13.5703125" customWidth="1"/>
    <col min="1797" max="1797" width="22.71093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6" customWidth="1"/>
    <col min="2051" max="2051" width="16.28515625" customWidth="1"/>
    <col min="2052" max="2052" width="13.5703125" customWidth="1"/>
    <col min="2053" max="2053" width="22.71093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6" customWidth="1"/>
    <col min="2307" max="2307" width="16.28515625" customWidth="1"/>
    <col min="2308" max="2308" width="13.5703125" customWidth="1"/>
    <col min="2309" max="2309" width="22.71093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6" customWidth="1"/>
    <col min="2563" max="2563" width="16.28515625" customWidth="1"/>
    <col min="2564" max="2564" width="13.5703125" customWidth="1"/>
    <col min="2565" max="2565" width="22.71093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6" customWidth="1"/>
    <col min="2819" max="2819" width="16.28515625" customWidth="1"/>
    <col min="2820" max="2820" width="13.5703125" customWidth="1"/>
    <col min="2821" max="2821" width="22.71093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6" customWidth="1"/>
    <col min="3075" max="3075" width="16.28515625" customWidth="1"/>
    <col min="3076" max="3076" width="13.5703125" customWidth="1"/>
    <col min="3077" max="3077" width="22.71093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6" customWidth="1"/>
    <col min="3331" max="3331" width="16.28515625" customWidth="1"/>
    <col min="3332" max="3332" width="13.5703125" customWidth="1"/>
    <col min="3333" max="3333" width="22.71093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6" customWidth="1"/>
    <col min="3587" max="3587" width="16.28515625" customWidth="1"/>
    <col min="3588" max="3588" width="13.5703125" customWidth="1"/>
    <col min="3589" max="3589" width="22.71093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6" customWidth="1"/>
    <col min="3843" max="3843" width="16.28515625" customWidth="1"/>
    <col min="3844" max="3844" width="13.5703125" customWidth="1"/>
    <col min="3845" max="3845" width="22.71093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6" customWidth="1"/>
    <col min="4099" max="4099" width="16.28515625" customWidth="1"/>
    <col min="4100" max="4100" width="13.5703125" customWidth="1"/>
    <col min="4101" max="4101" width="22.71093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6" customWidth="1"/>
    <col min="4355" max="4355" width="16.28515625" customWidth="1"/>
    <col min="4356" max="4356" width="13.5703125" customWidth="1"/>
    <col min="4357" max="4357" width="22.71093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6" customWidth="1"/>
    <col min="4611" max="4611" width="16.28515625" customWidth="1"/>
    <col min="4612" max="4612" width="13.5703125" customWidth="1"/>
    <col min="4613" max="4613" width="22.71093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6" customWidth="1"/>
    <col min="4867" max="4867" width="16.28515625" customWidth="1"/>
    <col min="4868" max="4868" width="13.5703125" customWidth="1"/>
    <col min="4869" max="4869" width="22.71093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6" customWidth="1"/>
    <col min="5123" max="5123" width="16.28515625" customWidth="1"/>
    <col min="5124" max="5124" width="13.5703125" customWidth="1"/>
    <col min="5125" max="5125" width="22.71093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6" customWidth="1"/>
    <col min="5379" max="5379" width="16.28515625" customWidth="1"/>
    <col min="5380" max="5380" width="13.5703125" customWidth="1"/>
    <col min="5381" max="5381" width="22.71093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6" customWidth="1"/>
    <col min="5635" max="5635" width="16.28515625" customWidth="1"/>
    <col min="5636" max="5636" width="13.5703125" customWidth="1"/>
    <col min="5637" max="5637" width="22.71093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6" customWidth="1"/>
    <col min="5891" max="5891" width="16.28515625" customWidth="1"/>
    <col min="5892" max="5892" width="13.5703125" customWidth="1"/>
    <col min="5893" max="5893" width="22.71093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6" customWidth="1"/>
    <col min="6147" max="6147" width="16.28515625" customWidth="1"/>
    <col min="6148" max="6148" width="13.5703125" customWidth="1"/>
    <col min="6149" max="6149" width="22.71093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6" customWidth="1"/>
    <col min="6403" max="6403" width="16.28515625" customWidth="1"/>
    <col min="6404" max="6404" width="13.5703125" customWidth="1"/>
    <col min="6405" max="6405" width="22.71093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6" customWidth="1"/>
    <col min="6659" max="6659" width="16.28515625" customWidth="1"/>
    <col min="6660" max="6660" width="13.5703125" customWidth="1"/>
    <col min="6661" max="6661" width="22.71093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6" customWidth="1"/>
    <col min="6915" max="6915" width="16.28515625" customWidth="1"/>
    <col min="6916" max="6916" width="13.5703125" customWidth="1"/>
    <col min="6917" max="6917" width="22.71093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6" customWidth="1"/>
    <col min="7171" max="7171" width="16.28515625" customWidth="1"/>
    <col min="7172" max="7172" width="13.5703125" customWidth="1"/>
    <col min="7173" max="7173" width="22.71093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6" customWidth="1"/>
    <col min="7427" max="7427" width="16.28515625" customWidth="1"/>
    <col min="7428" max="7428" width="13.5703125" customWidth="1"/>
    <col min="7429" max="7429" width="22.71093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6" customWidth="1"/>
    <col min="7683" max="7683" width="16.28515625" customWidth="1"/>
    <col min="7684" max="7684" width="13.5703125" customWidth="1"/>
    <col min="7685" max="7685" width="22.71093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6" customWidth="1"/>
    <col min="7939" max="7939" width="16.28515625" customWidth="1"/>
    <col min="7940" max="7940" width="13.5703125" customWidth="1"/>
    <col min="7941" max="7941" width="22.71093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6" customWidth="1"/>
    <col min="8195" max="8195" width="16.28515625" customWidth="1"/>
    <col min="8196" max="8196" width="13.5703125" customWidth="1"/>
    <col min="8197" max="8197" width="22.71093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6" customWidth="1"/>
    <col min="8451" max="8451" width="16.28515625" customWidth="1"/>
    <col min="8452" max="8452" width="13.5703125" customWidth="1"/>
    <col min="8453" max="8453" width="22.71093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6" customWidth="1"/>
    <col min="8707" max="8707" width="16.28515625" customWidth="1"/>
    <col min="8708" max="8708" width="13.5703125" customWidth="1"/>
    <col min="8709" max="8709" width="22.71093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6" customWidth="1"/>
    <col min="8963" max="8963" width="16.28515625" customWidth="1"/>
    <col min="8964" max="8964" width="13.5703125" customWidth="1"/>
    <col min="8965" max="8965" width="22.71093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6" customWidth="1"/>
    <col min="9219" max="9219" width="16.28515625" customWidth="1"/>
    <col min="9220" max="9220" width="13.5703125" customWidth="1"/>
    <col min="9221" max="9221" width="22.71093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6" customWidth="1"/>
    <col min="9475" max="9475" width="16.28515625" customWidth="1"/>
    <col min="9476" max="9476" width="13.5703125" customWidth="1"/>
    <col min="9477" max="9477" width="22.71093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6" customWidth="1"/>
    <col min="9731" max="9731" width="16.28515625" customWidth="1"/>
    <col min="9732" max="9732" width="13.5703125" customWidth="1"/>
    <col min="9733" max="9733" width="22.71093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6" customWidth="1"/>
    <col min="9987" max="9987" width="16.28515625" customWidth="1"/>
    <col min="9988" max="9988" width="13.5703125" customWidth="1"/>
    <col min="9989" max="9989" width="22.71093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6" customWidth="1"/>
    <col min="10243" max="10243" width="16.28515625" customWidth="1"/>
    <col min="10244" max="10244" width="13.5703125" customWidth="1"/>
    <col min="10245" max="10245" width="22.71093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6" customWidth="1"/>
    <col min="10499" max="10499" width="16.28515625" customWidth="1"/>
    <col min="10500" max="10500" width="13.5703125" customWidth="1"/>
    <col min="10501" max="10501" width="22.71093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6" customWidth="1"/>
    <col min="10755" max="10755" width="16.28515625" customWidth="1"/>
    <col min="10756" max="10756" width="13.5703125" customWidth="1"/>
    <col min="10757" max="10757" width="22.71093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6" customWidth="1"/>
    <col min="11011" max="11011" width="16.28515625" customWidth="1"/>
    <col min="11012" max="11012" width="13.5703125" customWidth="1"/>
    <col min="11013" max="11013" width="22.71093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6" customWidth="1"/>
    <col min="11267" max="11267" width="16.28515625" customWidth="1"/>
    <col min="11268" max="11268" width="13.5703125" customWidth="1"/>
    <col min="11269" max="11269" width="22.71093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6" customWidth="1"/>
    <col min="11523" max="11523" width="16.28515625" customWidth="1"/>
    <col min="11524" max="11524" width="13.5703125" customWidth="1"/>
    <col min="11525" max="11525" width="22.71093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6" customWidth="1"/>
    <col min="11779" max="11779" width="16.28515625" customWidth="1"/>
    <col min="11780" max="11780" width="13.5703125" customWidth="1"/>
    <col min="11781" max="11781" width="22.71093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6" customWidth="1"/>
    <col min="12035" max="12035" width="16.28515625" customWidth="1"/>
    <col min="12036" max="12036" width="13.5703125" customWidth="1"/>
    <col min="12037" max="12037" width="22.71093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6" customWidth="1"/>
    <col min="12291" max="12291" width="16.28515625" customWidth="1"/>
    <col min="12292" max="12292" width="13.5703125" customWidth="1"/>
    <col min="12293" max="12293" width="22.71093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6" customWidth="1"/>
    <col min="12547" max="12547" width="16.28515625" customWidth="1"/>
    <col min="12548" max="12548" width="13.5703125" customWidth="1"/>
    <col min="12549" max="12549" width="22.71093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6" customWidth="1"/>
    <col min="12803" max="12803" width="16.28515625" customWidth="1"/>
    <col min="12804" max="12804" width="13.5703125" customWidth="1"/>
    <col min="12805" max="12805" width="22.71093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6" customWidth="1"/>
    <col min="13059" max="13059" width="16.28515625" customWidth="1"/>
    <col min="13060" max="13060" width="13.5703125" customWidth="1"/>
    <col min="13061" max="13061" width="22.71093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6" customWidth="1"/>
    <col min="13315" max="13315" width="16.28515625" customWidth="1"/>
    <col min="13316" max="13316" width="13.5703125" customWidth="1"/>
    <col min="13317" max="13317" width="22.71093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6" customWidth="1"/>
    <col min="13571" max="13571" width="16.28515625" customWidth="1"/>
    <col min="13572" max="13572" width="13.5703125" customWidth="1"/>
    <col min="13573" max="13573" width="22.71093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6" customWidth="1"/>
    <col min="13827" max="13827" width="16.28515625" customWidth="1"/>
    <col min="13828" max="13828" width="13.5703125" customWidth="1"/>
    <col min="13829" max="13829" width="22.71093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6" customWidth="1"/>
    <col min="14083" max="14083" width="16.28515625" customWidth="1"/>
    <col min="14084" max="14084" width="13.5703125" customWidth="1"/>
    <col min="14085" max="14085" width="22.71093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6" customWidth="1"/>
    <col min="14339" max="14339" width="16.28515625" customWidth="1"/>
    <col min="14340" max="14340" width="13.5703125" customWidth="1"/>
    <col min="14341" max="14341" width="22.71093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6" customWidth="1"/>
    <col min="14595" max="14595" width="16.28515625" customWidth="1"/>
    <col min="14596" max="14596" width="13.5703125" customWidth="1"/>
    <col min="14597" max="14597" width="22.71093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6" customWidth="1"/>
    <col min="14851" max="14851" width="16.28515625" customWidth="1"/>
    <col min="14852" max="14852" width="13.5703125" customWidth="1"/>
    <col min="14853" max="14853" width="22.71093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6" customWidth="1"/>
    <col min="15107" max="15107" width="16.28515625" customWidth="1"/>
    <col min="15108" max="15108" width="13.5703125" customWidth="1"/>
    <col min="15109" max="15109" width="22.71093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6" customWidth="1"/>
    <col min="15363" max="15363" width="16.28515625" customWidth="1"/>
    <col min="15364" max="15364" width="13.5703125" customWidth="1"/>
    <col min="15365" max="15365" width="22.71093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6" customWidth="1"/>
    <col min="15619" max="15619" width="16.28515625" customWidth="1"/>
    <col min="15620" max="15620" width="13.5703125" customWidth="1"/>
    <col min="15621" max="15621" width="22.71093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6" customWidth="1"/>
    <col min="15875" max="15875" width="16.28515625" customWidth="1"/>
    <col min="15876" max="15876" width="13.5703125" customWidth="1"/>
    <col min="15877" max="15877" width="22.71093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6" customWidth="1"/>
    <col min="16131" max="16131" width="16.28515625" customWidth="1"/>
    <col min="16132" max="16132" width="13.5703125" customWidth="1"/>
    <col min="16133" max="16133" width="22.71093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1" ht="18.75" customHeight="1" x14ac:dyDescent="0.25">
      <c r="I1" s="3"/>
      <c r="J1" s="3"/>
    </row>
    <row r="2" spans="1:11" ht="20.25" customHeight="1" x14ac:dyDescent="0.25">
      <c r="A2" s="4"/>
      <c r="B2" s="4"/>
      <c r="C2" s="4"/>
      <c r="D2" s="4"/>
      <c r="E2" s="4"/>
      <c r="F2" s="4"/>
      <c r="G2" s="4"/>
      <c r="H2" s="7"/>
      <c r="I2" s="9"/>
      <c r="J2" s="9"/>
    </row>
    <row r="3" spans="1:11" ht="61.5" customHeight="1" x14ac:dyDescent="0.25">
      <c r="A3" s="4"/>
      <c r="B3" s="73" t="s">
        <v>431</v>
      </c>
      <c r="C3" s="74"/>
      <c r="D3" s="74"/>
      <c r="E3" s="74"/>
      <c r="F3" s="74"/>
      <c r="G3" s="74"/>
      <c r="H3" s="74"/>
      <c r="I3" s="74"/>
      <c r="J3" s="74"/>
      <c r="K3" s="4"/>
    </row>
    <row r="4" spans="1:11" ht="31.5" customHeight="1" x14ac:dyDescent="0.25">
      <c r="A4" s="75" t="s">
        <v>432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1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1" ht="15.75" x14ac:dyDescent="0.25">
      <c r="A7" s="76">
        <v>1</v>
      </c>
      <c r="B7" s="77" t="s">
        <v>428</v>
      </c>
      <c r="C7" s="78">
        <v>172.23</v>
      </c>
      <c r="D7" s="78"/>
      <c r="E7" s="79"/>
      <c r="F7" s="80">
        <f>SUM(C7,D7)</f>
        <v>172.23</v>
      </c>
      <c r="G7" s="88">
        <v>2220</v>
      </c>
      <c r="H7" s="78">
        <v>93.71</v>
      </c>
      <c r="I7" s="79" t="s">
        <v>433</v>
      </c>
      <c r="J7" s="78"/>
      <c r="K7" s="81"/>
    </row>
    <row r="8" spans="1:11" ht="31.5" x14ac:dyDescent="0.25">
      <c r="A8" s="76"/>
      <c r="B8" s="77"/>
      <c r="C8" s="78"/>
      <c r="D8" s="78"/>
      <c r="E8" s="79"/>
      <c r="F8" s="80">
        <f t="shared" ref="F8:F51" si="0">SUM(C8,D8)</f>
        <v>0</v>
      </c>
      <c r="G8" s="88">
        <v>2230</v>
      </c>
      <c r="H8" s="78">
        <v>83.3</v>
      </c>
      <c r="I8" s="79" t="s">
        <v>434</v>
      </c>
      <c r="J8" s="78"/>
      <c r="K8" s="81"/>
    </row>
    <row r="9" spans="1:11" ht="28.5" hidden="1" customHeight="1" x14ac:dyDescent="0.25">
      <c r="A9" s="76"/>
      <c r="B9" s="77"/>
      <c r="C9" s="78"/>
      <c r="D9" s="78"/>
      <c r="E9" s="79"/>
      <c r="F9" s="80">
        <f t="shared" si="0"/>
        <v>0</v>
      </c>
      <c r="G9" s="88"/>
      <c r="H9" s="78"/>
      <c r="I9" s="79"/>
      <c r="J9" s="78"/>
      <c r="K9" s="81"/>
    </row>
    <row r="10" spans="1:11" ht="15.75" hidden="1" x14ac:dyDescent="0.25">
      <c r="A10" s="76"/>
      <c r="B10" s="77"/>
      <c r="C10" s="78"/>
      <c r="D10" s="78"/>
      <c r="E10" s="79"/>
      <c r="F10" s="80">
        <f t="shared" si="0"/>
        <v>0</v>
      </c>
      <c r="G10" s="89"/>
      <c r="H10" s="78"/>
      <c r="I10" s="79"/>
      <c r="J10" s="78"/>
      <c r="K10" s="81"/>
    </row>
    <row r="11" spans="1:11" ht="15.75" hidden="1" x14ac:dyDescent="0.25">
      <c r="A11" s="76"/>
      <c r="B11" s="77"/>
      <c r="C11" s="78"/>
      <c r="D11" s="78"/>
      <c r="E11" s="79"/>
      <c r="F11" s="80">
        <f t="shared" si="0"/>
        <v>0</v>
      </c>
      <c r="G11" s="89"/>
      <c r="H11" s="78"/>
      <c r="I11" s="79"/>
      <c r="J11" s="78"/>
      <c r="K11" s="81"/>
    </row>
    <row r="12" spans="1:11" ht="15.75" hidden="1" x14ac:dyDescent="0.25">
      <c r="A12" s="76"/>
      <c r="B12" s="77"/>
      <c r="C12" s="78"/>
      <c r="D12" s="78"/>
      <c r="E12" s="79"/>
      <c r="F12" s="80">
        <f t="shared" si="0"/>
        <v>0</v>
      </c>
      <c r="G12" s="88"/>
      <c r="H12" s="78"/>
      <c r="I12" s="79"/>
      <c r="J12" s="78"/>
      <c r="K12" s="81"/>
    </row>
    <row r="13" spans="1:11" ht="15.75" hidden="1" x14ac:dyDescent="0.25">
      <c r="A13" s="76"/>
      <c r="B13" s="77"/>
      <c r="C13" s="78"/>
      <c r="D13" s="78"/>
      <c r="E13" s="79"/>
      <c r="F13" s="80">
        <f t="shared" si="0"/>
        <v>0</v>
      </c>
      <c r="G13" s="88"/>
      <c r="H13" s="78"/>
      <c r="I13" s="79"/>
      <c r="J13" s="78"/>
      <c r="K13" s="81"/>
    </row>
    <row r="14" spans="1:11" ht="15.75" hidden="1" x14ac:dyDescent="0.25">
      <c r="A14" s="76"/>
      <c r="B14" s="77"/>
      <c r="C14" s="78"/>
      <c r="D14" s="78"/>
      <c r="E14" s="79"/>
      <c r="F14" s="80">
        <f t="shared" si="0"/>
        <v>0</v>
      </c>
      <c r="G14" s="88"/>
      <c r="H14" s="78"/>
      <c r="I14" s="90"/>
      <c r="J14" s="78"/>
      <c r="K14" s="81"/>
    </row>
    <row r="15" spans="1:11" ht="15.75" hidden="1" x14ac:dyDescent="0.25">
      <c r="A15" s="76"/>
      <c r="B15" s="77"/>
      <c r="C15" s="78"/>
      <c r="D15" s="78"/>
      <c r="E15" s="79"/>
      <c r="F15" s="80">
        <f t="shared" si="0"/>
        <v>0</v>
      </c>
      <c r="G15" s="76"/>
      <c r="H15" s="78"/>
      <c r="I15" s="91"/>
      <c r="J15" s="78"/>
      <c r="K15" s="81"/>
    </row>
    <row r="16" spans="1:11" ht="47.25" x14ac:dyDescent="0.25">
      <c r="A16" s="82">
        <v>2</v>
      </c>
      <c r="B16" s="77" t="s">
        <v>428</v>
      </c>
      <c r="C16" s="78"/>
      <c r="D16" s="78">
        <v>2.9</v>
      </c>
      <c r="E16" s="79" t="s">
        <v>435</v>
      </c>
      <c r="F16" s="80">
        <f t="shared" si="0"/>
        <v>2.9</v>
      </c>
      <c r="G16" s="88"/>
      <c r="H16" s="78"/>
      <c r="I16" s="79" t="s">
        <v>435</v>
      </c>
      <c r="J16" s="78">
        <v>2.9</v>
      </c>
      <c r="K16" s="81"/>
    </row>
    <row r="17" spans="1:11" ht="36" customHeight="1" x14ac:dyDescent="0.25">
      <c r="A17" s="82">
        <v>3</v>
      </c>
      <c r="B17" s="79" t="s">
        <v>436</v>
      </c>
      <c r="C17" s="78"/>
      <c r="D17" s="78">
        <v>66.34</v>
      </c>
      <c r="E17" s="79" t="s">
        <v>433</v>
      </c>
      <c r="F17" s="80">
        <f t="shared" si="0"/>
        <v>66.34</v>
      </c>
      <c r="G17" s="76"/>
      <c r="H17" s="78"/>
      <c r="I17" s="79" t="s">
        <v>433</v>
      </c>
      <c r="J17" s="78">
        <v>66.34</v>
      </c>
      <c r="K17" s="81"/>
    </row>
    <row r="18" spans="1:11" ht="47.25" x14ac:dyDescent="0.25">
      <c r="A18" s="76">
        <v>4</v>
      </c>
      <c r="B18" s="79" t="s">
        <v>437</v>
      </c>
      <c r="C18" s="78"/>
      <c r="D18" s="78">
        <v>9.35</v>
      </c>
      <c r="E18" s="79" t="s">
        <v>433</v>
      </c>
      <c r="F18" s="80">
        <f t="shared" si="0"/>
        <v>9.35</v>
      </c>
      <c r="G18" s="77"/>
      <c r="H18" s="78"/>
      <c r="I18" s="79" t="s">
        <v>433</v>
      </c>
      <c r="J18" s="78">
        <v>9.35</v>
      </c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 t="s">
        <v>438</v>
      </c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hidden="1" x14ac:dyDescent="0.25">
      <c r="A25" s="76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hidden="1" x14ac:dyDescent="0.25">
      <c r="A26" s="82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hidden="1" x14ac:dyDescent="0.25">
      <c r="A27" s="82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hidden="1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hidden="1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hidden="1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hidden="1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hidden="1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hidden="1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hidden="1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hidden="1" x14ac:dyDescent="0.25">
      <c r="A35" s="76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hidden="1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hidden="1" x14ac:dyDescent="0.25">
      <c r="A37" s="82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hidden="1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hidden="1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hidden="1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hidden="1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hidden="1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hidden="1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hidden="1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hidden="1" x14ac:dyDescent="0.25">
      <c r="A45" s="76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hidden="1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hidden="1" x14ac:dyDescent="0.25">
      <c r="A47" s="82"/>
      <c r="B47" s="77"/>
      <c r="C47" s="78"/>
      <c r="D47" s="78"/>
      <c r="E47" s="79"/>
      <c r="F47" s="80">
        <f t="shared" si="0"/>
        <v>0</v>
      </c>
      <c r="G47" s="77"/>
      <c r="H47" s="78"/>
      <c r="I47" s="79"/>
      <c r="J47" s="78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83"/>
      <c r="B50" s="58"/>
      <c r="C50" s="84"/>
      <c r="D50" s="84"/>
      <c r="E50" s="85"/>
      <c r="F50" s="80">
        <f t="shared" si="0"/>
        <v>0</v>
      </c>
      <c r="G50" s="58"/>
      <c r="H50" s="84"/>
      <c r="I50" s="85"/>
      <c r="J50" s="84"/>
      <c r="K50" s="81"/>
    </row>
    <row r="51" spans="1:11" ht="15.75" x14ac:dyDescent="0.25">
      <c r="A51" s="58"/>
      <c r="B51" s="59" t="s">
        <v>418</v>
      </c>
      <c r="C51" s="60">
        <f>SUM(C7:C50)</f>
        <v>172.23</v>
      </c>
      <c r="D51" s="60">
        <f>SUM(D7:D50)</f>
        <v>78.59</v>
      </c>
      <c r="E51" s="61"/>
      <c r="F51" s="62">
        <f t="shared" si="0"/>
        <v>250.82</v>
      </c>
      <c r="G51" s="86"/>
      <c r="H51" s="60">
        <f>SUM(H7:H50)</f>
        <v>177.01</v>
      </c>
      <c r="I51" s="61"/>
      <c r="J51" s="60">
        <f>SUM(J7:J50)</f>
        <v>78.59</v>
      </c>
      <c r="K51" s="64">
        <v>0</v>
      </c>
    </row>
    <row r="53" spans="1:11" x14ac:dyDescent="0.25">
      <c r="C53" s="92"/>
      <c r="D53" s="93"/>
    </row>
    <row r="54" spans="1:11" ht="15.75" x14ac:dyDescent="0.25">
      <c r="B54" s="94" t="s">
        <v>439</v>
      </c>
      <c r="C54" s="95"/>
      <c r="D54" s="95"/>
      <c r="E54" s="95"/>
      <c r="F54" s="96"/>
      <c r="G54" s="97" t="s">
        <v>440</v>
      </c>
      <c r="H54" s="98"/>
    </row>
    <row r="55" spans="1:11" ht="15.75" x14ac:dyDescent="0.25">
      <c r="B55" s="94"/>
      <c r="C55" s="95"/>
      <c r="D55" s="95"/>
      <c r="E55" s="95"/>
      <c r="F55" s="99" t="s">
        <v>430</v>
      </c>
      <c r="G55" s="100"/>
      <c r="H55" s="101"/>
    </row>
    <row r="56" spans="1:11" ht="15.75" x14ac:dyDescent="0.25">
      <c r="B56" s="94" t="s">
        <v>441</v>
      </c>
      <c r="C56" s="95"/>
      <c r="D56" s="95"/>
      <c r="E56" s="95"/>
      <c r="F56" s="96"/>
      <c r="G56" s="97" t="s">
        <v>442</v>
      </c>
      <c r="H56" s="98"/>
    </row>
    <row r="57" spans="1:11" x14ac:dyDescent="0.25">
      <c r="F57" s="69" t="s">
        <v>430</v>
      </c>
      <c r="G57" s="99"/>
      <c r="H57" s="69"/>
    </row>
    <row r="58" spans="1:11" ht="15.75" x14ac:dyDescent="0.25">
      <c r="B58" s="102" t="s">
        <v>443</v>
      </c>
      <c r="F58" s="103"/>
      <c r="G58" s="104" t="s">
        <v>444</v>
      </c>
      <c r="H58" s="104"/>
    </row>
    <row r="59" spans="1:11" x14ac:dyDescent="0.25">
      <c r="E59" t="s">
        <v>445</v>
      </c>
      <c r="G59" s="69" t="s">
        <v>430</v>
      </c>
    </row>
  </sheetData>
  <mergeCells count="11">
    <mergeCell ref="G54:H54"/>
    <mergeCell ref="G56:H56"/>
    <mergeCell ref="G58:H58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51FA-9F3F-4A72-A048-62BD979BE060}">
  <sheetPr>
    <pageSetUpPr fitToPage="1"/>
  </sheetPr>
  <dimension ref="A1:Q55"/>
  <sheetViews>
    <sheetView topLeftCell="B1" zoomScale="80" zoomScaleNormal="80" workbookViewId="0">
      <selection activeCell="H8" sqref="H8"/>
    </sheetView>
  </sheetViews>
  <sheetFormatPr defaultRowHeight="15" x14ac:dyDescent="0.25"/>
  <cols>
    <col min="1" max="1" width="5" hidden="1" customWidth="1"/>
    <col min="2" max="2" width="17.42578125" customWidth="1"/>
    <col min="3" max="3" width="13.140625" customWidth="1"/>
    <col min="4" max="4" width="11.140625" customWidth="1"/>
    <col min="5" max="5" width="17.28515625" customWidth="1"/>
    <col min="6" max="6" width="15.85546875" customWidth="1"/>
    <col min="7" max="7" width="11.28515625" customWidth="1"/>
    <col min="8" max="8" width="12.85546875" customWidth="1"/>
    <col min="9" max="9" width="20" customWidth="1"/>
    <col min="10" max="10" width="11.140625" customWidth="1"/>
    <col min="11" max="11" width="11.28515625" customWidth="1"/>
    <col min="17" max="17" width="18.42578125" customWidth="1"/>
    <col min="257" max="257" width="0" hidden="1" customWidth="1"/>
    <col min="258" max="258" width="17.42578125" customWidth="1"/>
    <col min="259" max="259" width="13.140625" customWidth="1"/>
    <col min="260" max="260" width="11.140625" customWidth="1"/>
    <col min="261" max="261" width="17.28515625" customWidth="1"/>
    <col min="262" max="262" width="15.85546875" customWidth="1"/>
    <col min="263" max="263" width="11.28515625" customWidth="1"/>
    <col min="264" max="264" width="12.85546875" customWidth="1"/>
    <col min="265" max="265" width="20" customWidth="1"/>
    <col min="266" max="266" width="11.140625" customWidth="1"/>
    <col min="267" max="267" width="11.28515625" customWidth="1"/>
    <col min="273" max="273" width="18.42578125" customWidth="1"/>
    <col min="513" max="513" width="0" hidden="1" customWidth="1"/>
    <col min="514" max="514" width="17.42578125" customWidth="1"/>
    <col min="515" max="515" width="13.140625" customWidth="1"/>
    <col min="516" max="516" width="11.140625" customWidth="1"/>
    <col min="517" max="517" width="17.28515625" customWidth="1"/>
    <col min="518" max="518" width="15.85546875" customWidth="1"/>
    <col min="519" max="519" width="11.28515625" customWidth="1"/>
    <col min="520" max="520" width="12.85546875" customWidth="1"/>
    <col min="521" max="521" width="20" customWidth="1"/>
    <col min="522" max="522" width="11.140625" customWidth="1"/>
    <col min="523" max="523" width="11.28515625" customWidth="1"/>
    <col min="529" max="529" width="18.42578125" customWidth="1"/>
    <col min="769" max="769" width="0" hidden="1" customWidth="1"/>
    <col min="770" max="770" width="17.42578125" customWidth="1"/>
    <col min="771" max="771" width="13.140625" customWidth="1"/>
    <col min="772" max="772" width="11.140625" customWidth="1"/>
    <col min="773" max="773" width="17.28515625" customWidth="1"/>
    <col min="774" max="774" width="15.85546875" customWidth="1"/>
    <col min="775" max="775" width="11.28515625" customWidth="1"/>
    <col min="776" max="776" width="12.85546875" customWidth="1"/>
    <col min="777" max="777" width="20" customWidth="1"/>
    <col min="778" max="778" width="11.140625" customWidth="1"/>
    <col min="779" max="779" width="11.28515625" customWidth="1"/>
    <col min="785" max="785" width="18.42578125" customWidth="1"/>
    <col min="1025" max="1025" width="0" hidden="1" customWidth="1"/>
    <col min="1026" max="1026" width="17.42578125" customWidth="1"/>
    <col min="1027" max="1027" width="13.140625" customWidth="1"/>
    <col min="1028" max="1028" width="11.140625" customWidth="1"/>
    <col min="1029" max="1029" width="17.28515625" customWidth="1"/>
    <col min="1030" max="1030" width="15.85546875" customWidth="1"/>
    <col min="1031" max="1031" width="11.28515625" customWidth="1"/>
    <col min="1032" max="1032" width="12.85546875" customWidth="1"/>
    <col min="1033" max="1033" width="20" customWidth="1"/>
    <col min="1034" max="1034" width="11.140625" customWidth="1"/>
    <col min="1035" max="1035" width="11.28515625" customWidth="1"/>
    <col min="1041" max="1041" width="18.42578125" customWidth="1"/>
    <col min="1281" max="1281" width="0" hidden="1" customWidth="1"/>
    <col min="1282" max="1282" width="17.42578125" customWidth="1"/>
    <col min="1283" max="1283" width="13.140625" customWidth="1"/>
    <col min="1284" max="1284" width="11.140625" customWidth="1"/>
    <col min="1285" max="1285" width="17.28515625" customWidth="1"/>
    <col min="1286" max="1286" width="15.85546875" customWidth="1"/>
    <col min="1287" max="1287" width="11.28515625" customWidth="1"/>
    <col min="1288" max="1288" width="12.85546875" customWidth="1"/>
    <col min="1289" max="1289" width="20" customWidth="1"/>
    <col min="1290" max="1290" width="11.140625" customWidth="1"/>
    <col min="1291" max="1291" width="11.28515625" customWidth="1"/>
    <col min="1297" max="1297" width="18.42578125" customWidth="1"/>
    <col min="1537" max="1537" width="0" hidden="1" customWidth="1"/>
    <col min="1538" max="1538" width="17.42578125" customWidth="1"/>
    <col min="1539" max="1539" width="13.140625" customWidth="1"/>
    <col min="1540" max="1540" width="11.140625" customWidth="1"/>
    <col min="1541" max="1541" width="17.28515625" customWidth="1"/>
    <col min="1542" max="1542" width="15.85546875" customWidth="1"/>
    <col min="1543" max="1543" width="11.28515625" customWidth="1"/>
    <col min="1544" max="1544" width="12.85546875" customWidth="1"/>
    <col min="1545" max="1545" width="20" customWidth="1"/>
    <col min="1546" max="1546" width="11.140625" customWidth="1"/>
    <col min="1547" max="1547" width="11.28515625" customWidth="1"/>
    <col min="1553" max="1553" width="18.42578125" customWidth="1"/>
    <col min="1793" max="1793" width="0" hidden="1" customWidth="1"/>
    <col min="1794" max="1794" width="17.42578125" customWidth="1"/>
    <col min="1795" max="1795" width="13.140625" customWidth="1"/>
    <col min="1796" max="1796" width="11.140625" customWidth="1"/>
    <col min="1797" max="1797" width="17.28515625" customWidth="1"/>
    <col min="1798" max="1798" width="15.85546875" customWidth="1"/>
    <col min="1799" max="1799" width="11.28515625" customWidth="1"/>
    <col min="1800" max="1800" width="12.85546875" customWidth="1"/>
    <col min="1801" max="1801" width="20" customWidth="1"/>
    <col min="1802" max="1802" width="11.140625" customWidth="1"/>
    <col min="1803" max="1803" width="11.28515625" customWidth="1"/>
    <col min="1809" max="1809" width="18.42578125" customWidth="1"/>
    <col min="2049" max="2049" width="0" hidden="1" customWidth="1"/>
    <col min="2050" max="2050" width="17.42578125" customWidth="1"/>
    <col min="2051" max="2051" width="13.140625" customWidth="1"/>
    <col min="2052" max="2052" width="11.140625" customWidth="1"/>
    <col min="2053" max="2053" width="17.28515625" customWidth="1"/>
    <col min="2054" max="2054" width="15.85546875" customWidth="1"/>
    <col min="2055" max="2055" width="11.28515625" customWidth="1"/>
    <col min="2056" max="2056" width="12.85546875" customWidth="1"/>
    <col min="2057" max="2057" width="20" customWidth="1"/>
    <col min="2058" max="2058" width="11.140625" customWidth="1"/>
    <col min="2059" max="2059" width="11.28515625" customWidth="1"/>
    <col min="2065" max="2065" width="18.42578125" customWidth="1"/>
    <col min="2305" max="2305" width="0" hidden="1" customWidth="1"/>
    <col min="2306" max="2306" width="17.42578125" customWidth="1"/>
    <col min="2307" max="2307" width="13.140625" customWidth="1"/>
    <col min="2308" max="2308" width="11.140625" customWidth="1"/>
    <col min="2309" max="2309" width="17.28515625" customWidth="1"/>
    <col min="2310" max="2310" width="15.85546875" customWidth="1"/>
    <col min="2311" max="2311" width="11.28515625" customWidth="1"/>
    <col min="2312" max="2312" width="12.85546875" customWidth="1"/>
    <col min="2313" max="2313" width="20" customWidth="1"/>
    <col min="2314" max="2314" width="11.140625" customWidth="1"/>
    <col min="2315" max="2315" width="11.28515625" customWidth="1"/>
    <col min="2321" max="2321" width="18.42578125" customWidth="1"/>
    <col min="2561" max="2561" width="0" hidden="1" customWidth="1"/>
    <col min="2562" max="2562" width="17.42578125" customWidth="1"/>
    <col min="2563" max="2563" width="13.140625" customWidth="1"/>
    <col min="2564" max="2564" width="11.140625" customWidth="1"/>
    <col min="2565" max="2565" width="17.28515625" customWidth="1"/>
    <col min="2566" max="2566" width="15.85546875" customWidth="1"/>
    <col min="2567" max="2567" width="11.28515625" customWidth="1"/>
    <col min="2568" max="2568" width="12.85546875" customWidth="1"/>
    <col min="2569" max="2569" width="20" customWidth="1"/>
    <col min="2570" max="2570" width="11.140625" customWidth="1"/>
    <col min="2571" max="2571" width="11.28515625" customWidth="1"/>
    <col min="2577" max="2577" width="18.42578125" customWidth="1"/>
    <col min="2817" max="2817" width="0" hidden="1" customWidth="1"/>
    <col min="2818" max="2818" width="17.42578125" customWidth="1"/>
    <col min="2819" max="2819" width="13.140625" customWidth="1"/>
    <col min="2820" max="2820" width="11.140625" customWidth="1"/>
    <col min="2821" max="2821" width="17.28515625" customWidth="1"/>
    <col min="2822" max="2822" width="15.85546875" customWidth="1"/>
    <col min="2823" max="2823" width="11.28515625" customWidth="1"/>
    <col min="2824" max="2824" width="12.85546875" customWidth="1"/>
    <col min="2825" max="2825" width="20" customWidth="1"/>
    <col min="2826" max="2826" width="11.140625" customWidth="1"/>
    <col min="2827" max="2827" width="11.28515625" customWidth="1"/>
    <col min="2833" max="2833" width="18.42578125" customWidth="1"/>
    <col min="3073" max="3073" width="0" hidden="1" customWidth="1"/>
    <col min="3074" max="3074" width="17.42578125" customWidth="1"/>
    <col min="3075" max="3075" width="13.140625" customWidth="1"/>
    <col min="3076" max="3076" width="11.140625" customWidth="1"/>
    <col min="3077" max="3077" width="17.28515625" customWidth="1"/>
    <col min="3078" max="3078" width="15.85546875" customWidth="1"/>
    <col min="3079" max="3079" width="11.28515625" customWidth="1"/>
    <col min="3080" max="3080" width="12.85546875" customWidth="1"/>
    <col min="3081" max="3081" width="20" customWidth="1"/>
    <col min="3082" max="3082" width="11.140625" customWidth="1"/>
    <col min="3083" max="3083" width="11.28515625" customWidth="1"/>
    <col min="3089" max="3089" width="18.42578125" customWidth="1"/>
    <col min="3329" max="3329" width="0" hidden="1" customWidth="1"/>
    <col min="3330" max="3330" width="17.42578125" customWidth="1"/>
    <col min="3331" max="3331" width="13.140625" customWidth="1"/>
    <col min="3332" max="3332" width="11.140625" customWidth="1"/>
    <col min="3333" max="3333" width="17.28515625" customWidth="1"/>
    <col min="3334" max="3334" width="15.85546875" customWidth="1"/>
    <col min="3335" max="3335" width="11.28515625" customWidth="1"/>
    <col min="3336" max="3336" width="12.85546875" customWidth="1"/>
    <col min="3337" max="3337" width="20" customWidth="1"/>
    <col min="3338" max="3338" width="11.140625" customWidth="1"/>
    <col min="3339" max="3339" width="11.28515625" customWidth="1"/>
    <col min="3345" max="3345" width="18.42578125" customWidth="1"/>
    <col min="3585" max="3585" width="0" hidden="1" customWidth="1"/>
    <col min="3586" max="3586" width="17.42578125" customWidth="1"/>
    <col min="3587" max="3587" width="13.140625" customWidth="1"/>
    <col min="3588" max="3588" width="11.140625" customWidth="1"/>
    <col min="3589" max="3589" width="17.28515625" customWidth="1"/>
    <col min="3590" max="3590" width="15.85546875" customWidth="1"/>
    <col min="3591" max="3591" width="11.28515625" customWidth="1"/>
    <col min="3592" max="3592" width="12.85546875" customWidth="1"/>
    <col min="3593" max="3593" width="20" customWidth="1"/>
    <col min="3594" max="3594" width="11.140625" customWidth="1"/>
    <col min="3595" max="3595" width="11.28515625" customWidth="1"/>
    <col min="3601" max="3601" width="18.42578125" customWidth="1"/>
    <col min="3841" max="3841" width="0" hidden="1" customWidth="1"/>
    <col min="3842" max="3842" width="17.42578125" customWidth="1"/>
    <col min="3843" max="3843" width="13.140625" customWidth="1"/>
    <col min="3844" max="3844" width="11.140625" customWidth="1"/>
    <col min="3845" max="3845" width="17.28515625" customWidth="1"/>
    <col min="3846" max="3846" width="15.85546875" customWidth="1"/>
    <col min="3847" max="3847" width="11.28515625" customWidth="1"/>
    <col min="3848" max="3848" width="12.85546875" customWidth="1"/>
    <col min="3849" max="3849" width="20" customWidth="1"/>
    <col min="3850" max="3850" width="11.140625" customWidth="1"/>
    <col min="3851" max="3851" width="11.28515625" customWidth="1"/>
    <col min="3857" max="3857" width="18.42578125" customWidth="1"/>
    <col min="4097" max="4097" width="0" hidden="1" customWidth="1"/>
    <col min="4098" max="4098" width="17.42578125" customWidth="1"/>
    <col min="4099" max="4099" width="13.140625" customWidth="1"/>
    <col min="4100" max="4100" width="11.140625" customWidth="1"/>
    <col min="4101" max="4101" width="17.28515625" customWidth="1"/>
    <col min="4102" max="4102" width="15.85546875" customWidth="1"/>
    <col min="4103" max="4103" width="11.28515625" customWidth="1"/>
    <col min="4104" max="4104" width="12.85546875" customWidth="1"/>
    <col min="4105" max="4105" width="20" customWidth="1"/>
    <col min="4106" max="4106" width="11.140625" customWidth="1"/>
    <col min="4107" max="4107" width="11.28515625" customWidth="1"/>
    <col min="4113" max="4113" width="18.42578125" customWidth="1"/>
    <col min="4353" max="4353" width="0" hidden="1" customWidth="1"/>
    <col min="4354" max="4354" width="17.42578125" customWidth="1"/>
    <col min="4355" max="4355" width="13.140625" customWidth="1"/>
    <col min="4356" max="4356" width="11.140625" customWidth="1"/>
    <col min="4357" max="4357" width="17.28515625" customWidth="1"/>
    <col min="4358" max="4358" width="15.85546875" customWidth="1"/>
    <col min="4359" max="4359" width="11.28515625" customWidth="1"/>
    <col min="4360" max="4360" width="12.85546875" customWidth="1"/>
    <col min="4361" max="4361" width="20" customWidth="1"/>
    <col min="4362" max="4362" width="11.140625" customWidth="1"/>
    <col min="4363" max="4363" width="11.28515625" customWidth="1"/>
    <col min="4369" max="4369" width="18.42578125" customWidth="1"/>
    <col min="4609" max="4609" width="0" hidden="1" customWidth="1"/>
    <col min="4610" max="4610" width="17.42578125" customWidth="1"/>
    <col min="4611" max="4611" width="13.140625" customWidth="1"/>
    <col min="4612" max="4612" width="11.140625" customWidth="1"/>
    <col min="4613" max="4613" width="17.28515625" customWidth="1"/>
    <col min="4614" max="4614" width="15.85546875" customWidth="1"/>
    <col min="4615" max="4615" width="11.28515625" customWidth="1"/>
    <col min="4616" max="4616" width="12.85546875" customWidth="1"/>
    <col min="4617" max="4617" width="20" customWidth="1"/>
    <col min="4618" max="4618" width="11.140625" customWidth="1"/>
    <col min="4619" max="4619" width="11.28515625" customWidth="1"/>
    <col min="4625" max="4625" width="18.42578125" customWidth="1"/>
    <col min="4865" max="4865" width="0" hidden="1" customWidth="1"/>
    <col min="4866" max="4866" width="17.42578125" customWidth="1"/>
    <col min="4867" max="4867" width="13.140625" customWidth="1"/>
    <col min="4868" max="4868" width="11.140625" customWidth="1"/>
    <col min="4869" max="4869" width="17.28515625" customWidth="1"/>
    <col min="4870" max="4870" width="15.85546875" customWidth="1"/>
    <col min="4871" max="4871" width="11.28515625" customWidth="1"/>
    <col min="4872" max="4872" width="12.85546875" customWidth="1"/>
    <col min="4873" max="4873" width="20" customWidth="1"/>
    <col min="4874" max="4874" width="11.140625" customWidth="1"/>
    <col min="4875" max="4875" width="11.28515625" customWidth="1"/>
    <col min="4881" max="4881" width="18.42578125" customWidth="1"/>
    <col min="5121" max="5121" width="0" hidden="1" customWidth="1"/>
    <col min="5122" max="5122" width="17.42578125" customWidth="1"/>
    <col min="5123" max="5123" width="13.140625" customWidth="1"/>
    <col min="5124" max="5124" width="11.140625" customWidth="1"/>
    <col min="5125" max="5125" width="17.28515625" customWidth="1"/>
    <col min="5126" max="5126" width="15.85546875" customWidth="1"/>
    <col min="5127" max="5127" width="11.28515625" customWidth="1"/>
    <col min="5128" max="5128" width="12.85546875" customWidth="1"/>
    <col min="5129" max="5129" width="20" customWidth="1"/>
    <col min="5130" max="5130" width="11.140625" customWidth="1"/>
    <col min="5131" max="5131" width="11.28515625" customWidth="1"/>
    <col min="5137" max="5137" width="18.42578125" customWidth="1"/>
    <col min="5377" max="5377" width="0" hidden="1" customWidth="1"/>
    <col min="5378" max="5378" width="17.42578125" customWidth="1"/>
    <col min="5379" max="5379" width="13.140625" customWidth="1"/>
    <col min="5380" max="5380" width="11.140625" customWidth="1"/>
    <col min="5381" max="5381" width="17.28515625" customWidth="1"/>
    <col min="5382" max="5382" width="15.85546875" customWidth="1"/>
    <col min="5383" max="5383" width="11.28515625" customWidth="1"/>
    <col min="5384" max="5384" width="12.85546875" customWidth="1"/>
    <col min="5385" max="5385" width="20" customWidth="1"/>
    <col min="5386" max="5386" width="11.140625" customWidth="1"/>
    <col min="5387" max="5387" width="11.28515625" customWidth="1"/>
    <col min="5393" max="5393" width="18.42578125" customWidth="1"/>
    <col min="5633" max="5633" width="0" hidden="1" customWidth="1"/>
    <col min="5634" max="5634" width="17.42578125" customWidth="1"/>
    <col min="5635" max="5635" width="13.140625" customWidth="1"/>
    <col min="5636" max="5636" width="11.140625" customWidth="1"/>
    <col min="5637" max="5637" width="17.28515625" customWidth="1"/>
    <col min="5638" max="5638" width="15.85546875" customWidth="1"/>
    <col min="5639" max="5639" width="11.28515625" customWidth="1"/>
    <col min="5640" max="5640" width="12.85546875" customWidth="1"/>
    <col min="5641" max="5641" width="20" customWidth="1"/>
    <col min="5642" max="5642" width="11.140625" customWidth="1"/>
    <col min="5643" max="5643" width="11.28515625" customWidth="1"/>
    <col min="5649" max="5649" width="18.42578125" customWidth="1"/>
    <col min="5889" max="5889" width="0" hidden="1" customWidth="1"/>
    <col min="5890" max="5890" width="17.42578125" customWidth="1"/>
    <col min="5891" max="5891" width="13.140625" customWidth="1"/>
    <col min="5892" max="5892" width="11.140625" customWidth="1"/>
    <col min="5893" max="5893" width="17.28515625" customWidth="1"/>
    <col min="5894" max="5894" width="15.85546875" customWidth="1"/>
    <col min="5895" max="5895" width="11.28515625" customWidth="1"/>
    <col min="5896" max="5896" width="12.85546875" customWidth="1"/>
    <col min="5897" max="5897" width="20" customWidth="1"/>
    <col min="5898" max="5898" width="11.140625" customWidth="1"/>
    <col min="5899" max="5899" width="11.28515625" customWidth="1"/>
    <col min="5905" max="5905" width="18.42578125" customWidth="1"/>
    <col min="6145" max="6145" width="0" hidden="1" customWidth="1"/>
    <col min="6146" max="6146" width="17.42578125" customWidth="1"/>
    <col min="6147" max="6147" width="13.140625" customWidth="1"/>
    <col min="6148" max="6148" width="11.140625" customWidth="1"/>
    <col min="6149" max="6149" width="17.28515625" customWidth="1"/>
    <col min="6150" max="6150" width="15.85546875" customWidth="1"/>
    <col min="6151" max="6151" width="11.28515625" customWidth="1"/>
    <col min="6152" max="6152" width="12.85546875" customWidth="1"/>
    <col min="6153" max="6153" width="20" customWidth="1"/>
    <col min="6154" max="6154" width="11.140625" customWidth="1"/>
    <col min="6155" max="6155" width="11.28515625" customWidth="1"/>
    <col min="6161" max="6161" width="18.42578125" customWidth="1"/>
    <col min="6401" max="6401" width="0" hidden="1" customWidth="1"/>
    <col min="6402" max="6402" width="17.42578125" customWidth="1"/>
    <col min="6403" max="6403" width="13.140625" customWidth="1"/>
    <col min="6404" max="6404" width="11.140625" customWidth="1"/>
    <col min="6405" max="6405" width="17.28515625" customWidth="1"/>
    <col min="6406" max="6406" width="15.85546875" customWidth="1"/>
    <col min="6407" max="6407" width="11.28515625" customWidth="1"/>
    <col min="6408" max="6408" width="12.85546875" customWidth="1"/>
    <col min="6409" max="6409" width="20" customWidth="1"/>
    <col min="6410" max="6410" width="11.140625" customWidth="1"/>
    <col min="6411" max="6411" width="11.28515625" customWidth="1"/>
    <col min="6417" max="6417" width="18.42578125" customWidth="1"/>
    <col min="6657" max="6657" width="0" hidden="1" customWidth="1"/>
    <col min="6658" max="6658" width="17.42578125" customWidth="1"/>
    <col min="6659" max="6659" width="13.140625" customWidth="1"/>
    <col min="6660" max="6660" width="11.140625" customWidth="1"/>
    <col min="6661" max="6661" width="17.28515625" customWidth="1"/>
    <col min="6662" max="6662" width="15.85546875" customWidth="1"/>
    <col min="6663" max="6663" width="11.28515625" customWidth="1"/>
    <col min="6664" max="6664" width="12.85546875" customWidth="1"/>
    <col min="6665" max="6665" width="20" customWidth="1"/>
    <col min="6666" max="6666" width="11.140625" customWidth="1"/>
    <col min="6667" max="6667" width="11.28515625" customWidth="1"/>
    <col min="6673" max="6673" width="18.42578125" customWidth="1"/>
    <col min="6913" max="6913" width="0" hidden="1" customWidth="1"/>
    <col min="6914" max="6914" width="17.42578125" customWidth="1"/>
    <col min="6915" max="6915" width="13.140625" customWidth="1"/>
    <col min="6916" max="6916" width="11.140625" customWidth="1"/>
    <col min="6917" max="6917" width="17.28515625" customWidth="1"/>
    <col min="6918" max="6918" width="15.85546875" customWidth="1"/>
    <col min="6919" max="6919" width="11.28515625" customWidth="1"/>
    <col min="6920" max="6920" width="12.85546875" customWidth="1"/>
    <col min="6921" max="6921" width="20" customWidth="1"/>
    <col min="6922" max="6922" width="11.140625" customWidth="1"/>
    <col min="6923" max="6923" width="11.28515625" customWidth="1"/>
    <col min="6929" max="6929" width="18.42578125" customWidth="1"/>
    <col min="7169" max="7169" width="0" hidden="1" customWidth="1"/>
    <col min="7170" max="7170" width="17.42578125" customWidth="1"/>
    <col min="7171" max="7171" width="13.140625" customWidth="1"/>
    <col min="7172" max="7172" width="11.140625" customWidth="1"/>
    <col min="7173" max="7173" width="17.28515625" customWidth="1"/>
    <col min="7174" max="7174" width="15.85546875" customWidth="1"/>
    <col min="7175" max="7175" width="11.28515625" customWidth="1"/>
    <col min="7176" max="7176" width="12.85546875" customWidth="1"/>
    <col min="7177" max="7177" width="20" customWidth="1"/>
    <col min="7178" max="7178" width="11.140625" customWidth="1"/>
    <col min="7179" max="7179" width="11.28515625" customWidth="1"/>
    <col min="7185" max="7185" width="18.42578125" customWidth="1"/>
    <col min="7425" max="7425" width="0" hidden="1" customWidth="1"/>
    <col min="7426" max="7426" width="17.42578125" customWidth="1"/>
    <col min="7427" max="7427" width="13.140625" customWidth="1"/>
    <col min="7428" max="7428" width="11.140625" customWidth="1"/>
    <col min="7429" max="7429" width="17.28515625" customWidth="1"/>
    <col min="7430" max="7430" width="15.85546875" customWidth="1"/>
    <col min="7431" max="7431" width="11.28515625" customWidth="1"/>
    <col min="7432" max="7432" width="12.85546875" customWidth="1"/>
    <col min="7433" max="7433" width="20" customWidth="1"/>
    <col min="7434" max="7434" width="11.140625" customWidth="1"/>
    <col min="7435" max="7435" width="11.28515625" customWidth="1"/>
    <col min="7441" max="7441" width="18.42578125" customWidth="1"/>
    <col min="7681" max="7681" width="0" hidden="1" customWidth="1"/>
    <col min="7682" max="7682" width="17.42578125" customWidth="1"/>
    <col min="7683" max="7683" width="13.140625" customWidth="1"/>
    <col min="7684" max="7684" width="11.140625" customWidth="1"/>
    <col min="7685" max="7685" width="17.28515625" customWidth="1"/>
    <col min="7686" max="7686" width="15.85546875" customWidth="1"/>
    <col min="7687" max="7687" width="11.28515625" customWidth="1"/>
    <col min="7688" max="7688" width="12.85546875" customWidth="1"/>
    <col min="7689" max="7689" width="20" customWidth="1"/>
    <col min="7690" max="7690" width="11.140625" customWidth="1"/>
    <col min="7691" max="7691" width="11.28515625" customWidth="1"/>
    <col min="7697" max="7697" width="18.42578125" customWidth="1"/>
    <col min="7937" max="7937" width="0" hidden="1" customWidth="1"/>
    <col min="7938" max="7938" width="17.42578125" customWidth="1"/>
    <col min="7939" max="7939" width="13.140625" customWidth="1"/>
    <col min="7940" max="7940" width="11.140625" customWidth="1"/>
    <col min="7941" max="7941" width="17.28515625" customWidth="1"/>
    <col min="7942" max="7942" width="15.85546875" customWidth="1"/>
    <col min="7943" max="7943" width="11.28515625" customWidth="1"/>
    <col min="7944" max="7944" width="12.85546875" customWidth="1"/>
    <col min="7945" max="7945" width="20" customWidth="1"/>
    <col min="7946" max="7946" width="11.140625" customWidth="1"/>
    <col min="7947" max="7947" width="11.28515625" customWidth="1"/>
    <col min="7953" max="7953" width="18.42578125" customWidth="1"/>
    <col min="8193" max="8193" width="0" hidden="1" customWidth="1"/>
    <col min="8194" max="8194" width="17.42578125" customWidth="1"/>
    <col min="8195" max="8195" width="13.140625" customWidth="1"/>
    <col min="8196" max="8196" width="11.140625" customWidth="1"/>
    <col min="8197" max="8197" width="17.28515625" customWidth="1"/>
    <col min="8198" max="8198" width="15.85546875" customWidth="1"/>
    <col min="8199" max="8199" width="11.28515625" customWidth="1"/>
    <col min="8200" max="8200" width="12.85546875" customWidth="1"/>
    <col min="8201" max="8201" width="20" customWidth="1"/>
    <col min="8202" max="8202" width="11.140625" customWidth="1"/>
    <col min="8203" max="8203" width="11.28515625" customWidth="1"/>
    <col min="8209" max="8209" width="18.42578125" customWidth="1"/>
    <col min="8449" max="8449" width="0" hidden="1" customWidth="1"/>
    <col min="8450" max="8450" width="17.42578125" customWidth="1"/>
    <col min="8451" max="8451" width="13.140625" customWidth="1"/>
    <col min="8452" max="8452" width="11.140625" customWidth="1"/>
    <col min="8453" max="8453" width="17.28515625" customWidth="1"/>
    <col min="8454" max="8454" width="15.85546875" customWidth="1"/>
    <col min="8455" max="8455" width="11.28515625" customWidth="1"/>
    <col min="8456" max="8456" width="12.85546875" customWidth="1"/>
    <col min="8457" max="8457" width="20" customWidth="1"/>
    <col min="8458" max="8458" width="11.140625" customWidth="1"/>
    <col min="8459" max="8459" width="11.28515625" customWidth="1"/>
    <col min="8465" max="8465" width="18.42578125" customWidth="1"/>
    <col min="8705" max="8705" width="0" hidden="1" customWidth="1"/>
    <col min="8706" max="8706" width="17.42578125" customWidth="1"/>
    <col min="8707" max="8707" width="13.140625" customWidth="1"/>
    <col min="8708" max="8708" width="11.140625" customWidth="1"/>
    <col min="8709" max="8709" width="17.28515625" customWidth="1"/>
    <col min="8710" max="8710" width="15.85546875" customWidth="1"/>
    <col min="8711" max="8711" width="11.28515625" customWidth="1"/>
    <col min="8712" max="8712" width="12.85546875" customWidth="1"/>
    <col min="8713" max="8713" width="20" customWidth="1"/>
    <col min="8714" max="8714" width="11.140625" customWidth="1"/>
    <col min="8715" max="8715" width="11.28515625" customWidth="1"/>
    <col min="8721" max="8721" width="18.42578125" customWidth="1"/>
    <col min="8961" max="8961" width="0" hidden="1" customWidth="1"/>
    <col min="8962" max="8962" width="17.42578125" customWidth="1"/>
    <col min="8963" max="8963" width="13.140625" customWidth="1"/>
    <col min="8964" max="8964" width="11.140625" customWidth="1"/>
    <col min="8965" max="8965" width="17.28515625" customWidth="1"/>
    <col min="8966" max="8966" width="15.85546875" customWidth="1"/>
    <col min="8967" max="8967" width="11.28515625" customWidth="1"/>
    <col min="8968" max="8968" width="12.85546875" customWidth="1"/>
    <col min="8969" max="8969" width="20" customWidth="1"/>
    <col min="8970" max="8970" width="11.140625" customWidth="1"/>
    <col min="8971" max="8971" width="11.28515625" customWidth="1"/>
    <col min="8977" max="8977" width="18.42578125" customWidth="1"/>
    <col min="9217" max="9217" width="0" hidden="1" customWidth="1"/>
    <col min="9218" max="9218" width="17.42578125" customWidth="1"/>
    <col min="9219" max="9219" width="13.140625" customWidth="1"/>
    <col min="9220" max="9220" width="11.140625" customWidth="1"/>
    <col min="9221" max="9221" width="17.28515625" customWidth="1"/>
    <col min="9222" max="9222" width="15.85546875" customWidth="1"/>
    <col min="9223" max="9223" width="11.28515625" customWidth="1"/>
    <col min="9224" max="9224" width="12.85546875" customWidth="1"/>
    <col min="9225" max="9225" width="20" customWidth="1"/>
    <col min="9226" max="9226" width="11.140625" customWidth="1"/>
    <col min="9227" max="9227" width="11.28515625" customWidth="1"/>
    <col min="9233" max="9233" width="18.42578125" customWidth="1"/>
    <col min="9473" max="9473" width="0" hidden="1" customWidth="1"/>
    <col min="9474" max="9474" width="17.42578125" customWidth="1"/>
    <col min="9475" max="9475" width="13.140625" customWidth="1"/>
    <col min="9476" max="9476" width="11.140625" customWidth="1"/>
    <col min="9477" max="9477" width="17.28515625" customWidth="1"/>
    <col min="9478" max="9478" width="15.85546875" customWidth="1"/>
    <col min="9479" max="9479" width="11.28515625" customWidth="1"/>
    <col min="9480" max="9480" width="12.85546875" customWidth="1"/>
    <col min="9481" max="9481" width="20" customWidth="1"/>
    <col min="9482" max="9482" width="11.140625" customWidth="1"/>
    <col min="9483" max="9483" width="11.28515625" customWidth="1"/>
    <col min="9489" max="9489" width="18.42578125" customWidth="1"/>
    <col min="9729" max="9729" width="0" hidden="1" customWidth="1"/>
    <col min="9730" max="9730" width="17.42578125" customWidth="1"/>
    <col min="9731" max="9731" width="13.140625" customWidth="1"/>
    <col min="9732" max="9732" width="11.140625" customWidth="1"/>
    <col min="9733" max="9733" width="17.28515625" customWidth="1"/>
    <col min="9734" max="9734" width="15.85546875" customWidth="1"/>
    <col min="9735" max="9735" width="11.28515625" customWidth="1"/>
    <col min="9736" max="9736" width="12.85546875" customWidth="1"/>
    <col min="9737" max="9737" width="20" customWidth="1"/>
    <col min="9738" max="9738" width="11.140625" customWidth="1"/>
    <col min="9739" max="9739" width="11.28515625" customWidth="1"/>
    <col min="9745" max="9745" width="18.42578125" customWidth="1"/>
    <col min="9985" max="9985" width="0" hidden="1" customWidth="1"/>
    <col min="9986" max="9986" width="17.42578125" customWidth="1"/>
    <col min="9987" max="9987" width="13.140625" customWidth="1"/>
    <col min="9988" max="9988" width="11.140625" customWidth="1"/>
    <col min="9989" max="9989" width="17.28515625" customWidth="1"/>
    <col min="9990" max="9990" width="15.85546875" customWidth="1"/>
    <col min="9991" max="9991" width="11.28515625" customWidth="1"/>
    <col min="9992" max="9992" width="12.85546875" customWidth="1"/>
    <col min="9993" max="9993" width="20" customWidth="1"/>
    <col min="9994" max="9994" width="11.140625" customWidth="1"/>
    <col min="9995" max="9995" width="11.28515625" customWidth="1"/>
    <col min="10001" max="10001" width="18.42578125" customWidth="1"/>
    <col min="10241" max="10241" width="0" hidden="1" customWidth="1"/>
    <col min="10242" max="10242" width="17.42578125" customWidth="1"/>
    <col min="10243" max="10243" width="13.140625" customWidth="1"/>
    <col min="10244" max="10244" width="11.140625" customWidth="1"/>
    <col min="10245" max="10245" width="17.28515625" customWidth="1"/>
    <col min="10246" max="10246" width="15.85546875" customWidth="1"/>
    <col min="10247" max="10247" width="11.28515625" customWidth="1"/>
    <col min="10248" max="10248" width="12.85546875" customWidth="1"/>
    <col min="10249" max="10249" width="20" customWidth="1"/>
    <col min="10250" max="10250" width="11.140625" customWidth="1"/>
    <col min="10251" max="10251" width="11.28515625" customWidth="1"/>
    <col min="10257" max="10257" width="18.42578125" customWidth="1"/>
    <col min="10497" max="10497" width="0" hidden="1" customWidth="1"/>
    <col min="10498" max="10498" width="17.42578125" customWidth="1"/>
    <col min="10499" max="10499" width="13.140625" customWidth="1"/>
    <col min="10500" max="10500" width="11.140625" customWidth="1"/>
    <col min="10501" max="10501" width="17.28515625" customWidth="1"/>
    <col min="10502" max="10502" width="15.85546875" customWidth="1"/>
    <col min="10503" max="10503" width="11.28515625" customWidth="1"/>
    <col min="10504" max="10504" width="12.85546875" customWidth="1"/>
    <col min="10505" max="10505" width="20" customWidth="1"/>
    <col min="10506" max="10506" width="11.140625" customWidth="1"/>
    <col min="10507" max="10507" width="11.28515625" customWidth="1"/>
    <col min="10513" max="10513" width="18.42578125" customWidth="1"/>
    <col min="10753" max="10753" width="0" hidden="1" customWidth="1"/>
    <col min="10754" max="10754" width="17.42578125" customWidth="1"/>
    <col min="10755" max="10755" width="13.140625" customWidth="1"/>
    <col min="10756" max="10756" width="11.140625" customWidth="1"/>
    <col min="10757" max="10757" width="17.28515625" customWidth="1"/>
    <col min="10758" max="10758" width="15.85546875" customWidth="1"/>
    <col min="10759" max="10759" width="11.28515625" customWidth="1"/>
    <col min="10760" max="10760" width="12.85546875" customWidth="1"/>
    <col min="10761" max="10761" width="20" customWidth="1"/>
    <col min="10762" max="10762" width="11.140625" customWidth="1"/>
    <col min="10763" max="10763" width="11.28515625" customWidth="1"/>
    <col min="10769" max="10769" width="18.42578125" customWidth="1"/>
    <col min="11009" max="11009" width="0" hidden="1" customWidth="1"/>
    <col min="11010" max="11010" width="17.42578125" customWidth="1"/>
    <col min="11011" max="11011" width="13.140625" customWidth="1"/>
    <col min="11012" max="11012" width="11.140625" customWidth="1"/>
    <col min="11013" max="11013" width="17.28515625" customWidth="1"/>
    <col min="11014" max="11014" width="15.85546875" customWidth="1"/>
    <col min="11015" max="11015" width="11.28515625" customWidth="1"/>
    <col min="11016" max="11016" width="12.85546875" customWidth="1"/>
    <col min="11017" max="11017" width="20" customWidth="1"/>
    <col min="11018" max="11018" width="11.140625" customWidth="1"/>
    <col min="11019" max="11019" width="11.28515625" customWidth="1"/>
    <col min="11025" max="11025" width="18.42578125" customWidth="1"/>
    <col min="11265" max="11265" width="0" hidden="1" customWidth="1"/>
    <col min="11266" max="11266" width="17.42578125" customWidth="1"/>
    <col min="11267" max="11267" width="13.140625" customWidth="1"/>
    <col min="11268" max="11268" width="11.140625" customWidth="1"/>
    <col min="11269" max="11269" width="17.28515625" customWidth="1"/>
    <col min="11270" max="11270" width="15.85546875" customWidth="1"/>
    <col min="11271" max="11271" width="11.28515625" customWidth="1"/>
    <col min="11272" max="11272" width="12.85546875" customWidth="1"/>
    <col min="11273" max="11273" width="20" customWidth="1"/>
    <col min="11274" max="11274" width="11.140625" customWidth="1"/>
    <col min="11275" max="11275" width="11.28515625" customWidth="1"/>
    <col min="11281" max="11281" width="18.42578125" customWidth="1"/>
    <col min="11521" max="11521" width="0" hidden="1" customWidth="1"/>
    <col min="11522" max="11522" width="17.42578125" customWidth="1"/>
    <col min="11523" max="11523" width="13.140625" customWidth="1"/>
    <col min="11524" max="11524" width="11.140625" customWidth="1"/>
    <col min="11525" max="11525" width="17.28515625" customWidth="1"/>
    <col min="11526" max="11526" width="15.85546875" customWidth="1"/>
    <col min="11527" max="11527" width="11.28515625" customWidth="1"/>
    <col min="11528" max="11528" width="12.85546875" customWidth="1"/>
    <col min="11529" max="11529" width="20" customWidth="1"/>
    <col min="11530" max="11530" width="11.140625" customWidth="1"/>
    <col min="11531" max="11531" width="11.28515625" customWidth="1"/>
    <col min="11537" max="11537" width="18.42578125" customWidth="1"/>
    <col min="11777" max="11777" width="0" hidden="1" customWidth="1"/>
    <col min="11778" max="11778" width="17.42578125" customWidth="1"/>
    <col min="11779" max="11779" width="13.140625" customWidth="1"/>
    <col min="11780" max="11780" width="11.140625" customWidth="1"/>
    <col min="11781" max="11781" width="17.28515625" customWidth="1"/>
    <col min="11782" max="11782" width="15.85546875" customWidth="1"/>
    <col min="11783" max="11783" width="11.28515625" customWidth="1"/>
    <col min="11784" max="11784" width="12.85546875" customWidth="1"/>
    <col min="11785" max="11785" width="20" customWidth="1"/>
    <col min="11786" max="11786" width="11.140625" customWidth="1"/>
    <col min="11787" max="11787" width="11.28515625" customWidth="1"/>
    <col min="11793" max="11793" width="18.42578125" customWidth="1"/>
    <col min="12033" max="12033" width="0" hidden="1" customWidth="1"/>
    <col min="12034" max="12034" width="17.42578125" customWidth="1"/>
    <col min="12035" max="12035" width="13.140625" customWidth="1"/>
    <col min="12036" max="12036" width="11.140625" customWidth="1"/>
    <col min="12037" max="12037" width="17.28515625" customWidth="1"/>
    <col min="12038" max="12038" width="15.85546875" customWidth="1"/>
    <col min="12039" max="12039" width="11.28515625" customWidth="1"/>
    <col min="12040" max="12040" width="12.85546875" customWidth="1"/>
    <col min="12041" max="12041" width="20" customWidth="1"/>
    <col min="12042" max="12042" width="11.140625" customWidth="1"/>
    <col min="12043" max="12043" width="11.28515625" customWidth="1"/>
    <col min="12049" max="12049" width="18.42578125" customWidth="1"/>
    <col min="12289" max="12289" width="0" hidden="1" customWidth="1"/>
    <col min="12290" max="12290" width="17.42578125" customWidth="1"/>
    <col min="12291" max="12291" width="13.140625" customWidth="1"/>
    <col min="12292" max="12292" width="11.140625" customWidth="1"/>
    <col min="12293" max="12293" width="17.28515625" customWidth="1"/>
    <col min="12294" max="12294" width="15.85546875" customWidth="1"/>
    <col min="12295" max="12295" width="11.28515625" customWidth="1"/>
    <col min="12296" max="12296" width="12.85546875" customWidth="1"/>
    <col min="12297" max="12297" width="20" customWidth="1"/>
    <col min="12298" max="12298" width="11.140625" customWidth="1"/>
    <col min="12299" max="12299" width="11.28515625" customWidth="1"/>
    <col min="12305" max="12305" width="18.42578125" customWidth="1"/>
    <col min="12545" max="12545" width="0" hidden="1" customWidth="1"/>
    <col min="12546" max="12546" width="17.42578125" customWidth="1"/>
    <col min="12547" max="12547" width="13.140625" customWidth="1"/>
    <col min="12548" max="12548" width="11.140625" customWidth="1"/>
    <col min="12549" max="12549" width="17.28515625" customWidth="1"/>
    <col min="12550" max="12550" width="15.85546875" customWidth="1"/>
    <col min="12551" max="12551" width="11.28515625" customWidth="1"/>
    <col min="12552" max="12552" width="12.85546875" customWidth="1"/>
    <col min="12553" max="12553" width="20" customWidth="1"/>
    <col min="12554" max="12554" width="11.140625" customWidth="1"/>
    <col min="12555" max="12555" width="11.28515625" customWidth="1"/>
    <col min="12561" max="12561" width="18.42578125" customWidth="1"/>
    <col min="12801" max="12801" width="0" hidden="1" customWidth="1"/>
    <col min="12802" max="12802" width="17.42578125" customWidth="1"/>
    <col min="12803" max="12803" width="13.140625" customWidth="1"/>
    <col min="12804" max="12804" width="11.140625" customWidth="1"/>
    <col min="12805" max="12805" width="17.28515625" customWidth="1"/>
    <col min="12806" max="12806" width="15.85546875" customWidth="1"/>
    <col min="12807" max="12807" width="11.28515625" customWidth="1"/>
    <col min="12808" max="12808" width="12.85546875" customWidth="1"/>
    <col min="12809" max="12809" width="20" customWidth="1"/>
    <col min="12810" max="12810" width="11.140625" customWidth="1"/>
    <col min="12811" max="12811" width="11.28515625" customWidth="1"/>
    <col min="12817" max="12817" width="18.42578125" customWidth="1"/>
    <col min="13057" max="13057" width="0" hidden="1" customWidth="1"/>
    <col min="13058" max="13058" width="17.42578125" customWidth="1"/>
    <col min="13059" max="13059" width="13.140625" customWidth="1"/>
    <col min="13060" max="13060" width="11.140625" customWidth="1"/>
    <col min="13061" max="13061" width="17.28515625" customWidth="1"/>
    <col min="13062" max="13062" width="15.85546875" customWidth="1"/>
    <col min="13063" max="13063" width="11.28515625" customWidth="1"/>
    <col min="13064" max="13064" width="12.85546875" customWidth="1"/>
    <col min="13065" max="13065" width="20" customWidth="1"/>
    <col min="13066" max="13066" width="11.140625" customWidth="1"/>
    <col min="13067" max="13067" width="11.28515625" customWidth="1"/>
    <col min="13073" max="13073" width="18.42578125" customWidth="1"/>
    <col min="13313" max="13313" width="0" hidden="1" customWidth="1"/>
    <col min="13314" max="13314" width="17.42578125" customWidth="1"/>
    <col min="13315" max="13315" width="13.140625" customWidth="1"/>
    <col min="13316" max="13316" width="11.140625" customWidth="1"/>
    <col min="13317" max="13317" width="17.28515625" customWidth="1"/>
    <col min="13318" max="13318" width="15.85546875" customWidth="1"/>
    <col min="13319" max="13319" width="11.28515625" customWidth="1"/>
    <col min="13320" max="13320" width="12.85546875" customWidth="1"/>
    <col min="13321" max="13321" width="20" customWidth="1"/>
    <col min="13322" max="13322" width="11.140625" customWidth="1"/>
    <col min="13323" max="13323" width="11.28515625" customWidth="1"/>
    <col min="13329" max="13329" width="18.42578125" customWidth="1"/>
    <col min="13569" max="13569" width="0" hidden="1" customWidth="1"/>
    <col min="13570" max="13570" width="17.42578125" customWidth="1"/>
    <col min="13571" max="13571" width="13.140625" customWidth="1"/>
    <col min="13572" max="13572" width="11.140625" customWidth="1"/>
    <col min="13573" max="13573" width="17.28515625" customWidth="1"/>
    <col min="13574" max="13574" width="15.85546875" customWidth="1"/>
    <col min="13575" max="13575" width="11.28515625" customWidth="1"/>
    <col min="13576" max="13576" width="12.85546875" customWidth="1"/>
    <col min="13577" max="13577" width="20" customWidth="1"/>
    <col min="13578" max="13578" width="11.140625" customWidth="1"/>
    <col min="13579" max="13579" width="11.28515625" customWidth="1"/>
    <col min="13585" max="13585" width="18.42578125" customWidth="1"/>
    <col min="13825" max="13825" width="0" hidden="1" customWidth="1"/>
    <col min="13826" max="13826" width="17.42578125" customWidth="1"/>
    <col min="13827" max="13827" width="13.140625" customWidth="1"/>
    <col min="13828" max="13828" width="11.140625" customWidth="1"/>
    <col min="13829" max="13829" width="17.28515625" customWidth="1"/>
    <col min="13830" max="13830" width="15.85546875" customWidth="1"/>
    <col min="13831" max="13831" width="11.28515625" customWidth="1"/>
    <col min="13832" max="13832" width="12.85546875" customWidth="1"/>
    <col min="13833" max="13833" width="20" customWidth="1"/>
    <col min="13834" max="13834" width="11.140625" customWidth="1"/>
    <col min="13835" max="13835" width="11.28515625" customWidth="1"/>
    <col min="13841" max="13841" width="18.42578125" customWidth="1"/>
    <col min="14081" max="14081" width="0" hidden="1" customWidth="1"/>
    <col min="14082" max="14082" width="17.42578125" customWidth="1"/>
    <col min="14083" max="14083" width="13.140625" customWidth="1"/>
    <col min="14084" max="14084" width="11.140625" customWidth="1"/>
    <col min="14085" max="14085" width="17.28515625" customWidth="1"/>
    <col min="14086" max="14086" width="15.85546875" customWidth="1"/>
    <col min="14087" max="14087" width="11.28515625" customWidth="1"/>
    <col min="14088" max="14088" width="12.85546875" customWidth="1"/>
    <col min="14089" max="14089" width="20" customWidth="1"/>
    <col min="14090" max="14090" width="11.140625" customWidth="1"/>
    <col min="14091" max="14091" width="11.28515625" customWidth="1"/>
    <col min="14097" max="14097" width="18.42578125" customWidth="1"/>
    <col min="14337" max="14337" width="0" hidden="1" customWidth="1"/>
    <col min="14338" max="14338" width="17.42578125" customWidth="1"/>
    <col min="14339" max="14339" width="13.140625" customWidth="1"/>
    <col min="14340" max="14340" width="11.140625" customWidth="1"/>
    <col min="14341" max="14341" width="17.28515625" customWidth="1"/>
    <col min="14342" max="14342" width="15.85546875" customWidth="1"/>
    <col min="14343" max="14343" width="11.28515625" customWidth="1"/>
    <col min="14344" max="14344" width="12.85546875" customWidth="1"/>
    <col min="14345" max="14345" width="20" customWidth="1"/>
    <col min="14346" max="14346" width="11.140625" customWidth="1"/>
    <col min="14347" max="14347" width="11.28515625" customWidth="1"/>
    <col min="14353" max="14353" width="18.42578125" customWidth="1"/>
    <col min="14593" max="14593" width="0" hidden="1" customWidth="1"/>
    <col min="14594" max="14594" width="17.42578125" customWidth="1"/>
    <col min="14595" max="14595" width="13.140625" customWidth="1"/>
    <col min="14596" max="14596" width="11.140625" customWidth="1"/>
    <col min="14597" max="14597" width="17.28515625" customWidth="1"/>
    <col min="14598" max="14598" width="15.85546875" customWidth="1"/>
    <col min="14599" max="14599" width="11.28515625" customWidth="1"/>
    <col min="14600" max="14600" width="12.85546875" customWidth="1"/>
    <col min="14601" max="14601" width="20" customWidth="1"/>
    <col min="14602" max="14602" width="11.140625" customWidth="1"/>
    <col min="14603" max="14603" width="11.28515625" customWidth="1"/>
    <col min="14609" max="14609" width="18.42578125" customWidth="1"/>
    <col min="14849" max="14849" width="0" hidden="1" customWidth="1"/>
    <col min="14850" max="14850" width="17.42578125" customWidth="1"/>
    <col min="14851" max="14851" width="13.140625" customWidth="1"/>
    <col min="14852" max="14852" width="11.140625" customWidth="1"/>
    <col min="14853" max="14853" width="17.28515625" customWidth="1"/>
    <col min="14854" max="14854" width="15.85546875" customWidth="1"/>
    <col min="14855" max="14855" width="11.28515625" customWidth="1"/>
    <col min="14856" max="14856" width="12.85546875" customWidth="1"/>
    <col min="14857" max="14857" width="20" customWidth="1"/>
    <col min="14858" max="14858" width="11.140625" customWidth="1"/>
    <col min="14859" max="14859" width="11.28515625" customWidth="1"/>
    <col min="14865" max="14865" width="18.42578125" customWidth="1"/>
    <col min="15105" max="15105" width="0" hidden="1" customWidth="1"/>
    <col min="15106" max="15106" width="17.42578125" customWidth="1"/>
    <col min="15107" max="15107" width="13.140625" customWidth="1"/>
    <col min="15108" max="15108" width="11.140625" customWidth="1"/>
    <col min="15109" max="15109" width="17.28515625" customWidth="1"/>
    <col min="15110" max="15110" width="15.85546875" customWidth="1"/>
    <col min="15111" max="15111" width="11.28515625" customWidth="1"/>
    <col min="15112" max="15112" width="12.85546875" customWidth="1"/>
    <col min="15113" max="15113" width="20" customWidth="1"/>
    <col min="15114" max="15114" width="11.140625" customWidth="1"/>
    <col min="15115" max="15115" width="11.28515625" customWidth="1"/>
    <col min="15121" max="15121" width="18.42578125" customWidth="1"/>
    <col min="15361" max="15361" width="0" hidden="1" customWidth="1"/>
    <col min="15362" max="15362" width="17.42578125" customWidth="1"/>
    <col min="15363" max="15363" width="13.140625" customWidth="1"/>
    <col min="15364" max="15364" width="11.140625" customWidth="1"/>
    <col min="15365" max="15365" width="17.28515625" customWidth="1"/>
    <col min="15366" max="15366" width="15.85546875" customWidth="1"/>
    <col min="15367" max="15367" width="11.28515625" customWidth="1"/>
    <col min="15368" max="15368" width="12.85546875" customWidth="1"/>
    <col min="15369" max="15369" width="20" customWidth="1"/>
    <col min="15370" max="15370" width="11.140625" customWidth="1"/>
    <col min="15371" max="15371" width="11.28515625" customWidth="1"/>
    <col min="15377" max="15377" width="18.42578125" customWidth="1"/>
    <col min="15617" max="15617" width="0" hidden="1" customWidth="1"/>
    <col min="15618" max="15618" width="17.42578125" customWidth="1"/>
    <col min="15619" max="15619" width="13.140625" customWidth="1"/>
    <col min="15620" max="15620" width="11.140625" customWidth="1"/>
    <col min="15621" max="15621" width="17.28515625" customWidth="1"/>
    <col min="15622" max="15622" width="15.85546875" customWidth="1"/>
    <col min="15623" max="15623" width="11.28515625" customWidth="1"/>
    <col min="15624" max="15624" width="12.85546875" customWidth="1"/>
    <col min="15625" max="15625" width="20" customWidth="1"/>
    <col min="15626" max="15626" width="11.140625" customWidth="1"/>
    <col min="15627" max="15627" width="11.28515625" customWidth="1"/>
    <col min="15633" max="15633" width="18.42578125" customWidth="1"/>
    <col min="15873" max="15873" width="0" hidden="1" customWidth="1"/>
    <col min="15874" max="15874" width="17.42578125" customWidth="1"/>
    <col min="15875" max="15875" width="13.140625" customWidth="1"/>
    <col min="15876" max="15876" width="11.140625" customWidth="1"/>
    <col min="15877" max="15877" width="17.28515625" customWidth="1"/>
    <col min="15878" max="15878" width="15.85546875" customWidth="1"/>
    <col min="15879" max="15879" width="11.28515625" customWidth="1"/>
    <col min="15880" max="15880" width="12.85546875" customWidth="1"/>
    <col min="15881" max="15881" width="20" customWidth="1"/>
    <col min="15882" max="15882" width="11.140625" customWidth="1"/>
    <col min="15883" max="15883" width="11.28515625" customWidth="1"/>
    <col min="15889" max="15889" width="18.42578125" customWidth="1"/>
    <col min="16129" max="16129" width="0" hidden="1" customWidth="1"/>
    <col min="16130" max="16130" width="17.42578125" customWidth="1"/>
    <col min="16131" max="16131" width="13.140625" customWidth="1"/>
    <col min="16132" max="16132" width="11.140625" customWidth="1"/>
    <col min="16133" max="16133" width="17.28515625" customWidth="1"/>
    <col min="16134" max="16134" width="15.85546875" customWidth="1"/>
    <col min="16135" max="16135" width="11.28515625" customWidth="1"/>
    <col min="16136" max="16136" width="12.85546875" customWidth="1"/>
    <col min="16137" max="16137" width="20" customWidth="1"/>
    <col min="16138" max="16138" width="11.140625" customWidth="1"/>
    <col min="16139" max="16139" width="11.28515625" customWidth="1"/>
    <col min="16145" max="16145" width="18.42578125" customWidth="1"/>
  </cols>
  <sheetData>
    <row r="1" spans="1:17" ht="18.75" customHeight="1" x14ac:dyDescent="0.25">
      <c r="K1" s="3"/>
      <c r="L1" s="3"/>
      <c r="M1" s="105" t="s">
        <v>0</v>
      </c>
      <c r="N1" s="105"/>
      <c r="O1" s="105"/>
    </row>
    <row r="2" spans="1:17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446</v>
      </c>
      <c r="N2" s="106"/>
      <c r="O2" s="106"/>
      <c r="P2" s="106"/>
    </row>
    <row r="3" spans="1:17" ht="61.5" customHeight="1" x14ac:dyDescent="0.25">
      <c r="A3" s="4"/>
      <c r="B3" s="107" t="s">
        <v>447</v>
      </c>
      <c r="C3" s="108"/>
      <c r="D3" s="108"/>
      <c r="E3" s="108"/>
      <c r="F3" s="108"/>
      <c r="G3" s="108"/>
      <c r="H3" s="108"/>
      <c r="I3" s="108"/>
      <c r="J3" s="108"/>
      <c r="K3" s="4"/>
    </row>
    <row r="4" spans="1:17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7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7" ht="198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7" ht="15.75" x14ac:dyDescent="0.25">
      <c r="A7" s="76">
        <v>1</v>
      </c>
      <c r="B7" s="77" t="s">
        <v>428</v>
      </c>
      <c r="C7" s="78">
        <v>129.80000000000001</v>
      </c>
      <c r="D7" s="78">
        <v>4.96</v>
      </c>
      <c r="E7" s="109" t="s">
        <v>448</v>
      </c>
      <c r="F7" s="80">
        <f>SUM(C7,D7)</f>
        <v>134.76000000000002</v>
      </c>
      <c r="G7" s="110">
        <v>2210</v>
      </c>
      <c r="H7" s="78">
        <f>68.85-9.14</f>
        <v>59.709999999999994</v>
      </c>
      <c r="I7" s="109" t="s">
        <v>448</v>
      </c>
      <c r="J7" s="78">
        <v>4.96</v>
      </c>
      <c r="K7" s="81"/>
    </row>
    <row r="8" spans="1:17" ht="47.25" x14ac:dyDescent="0.25">
      <c r="A8" s="76"/>
      <c r="B8" s="77"/>
      <c r="C8" s="78"/>
      <c r="D8" s="111">
        <v>2.17</v>
      </c>
      <c r="E8" s="112" t="s">
        <v>449</v>
      </c>
      <c r="F8" s="80">
        <f t="shared" ref="F8:F49" si="0">SUM(C8,D8)</f>
        <v>2.17</v>
      </c>
      <c r="G8" s="110">
        <v>2220</v>
      </c>
      <c r="H8" s="78">
        <v>34.380000000000003</v>
      </c>
      <c r="I8" s="112" t="s">
        <v>449</v>
      </c>
      <c r="J8" s="111">
        <v>2.17</v>
      </c>
      <c r="K8" s="81"/>
    </row>
    <row r="9" spans="1:17" ht="15.75" x14ac:dyDescent="0.25">
      <c r="A9" s="76"/>
      <c r="B9" s="77"/>
      <c r="C9" s="78"/>
      <c r="D9" s="78"/>
      <c r="E9" s="109"/>
      <c r="F9" s="80">
        <f t="shared" si="0"/>
        <v>0</v>
      </c>
      <c r="G9" s="110">
        <v>2230</v>
      </c>
      <c r="H9" s="78">
        <v>10</v>
      </c>
      <c r="I9" s="109"/>
      <c r="J9" s="78"/>
      <c r="K9" s="81"/>
    </row>
    <row r="10" spans="1:17" ht="15.75" x14ac:dyDescent="0.25">
      <c r="A10" s="76"/>
      <c r="B10" s="77"/>
      <c r="C10" s="78"/>
      <c r="D10" s="78"/>
      <c r="E10" s="109"/>
      <c r="F10" s="80">
        <f t="shared" si="0"/>
        <v>0</v>
      </c>
      <c r="G10" s="110">
        <v>2240</v>
      </c>
      <c r="H10" s="78">
        <v>19.809999999999999</v>
      </c>
      <c r="I10" s="109"/>
      <c r="J10" s="78"/>
      <c r="K10" s="81"/>
    </row>
    <row r="11" spans="1:17" ht="15.75" x14ac:dyDescent="0.25">
      <c r="A11" s="76"/>
      <c r="B11" s="77"/>
      <c r="C11" s="78"/>
      <c r="D11" s="78"/>
      <c r="E11" s="79"/>
      <c r="F11" s="80">
        <f t="shared" si="0"/>
        <v>0</v>
      </c>
      <c r="G11" s="110">
        <v>2282</v>
      </c>
      <c r="H11" s="78">
        <v>2.27</v>
      </c>
      <c r="I11" s="79"/>
      <c r="J11" s="78"/>
      <c r="K11" s="81"/>
    </row>
    <row r="12" spans="1:17" ht="15.75" x14ac:dyDescent="0.25">
      <c r="A12" s="76"/>
      <c r="B12" s="77"/>
      <c r="C12" s="78"/>
      <c r="D12" s="78"/>
      <c r="E12" s="79"/>
      <c r="F12" s="80">
        <f t="shared" si="0"/>
        <v>0</v>
      </c>
      <c r="G12" s="110">
        <v>2800</v>
      </c>
      <c r="H12" s="78">
        <v>3.63</v>
      </c>
      <c r="I12" s="79"/>
      <c r="J12" s="78"/>
      <c r="K12" s="81"/>
    </row>
    <row r="13" spans="1:17" ht="15.75" x14ac:dyDescent="0.25">
      <c r="A13" s="76"/>
      <c r="B13" s="77"/>
      <c r="C13" s="78"/>
      <c r="D13" s="78"/>
      <c r="E13" s="79"/>
      <c r="F13" s="80">
        <f t="shared" si="0"/>
        <v>0</v>
      </c>
      <c r="G13" s="77"/>
      <c r="H13" s="78"/>
      <c r="I13" s="79"/>
      <c r="J13" s="78"/>
      <c r="K13" s="81"/>
    </row>
    <row r="14" spans="1:17" ht="15.75" x14ac:dyDescent="0.25">
      <c r="A14" s="82"/>
      <c r="B14" s="77"/>
      <c r="C14" s="78"/>
      <c r="D14" s="78"/>
      <c r="E14" s="79"/>
      <c r="F14" s="80">
        <f t="shared" si="0"/>
        <v>0</v>
      </c>
      <c r="G14" s="77"/>
      <c r="H14" s="78"/>
      <c r="I14" s="79"/>
      <c r="J14" s="78"/>
      <c r="K14" s="81"/>
    </row>
    <row r="15" spans="1:17" ht="15" customHeight="1" x14ac:dyDescent="0.25">
      <c r="A15" s="82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7" ht="15.75" x14ac:dyDescent="0.25">
      <c r="A16" s="76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  <c r="P16" s="113"/>
      <c r="Q16" s="114"/>
    </row>
    <row r="17" spans="1:17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  <c r="P17" s="113"/>
      <c r="Q17" s="114"/>
    </row>
    <row r="18" spans="1:17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  <c r="P18" s="113"/>
      <c r="Q18" s="114"/>
    </row>
    <row r="19" spans="1:17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  <c r="P19" s="113"/>
      <c r="Q19" s="115"/>
    </row>
    <row r="20" spans="1:17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  <c r="P20" s="113"/>
      <c r="Q20" s="115"/>
    </row>
    <row r="21" spans="1:17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  <c r="P21" s="113"/>
      <c r="Q21" s="115"/>
    </row>
    <row r="22" spans="1:17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  <c r="P22" s="113"/>
      <c r="Q22" s="115"/>
    </row>
    <row r="23" spans="1:17" ht="15.75" hidden="1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7" ht="15.75" hidden="1" x14ac:dyDescent="0.25">
      <c r="A24" s="82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7" ht="15.75" hidden="1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7" ht="9.75" hidden="1" customHeight="1" x14ac:dyDescent="0.25">
      <c r="A26" s="76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7" ht="15.75" hidden="1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7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7" ht="15.75" hidden="1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7" ht="15.75" hidden="1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7" ht="15.75" hidden="1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7" ht="15.75" hidden="1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hidden="1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hidden="1" x14ac:dyDescent="0.25">
      <c r="A34" s="82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hidden="1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hidden="1" x14ac:dyDescent="0.25">
      <c r="A36" s="76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hidden="1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hidden="1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hidden="1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hidden="1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hidden="1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hidden="1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26.25" hidden="1" customHeight="1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hidden="1" x14ac:dyDescent="0.25">
      <c r="A44" s="82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hidden="1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hidden="1" x14ac:dyDescent="0.25">
      <c r="A46" s="83"/>
      <c r="B46" s="58"/>
      <c r="C46" s="84"/>
      <c r="D46" s="84"/>
      <c r="E46" s="85"/>
      <c r="F46" s="80">
        <f t="shared" si="0"/>
        <v>0</v>
      </c>
      <c r="G46" s="58"/>
      <c r="H46" s="84"/>
      <c r="I46" s="85"/>
      <c r="J46" s="84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58"/>
      <c r="B49" s="59" t="s">
        <v>418</v>
      </c>
      <c r="C49" s="60">
        <f>SUM(C7:C48)</f>
        <v>129.80000000000001</v>
      </c>
      <c r="D49" s="60">
        <f>SUM(D7:D48)</f>
        <v>7.13</v>
      </c>
      <c r="E49" s="61"/>
      <c r="F49" s="62">
        <f t="shared" si="0"/>
        <v>136.93</v>
      </c>
      <c r="G49" s="86"/>
      <c r="H49" s="60">
        <f>SUM(H7:H48)</f>
        <v>129.80000000000001</v>
      </c>
      <c r="I49" s="61"/>
      <c r="J49" s="60">
        <f>SUM(J7:J48)</f>
        <v>7.13</v>
      </c>
      <c r="K49" s="64">
        <f>C49-H49</f>
        <v>0</v>
      </c>
    </row>
    <row r="52" spans="1:11" ht="15.75" x14ac:dyDescent="0.25">
      <c r="B52" s="65" t="s">
        <v>429</v>
      </c>
      <c r="F52" s="87"/>
      <c r="G52" s="67" t="s">
        <v>450</v>
      </c>
      <c r="H52" s="71"/>
    </row>
    <row r="53" spans="1:11" x14ac:dyDescent="0.25">
      <c r="B53" s="65"/>
      <c r="F53" s="69" t="s">
        <v>430</v>
      </c>
      <c r="G53" s="69"/>
      <c r="H53" s="69"/>
    </row>
    <row r="54" spans="1:11" ht="15.75" x14ac:dyDescent="0.25">
      <c r="B54" s="65" t="s">
        <v>423</v>
      </c>
      <c r="F54" s="87"/>
      <c r="G54" s="67" t="s">
        <v>451</v>
      </c>
      <c r="H54" s="71"/>
    </row>
    <row r="55" spans="1:11" x14ac:dyDescent="0.25">
      <c r="F55" s="69" t="s">
        <v>430</v>
      </c>
      <c r="G55" s="69"/>
      <c r="H55" s="69"/>
    </row>
  </sheetData>
  <mergeCells count="12">
    <mergeCell ref="G52:H52"/>
    <mergeCell ref="G54:H54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15748031496062992" right="0" top="0" bottom="0" header="0" footer="0"/>
  <pageSetup paperSize="9" scale="7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9BB1-91DF-4F58-BF11-A66D688C7F6A}">
  <dimension ref="A1:M55"/>
  <sheetViews>
    <sheetView zoomScale="80" zoomScaleNormal="80" workbookViewId="0">
      <selection activeCell="E55" sqref="E55"/>
    </sheetView>
  </sheetViews>
  <sheetFormatPr defaultRowHeight="15" x14ac:dyDescent="0.25"/>
  <cols>
    <col min="1" max="1" width="7.28515625" customWidth="1"/>
    <col min="2" max="2" width="24.42578125" customWidth="1"/>
    <col min="3" max="3" width="11.85546875" customWidth="1"/>
    <col min="4" max="4" width="13.5703125" customWidth="1"/>
    <col min="5" max="5" width="27.5703125" customWidth="1"/>
    <col min="6" max="6" width="15.85546875" customWidth="1"/>
    <col min="7" max="7" width="16.5703125" customWidth="1"/>
    <col min="8" max="8" width="11.28515625" customWidth="1"/>
    <col min="9" max="9" width="28.42578125" customWidth="1"/>
    <col min="10" max="10" width="11.7109375" customWidth="1"/>
    <col min="11" max="11" width="15.5703125" customWidth="1"/>
    <col min="257" max="257" width="7.28515625" customWidth="1"/>
    <col min="258" max="258" width="24.42578125" customWidth="1"/>
    <col min="259" max="259" width="11.85546875" customWidth="1"/>
    <col min="260" max="260" width="13.5703125" customWidth="1"/>
    <col min="261" max="261" width="27.5703125" customWidth="1"/>
    <col min="262" max="262" width="15.85546875" customWidth="1"/>
    <col min="263" max="263" width="16.5703125" customWidth="1"/>
    <col min="264" max="264" width="11.28515625" customWidth="1"/>
    <col min="265" max="265" width="28.42578125" customWidth="1"/>
    <col min="266" max="266" width="11.7109375" customWidth="1"/>
    <col min="267" max="267" width="15.5703125" customWidth="1"/>
    <col min="513" max="513" width="7.28515625" customWidth="1"/>
    <col min="514" max="514" width="24.42578125" customWidth="1"/>
    <col min="515" max="515" width="11.85546875" customWidth="1"/>
    <col min="516" max="516" width="13.5703125" customWidth="1"/>
    <col min="517" max="517" width="27.5703125" customWidth="1"/>
    <col min="518" max="518" width="15.85546875" customWidth="1"/>
    <col min="519" max="519" width="16.5703125" customWidth="1"/>
    <col min="520" max="520" width="11.28515625" customWidth="1"/>
    <col min="521" max="521" width="28.42578125" customWidth="1"/>
    <col min="522" max="522" width="11.7109375" customWidth="1"/>
    <col min="523" max="523" width="15.5703125" customWidth="1"/>
    <col min="769" max="769" width="7.28515625" customWidth="1"/>
    <col min="770" max="770" width="24.42578125" customWidth="1"/>
    <col min="771" max="771" width="11.85546875" customWidth="1"/>
    <col min="772" max="772" width="13.5703125" customWidth="1"/>
    <col min="773" max="773" width="27.5703125" customWidth="1"/>
    <col min="774" max="774" width="15.85546875" customWidth="1"/>
    <col min="775" max="775" width="16.5703125" customWidth="1"/>
    <col min="776" max="776" width="11.28515625" customWidth="1"/>
    <col min="777" max="777" width="28.42578125" customWidth="1"/>
    <col min="778" max="778" width="11.7109375" customWidth="1"/>
    <col min="779" max="779" width="15.5703125" customWidth="1"/>
    <col min="1025" max="1025" width="7.28515625" customWidth="1"/>
    <col min="1026" max="1026" width="24.42578125" customWidth="1"/>
    <col min="1027" max="1027" width="11.85546875" customWidth="1"/>
    <col min="1028" max="1028" width="13.5703125" customWidth="1"/>
    <col min="1029" max="1029" width="27.5703125" customWidth="1"/>
    <col min="1030" max="1030" width="15.85546875" customWidth="1"/>
    <col min="1031" max="1031" width="16.5703125" customWidth="1"/>
    <col min="1032" max="1032" width="11.28515625" customWidth="1"/>
    <col min="1033" max="1033" width="28.42578125" customWidth="1"/>
    <col min="1034" max="1034" width="11.7109375" customWidth="1"/>
    <col min="1035" max="1035" width="15.5703125" customWidth="1"/>
    <col min="1281" max="1281" width="7.28515625" customWidth="1"/>
    <col min="1282" max="1282" width="24.42578125" customWidth="1"/>
    <col min="1283" max="1283" width="11.85546875" customWidth="1"/>
    <col min="1284" max="1284" width="13.5703125" customWidth="1"/>
    <col min="1285" max="1285" width="27.5703125" customWidth="1"/>
    <col min="1286" max="1286" width="15.85546875" customWidth="1"/>
    <col min="1287" max="1287" width="16.5703125" customWidth="1"/>
    <col min="1288" max="1288" width="11.28515625" customWidth="1"/>
    <col min="1289" max="1289" width="28.42578125" customWidth="1"/>
    <col min="1290" max="1290" width="11.7109375" customWidth="1"/>
    <col min="1291" max="1291" width="15.5703125" customWidth="1"/>
    <col min="1537" max="1537" width="7.28515625" customWidth="1"/>
    <col min="1538" max="1538" width="24.42578125" customWidth="1"/>
    <col min="1539" max="1539" width="11.85546875" customWidth="1"/>
    <col min="1540" max="1540" width="13.5703125" customWidth="1"/>
    <col min="1541" max="1541" width="27.5703125" customWidth="1"/>
    <col min="1542" max="1542" width="15.85546875" customWidth="1"/>
    <col min="1543" max="1543" width="16.5703125" customWidth="1"/>
    <col min="1544" max="1544" width="11.28515625" customWidth="1"/>
    <col min="1545" max="1545" width="28.42578125" customWidth="1"/>
    <col min="1546" max="1546" width="11.7109375" customWidth="1"/>
    <col min="1547" max="1547" width="15.5703125" customWidth="1"/>
    <col min="1793" max="1793" width="7.28515625" customWidth="1"/>
    <col min="1794" max="1794" width="24.42578125" customWidth="1"/>
    <col min="1795" max="1795" width="11.85546875" customWidth="1"/>
    <col min="1796" max="1796" width="13.5703125" customWidth="1"/>
    <col min="1797" max="1797" width="27.5703125" customWidth="1"/>
    <col min="1798" max="1798" width="15.85546875" customWidth="1"/>
    <col min="1799" max="1799" width="16.5703125" customWidth="1"/>
    <col min="1800" max="1800" width="11.28515625" customWidth="1"/>
    <col min="1801" max="1801" width="28.42578125" customWidth="1"/>
    <col min="1802" max="1802" width="11.7109375" customWidth="1"/>
    <col min="1803" max="1803" width="15.5703125" customWidth="1"/>
    <col min="2049" max="2049" width="7.28515625" customWidth="1"/>
    <col min="2050" max="2050" width="24.42578125" customWidth="1"/>
    <col min="2051" max="2051" width="11.85546875" customWidth="1"/>
    <col min="2052" max="2052" width="13.5703125" customWidth="1"/>
    <col min="2053" max="2053" width="27.5703125" customWidth="1"/>
    <col min="2054" max="2054" width="15.85546875" customWidth="1"/>
    <col min="2055" max="2055" width="16.5703125" customWidth="1"/>
    <col min="2056" max="2056" width="11.28515625" customWidth="1"/>
    <col min="2057" max="2057" width="28.42578125" customWidth="1"/>
    <col min="2058" max="2058" width="11.7109375" customWidth="1"/>
    <col min="2059" max="2059" width="15.5703125" customWidth="1"/>
    <col min="2305" max="2305" width="7.28515625" customWidth="1"/>
    <col min="2306" max="2306" width="24.42578125" customWidth="1"/>
    <col min="2307" max="2307" width="11.85546875" customWidth="1"/>
    <col min="2308" max="2308" width="13.5703125" customWidth="1"/>
    <col min="2309" max="2309" width="27.5703125" customWidth="1"/>
    <col min="2310" max="2310" width="15.85546875" customWidth="1"/>
    <col min="2311" max="2311" width="16.5703125" customWidth="1"/>
    <col min="2312" max="2312" width="11.28515625" customWidth="1"/>
    <col min="2313" max="2313" width="28.42578125" customWidth="1"/>
    <col min="2314" max="2314" width="11.7109375" customWidth="1"/>
    <col min="2315" max="2315" width="15.5703125" customWidth="1"/>
    <col min="2561" max="2561" width="7.28515625" customWidth="1"/>
    <col min="2562" max="2562" width="24.42578125" customWidth="1"/>
    <col min="2563" max="2563" width="11.85546875" customWidth="1"/>
    <col min="2564" max="2564" width="13.5703125" customWidth="1"/>
    <col min="2565" max="2565" width="27.5703125" customWidth="1"/>
    <col min="2566" max="2566" width="15.85546875" customWidth="1"/>
    <col min="2567" max="2567" width="16.5703125" customWidth="1"/>
    <col min="2568" max="2568" width="11.28515625" customWidth="1"/>
    <col min="2569" max="2569" width="28.42578125" customWidth="1"/>
    <col min="2570" max="2570" width="11.7109375" customWidth="1"/>
    <col min="2571" max="2571" width="15.5703125" customWidth="1"/>
    <col min="2817" max="2817" width="7.28515625" customWidth="1"/>
    <col min="2818" max="2818" width="24.42578125" customWidth="1"/>
    <col min="2819" max="2819" width="11.85546875" customWidth="1"/>
    <col min="2820" max="2820" width="13.5703125" customWidth="1"/>
    <col min="2821" max="2821" width="27.5703125" customWidth="1"/>
    <col min="2822" max="2822" width="15.85546875" customWidth="1"/>
    <col min="2823" max="2823" width="16.5703125" customWidth="1"/>
    <col min="2824" max="2824" width="11.28515625" customWidth="1"/>
    <col min="2825" max="2825" width="28.42578125" customWidth="1"/>
    <col min="2826" max="2826" width="11.7109375" customWidth="1"/>
    <col min="2827" max="2827" width="15.5703125" customWidth="1"/>
    <col min="3073" max="3073" width="7.28515625" customWidth="1"/>
    <col min="3074" max="3074" width="24.42578125" customWidth="1"/>
    <col min="3075" max="3075" width="11.85546875" customWidth="1"/>
    <col min="3076" max="3076" width="13.5703125" customWidth="1"/>
    <col min="3077" max="3077" width="27.5703125" customWidth="1"/>
    <col min="3078" max="3078" width="15.85546875" customWidth="1"/>
    <col min="3079" max="3079" width="16.5703125" customWidth="1"/>
    <col min="3080" max="3080" width="11.28515625" customWidth="1"/>
    <col min="3081" max="3081" width="28.42578125" customWidth="1"/>
    <col min="3082" max="3082" width="11.7109375" customWidth="1"/>
    <col min="3083" max="3083" width="15.5703125" customWidth="1"/>
    <col min="3329" max="3329" width="7.28515625" customWidth="1"/>
    <col min="3330" max="3330" width="24.42578125" customWidth="1"/>
    <col min="3331" max="3331" width="11.85546875" customWidth="1"/>
    <col min="3332" max="3332" width="13.5703125" customWidth="1"/>
    <col min="3333" max="3333" width="27.5703125" customWidth="1"/>
    <col min="3334" max="3334" width="15.85546875" customWidth="1"/>
    <col min="3335" max="3335" width="16.5703125" customWidth="1"/>
    <col min="3336" max="3336" width="11.28515625" customWidth="1"/>
    <col min="3337" max="3337" width="28.42578125" customWidth="1"/>
    <col min="3338" max="3338" width="11.7109375" customWidth="1"/>
    <col min="3339" max="3339" width="15.5703125" customWidth="1"/>
    <col min="3585" max="3585" width="7.28515625" customWidth="1"/>
    <col min="3586" max="3586" width="24.42578125" customWidth="1"/>
    <col min="3587" max="3587" width="11.85546875" customWidth="1"/>
    <col min="3588" max="3588" width="13.5703125" customWidth="1"/>
    <col min="3589" max="3589" width="27.5703125" customWidth="1"/>
    <col min="3590" max="3590" width="15.85546875" customWidth="1"/>
    <col min="3591" max="3591" width="16.5703125" customWidth="1"/>
    <col min="3592" max="3592" width="11.28515625" customWidth="1"/>
    <col min="3593" max="3593" width="28.42578125" customWidth="1"/>
    <col min="3594" max="3594" width="11.7109375" customWidth="1"/>
    <col min="3595" max="3595" width="15.5703125" customWidth="1"/>
    <col min="3841" max="3841" width="7.28515625" customWidth="1"/>
    <col min="3842" max="3842" width="24.42578125" customWidth="1"/>
    <col min="3843" max="3843" width="11.85546875" customWidth="1"/>
    <col min="3844" max="3844" width="13.5703125" customWidth="1"/>
    <col min="3845" max="3845" width="27.5703125" customWidth="1"/>
    <col min="3846" max="3846" width="15.85546875" customWidth="1"/>
    <col min="3847" max="3847" width="16.5703125" customWidth="1"/>
    <col min="3848" max="3848" width="11.28515625" customWidth="1"/>
    <col min="3849" max="3849" width="28.42578125" customWidth="1"/>
    <col min="3850" max="3850" width="11.7109375" customWidth="1"/>
    <col min="3851" max="3851" width="15.5703125" customWidth="1"/>
    <col min="4097" max="4097" width="7.28515625" customWidth="1"/>
    <col min="4098" max="4098" width="24.42578125" customWidth="1"/>
    <col min="4099" max="4099" width="11.85546875" customWidth="1"/>
    <col min="4100" max="4100" width="13.5703125" customWidth="1"/>
    <col min="4101" max="4101" width="27.5703125" customWidth="1"/>
    <col min="4102" max="4102" width="15.85546875" customWidth="1"/>
    <col min="4103" max="4103" width="16.5703125" customWidth="1"/>
    <col min="4104" max="4104" width="11.28515625" customWidth="1"/>
    <col min="4105" max="4105" width="28.42578125" customWidth="1"/>
    <col min="4106" max="4106" width="11.7109375" customWidth="1"/>
    <col min="4107" max="4107" width="15.5703125" customWidth="1"/>
    <col min="4353" max="4353" width="7.28515625" customWidth="1"/>
    <col min="4354" max="4354" width="24.42578125" customWidth="1"/>
    <col min="4355" max="4355" width="11.85546875" customWidth="1"/>
    <col min="4356" max="4356" width="13.5703125" customWidth="1"/>
    <col min="4357" max="4357" width="27.5703125" customWidth="1"/>
    <col min="4358" max="4358" width="15.85546875" customWidth="1"/>
    <col min="4359" max="4359" width="16.5703125" customWidth="1"/>
    <col min="4360" max="4360" width="11.28515625" customWidth="1"/>
    <col min="4361" max="4361" width="28.42578125" customWidth="1"/>
    <col min="4362" max="4362" width="11.7109375" customWidth="1"/>
    <col min="4363" max="4363" width="15.5703125" customWidth="1"/>
    <col min="4609" max="4609" width="7.28515625" customWidth="1"/>
    <col min="4610" max="4610" width="24.42578125" customWidth="1"/>
    <col min="4611" max="4611" width="11.85546875" customWidth="1"/>
    <col min="4612" max="4612" width="13.5703125" customWidth="1"/>
    <col min="4613" max="4613" width="27.5703125" customWidth="1"/>
    <col min="4614" max="4614" width="15.85546875" customWidth="1"/>
    <col min="4615" max="4615" width="16.5703125" customWidth="1"/>
    <col min="4616" max="4616" width="11.28515625" customWidth="1"/>
    <col min="4617" max="4617" width="28.42578125" customWidth="1"/>
    <col min="4618" max="4618" width="11.7109375" customWidth="1"/>
    <col min="4619" max="4619" width="15.5703125" customWidth="1"/>
    <col min="4865" max="4865" width="7.28515625" customWidth="1"/>
    <col min="4866" max="4866" width="24.42578125" customWidth="1"/>
    <col min="4867" max="4867" width="11.85546875" customWidth="1"/>
    <col min="4868" max="4868" width="13.5703125" customWidth="1"/>
    <col min="4869" max="4869" width="27.5703125" customWidth="1"/>
    <col min="4870" max="4870" width="15.85546875" customWidth="1"/>
    <col min="4871" max="4871" width="16.5703125" customWidth="1"/>
    <col min="4872" max="4872" width="11.28515625" customWidth="1"/>
    <col min="4873" max="4873" width="28.42578125" customWidth="1"/>
    <col min="4874" max="4874" width="11.7109375" customWidth="1"/>
    <col min="4875" max="4875" width="15.5703125" customWidth="1"/>
    <col min="5121" max="5121" width="7.28515625" customWidth="1"/>
    <col min="5122" max="5122" width="24.42578125" customWidth="1"/>
    <col min="5123" max="5123" width="11.85546875" customWidth="1"/>
    <col min="5124" max="5124" width="13.5703125" customWidth="1"/>
    <col min="5125" max="5125" width="27.5703125" customWidth="1"/>
    <col min="5126" max="5126" width="15.85546875" customWidth="1"/>
    <col min="5127" max="5127" width="16.5703125" customWidth="1"/>
    <col min="5128" max="5128" width="11.28515625" customWidth="1"/>
    <col min="5129" max="5129" width="28.42578125" customWidth="1"/>
    <col min="5130" max="5130" width="11.7109375" customWidth="1"/>
    <col min="5131" max="5131" width="15.5703125" customWidth="1"/>
    <col min="5377" max="5377" width="7.28515625" customWidth="1"/>
    <col min="5378" max="5378" width="24.42578125" customWidth="1"/>
    <col min="5379" max="5379" width="11.85546875" customWidth="1"/>
    <col min="5380" max="5380" width="13.5703125" customWidth="1"/>
    <col min="5381" max="5381" width="27.5703125" customWidth="1"/>
    <col min="5382" max="5382" width="15.85546875" customWidth="1"/>
    <col min="5383" max="5383" width="16.5703125" customWidth="1"/>
    <col min="5384" max="5384" width="11.28515625" customWidth="1"/>
    <col min="5385" max="5385" width="28.42578125" customWidth="1"/>
    <col min="5386" max="5386" width="11.7109375" customWidth="1"/>
    <col min="5387" max="5387" width="15.5703125" customWidth="1"/>
    <col min="5633" max="5633" width="7.28515625" customWidth="1"/>
    <col min="5634" max="5634" width="24.42578125" customWidth="1"/>
    <col min="5635" max="5635" width="11.85546875" customWidth="1"/>
    <col min="5636" max="5636" width="13.5703125" customWidth="1"/>
    <col min="5637" max="5637" width="27.5703125" customWidth="1"/>
    <col min="5638" max="5638" width="15.85546875" customWidth="1"/>
    <col min="5639" max="5639" width="16.5703125" customWidth="1"/>
    <col min="5640" max="5640" width="11.28515625" customWidth="1"/>
    <col min="5641" max="5641" width="28.42578125" customWidth="1"/>
    <col min="5642" max="5642" width="11.7109375" customWidth="1"/>
    <col min="5643" max="5643" width="15.5703125" customWidth="1"/>
    <col min="5889" max="5889" width="7.28515625" customWidth="1"/>
    <col min="5890" max="5890" width="24.42578125" customWidth="1"/>
    <col min="5891" max="5891" width="11.85546875" customWidth="1"/>
    <col min="5892" max="5892" width="13.5703125" customWidth="1"/>
    <col min="5893" max="5893" width="27.5703125" customWidth="1"/>
    <col min="5894" max="5894" width="15.85546875" customWidth="1"/>
    <col min="5895" max="5895" width="16.5703125" customWidth="1"/>
    <col min="5896" max="5896" width="11.28515625" customWidth="1"/>
    <col min="5897" max="5897" width="28.42578125" customWidth="1"/>
    <col min="5898" max="5898" width="11.7109375" customWidth="1"/>
    <col min="5899" max="5899" width="15.5703125" customWidth="1"/>
    <col min="6145" max="6145" width="7.28515625" customWidth="1"/>
    <col min="6146" max="6146" width="24.42578125" customWidth="1"/>
    <col min="6147" max="6147" width="11.85546875" customWidth="1"/>
    <col min="6148" max="6148" width="13.5703125" customWidth="1"/>
    <col min="6149" max="6149" width="27.5703125" customWidth="1"/>
    <col min="6150" max="6150" width="15.85546875" customWidth="1"/>
    <col min="6151" max="6151" width="16.5703125" customWidth="1"/>
    <col min="6152" max="6152" width="11.28515625" customWidth="1"/>
    <col min="6153" max="6153" width="28.42578125" customWidth="1"/>
    <col min="6154" max="6154" width="11.7109375" customWidth="1"/>
    <col min="6155" max="6155" width="15.5703125" customWidth="1"/>
    <col min="6401" max="6401" width="7.28515625" customWidth="1"/>
    <col min="6402" max="6402" width="24.42578125" customWidth="1"/>
    <col min="6403" max="6403" width="11.85546875" customWidth="1"/>
    <col min="6404" max="6404" width="13.5703125" customWidth="1"/>
    <col min="6405" max="6405" width="27.5703125" customWidth="1"/>
    <col min="6406" max="6406" width="15.85546875" customWidth="1"/>
    <col min="6407" max="6407" width="16.5703125" customWidth="1"/>
    <col min="6408" max="6408" width="11.28515625" customWidth="1"/>
    <col min="6409" max="6409" width="28.42578125" customWidth="1"/>
    <col min="6410" max="6410" width="11.7109375" customWidth="1"/>
    <col min="6411" max="6411" width="15.5703125" customWidth="1"/>
    <col min="6657" max="6657" width="7.28515625" customWidth="1"/>
    <col min="6658" max="6658" width="24.42578125" customWidth="1"/>
    <col min="6659" max="6659" width="11.85546875" customWidth="1"/>
    <col min="6660" max="6660" width="13.5703125" customWidth="1"/>
    <col min="6661" max="6661" width="27.5703125" customWidth="1"/>
    <col min="6662" max="6662" width="15.85546875" customWidth="1"/>
    <col min="6663" max="6663" width="16.5703125" customWidth="1"/>
    <col min="6664" max="6664" width="11.28515625" customWidth="1"/>
    <col min="6665" max="6665" width="28.42578125" customWidth="1"/>
    <col min="6666" max="6666" width="11.7109375" customWidth="1"/>
    <col min="6667" max="6667" width="15.5703125" customWidth="1"/>
    <col min="6913" max="6913" width="7.28515625" customWidth="1"/>
    <col min="6914" max="6914" width="24.42578125" customWidth="1"/>
    <col min="6915" max="6915" width="11.85546875" customWidth="1"/>
    <col min="6916" max="6916" width="13.5703125" customWidth="1"/>
    <col min="6917" max="6917" width="27.5703125" customWidth="1"/>
    <col min="6918" max="6918" width="15.85546875" customWidth="1"/>
    <col min="6919" max="6919" width="16.5703125" customWidth="1"/>
    <col min="6920" max="6920" width="11.28515625" customWidth="1"/>
    <col min="6921" max="6921" width="28.42578125" customWidth="1"/>
    <col min="6922" max="6922" width="11.7109375" customWidth="1"/>
    <col min="6923" max="6923" width="15.5703125" customWidth="1"/>
    <col min="7169" max="7169" width="7.28515625" customWidth="1"/>
    <col min="7170" max="7170" width="24.42578125" customWidth="1"/>
    <col min="7171" max="7171" width="11.85546875" customWidth="1"/>
    <col min="7172" max="7172" width="13.5703125" customWidth="1"/>
    <col min="7173" max="7173" width="27.5703125" customWidth="1"/>
    <col min="7174" max="7174" width="15.85546875" customWidth="1"/>
    <col min="7175" max="7175" width="16.5703125" customWidth="1"/>
    <col min="7176" max="7176" width="11.28515625" customWidth="1"/>
    <col min="7177" max="7177" width="28.42578125" customWidth="1"/>
    <col min="7178" max="7178" width="11.7109375" customWidth="1"/>
    <col min="7179" max="7179" width="15.5703125" customWidth="1"/>
    <col min="7425" max="7425" width="7.28515625" customWidth="1"/>
    <col min="7426" max="7426" width="24.42578125" customWidth="1"/>
    <col min="7427" max="7427" width="11.85546875" customWidth="1"/>
    <col min="7428" max="7428" width="13.5703125" customWidth="1"/>
    <col min="7429" max="7429" width="27.5703125" customWidth="1"/>
    <col min="7430" max="7430" width="15.85546875" customWidth="1"/>
    <col min="7431" max="7431" width="16.5703125" customWidth="1"/>
    <col min="7432" max="7432" width="11.28515625" customWidth="1"/>
    <col min="7433" max="7433" width="28.42578125" customWidth="1"/>
    <col min="7434" max="7434" width="11.7109375" customWidth="1"/>
    <col min="7435" max="7435" width="15.5703125" customWidth="1"/>
    <col min="7681" max="7681" width="7.28515625" customWidth="1"/>
    <col min="7682" max="7682" width="24.42578125" customWidth="1"/>
    <col min="7683" max="7683" width="11.85546875" customWidth="1"/>
    <col min="7684" max="7684" width="13.5703125" customWidth="1"/>
    <col min="7685" max="7685" width="27.5703125" customWidth="1"/>
    <col min="7686" max="7686" width="15.85546875" customWidth="1"/>
    <col min="7687" max="7687" width="16.5703125" customWidth="1"/>
    <col min="7688" max="7688" width="11.28515625" customWidth="1"/>
    <col min="7689" max="7689" width="28.42578125" customWidth="1"/>
    <col min="7690" max="7690" width="11.7109375" customWidth="1"/>
    <col min="7691" max="7691" width="15.5703125" customWidth="1"/>
    <col min="7937" max="7937" width="7.28515625" customWidth="1"/>
    <col min="7938" max="7938" width="24.42578125" customWidth="1"/>
    <col min="7939" max="7939" width="11.85546875" customWidth="1"/>
    <col min="7940" max="7940" width="13.5703125" customWidth="1"/>
    <col min="7941" max="7941" width="27.5703125" customWidth="1"/>
    <col min="7942" max="7942" width="15.85546875" customWidth="1"/>
    <col min="7943" max="7943" width="16.5703125" customWidth="1"/>
    <col min="7944" max="7944" width="11.28515625" customWidth="1"/>
    <col min="7945" max="7945" width="28.42578125" customWidth="1"/>
    <col min="7946" max="7946" width="11.7109375" customWidth="1"/>
    <col min="7947" max="7947" width="15.5703125" customWidth="1"/>
    <col min="8193" max="8193" width="7.28515625" customWidth="1"/>
    <col min="8194" max="8194" width="24.42578125" customWidth="1"/>
    <col min="8195" max="8195" width="11.85546875" customWidth="1"/>
    <col min="8196" max="8196" width="13.5703125" customWidth="1"/>
    <col min="8197" max="8197" width="27.5703125" customWidth="1"/>
    <col min="8198" max="8198" width="15.85546875" customWidth="1"/>
    <col min="8199" max="8199" width="16.5703125" customWidth="1"/>
    <col min="8200" max="8200" width="11.28515625" customWidth="1"/>
    <col min="8201" max="8201" width="28.42578125" customWidth="1"/>
    <col min="8202" max="8202" width="11.7109375" customWidth="1"/>
    <col min="8203" max="8203" width="15.5703125" customWidth="1"/>
    <col min="8449" max="8449" width="7.28515625" customWidth="1"/>
    <col min="8450" max="8450" width="24.42578125" customWidth="1"/>
    <col min="8451" max="8451" width="11.85546875" customWidth="1"/>
    <col min="8452" max="8452" width="13.5703125" customWidth="1"/>
    <col min="8453" max="8453" width="27.5703125" customWidth="1"/>
    <col min="8454" max="8454" width="15.85546875" customWidth="1"/>
    <col min="8455" max="8455" width="16.5703125" customWidth="1"/>
    <col min="8456" max="8456" width="11.28515625" customWidth="1"/>
    <col min="8457" max="8457" width="28.42578125" customWidth="1"/>
    <col min="8458" max="8458" width="11.7109375" customWidth="1"/>
    <col min="8459" max="8459" width="15.5703125" customWidth="1"/>
    <col min="8705" max="8705" width="7.28515625" customWidth="1"/>
    <col min="8706" max="8706" width="24.42578125" customWidth="1"/>
    <col min="8707" max="8707" width="11.85546875" customWidth="1"/>
    <col min="8708" max="8708" width="13.5703125" customWidth="1"/>
    <col min="8709" max="8709" width="27.5703125" customWidth="1"/>
    <col min="8710" max="8710" width="15.85546875" customWidth="1"/>
    <col min="8711" max="8711" width="16.5703125" customWidth="1"/>
    <col min="8712" max="8712" width="11.28515625" customWidth="1"/>
    <col min="8713" max="8713" width="28.42578125" customWidth="1"/>
    <col min="8714" max="8714" width="11.7109375" customWidth="1"/>
    <col min="8715" max="8715" width="15.5703125" customWidth="1"/>
    <col min="8961" max="8961" width="7.28515625" customWidth="1"/>
    <col min="8962" max="8962" width="24.42578125" customWidth="1"/>
    <col min="8963" max="8963" width="11.85546875" customWidth="1"/>
    <col min="8964" max="8964" width="13.5703125" customWidth="1"/>
    <col min="8965" max="8965" width="27.5703125" customWidth="1"/>
    <col min="8966" max="8966" width="15.85546875" customWidth="1"/>
    <col min="8967" max="8967" width="16.5703125" customWidth="1"/>
    <col min="8968" max="8968" width="11.28515625" customWidth="1"/>
    <col min="8969" max="8969" width="28.42578125" customWidth="1"/>
    <col min="8970" max="8970" width="11.7109375" customWidth="1"/>
    <col min="8971" max="8971" width="15.5703125" customWidth="1"/>
    <col min="9217" max="9217" width="7.28515625" customWidth="1"/>
    <col min="9218" max="9218" width="24.42578125" customWidth="1"/>
    <col min="9219" max="9219" width="11.85546875" customWidth="1"/>
    <col min="9220" max="9220" width="13.5703125" customWidth="1"/>
    <col min="9221" max="9221" width="27.5703125" customWidth="1"/>
    <col min="9222" max="9222" width="15.85546875" customWidth="1"/>
    <col min="9223" max="9223" width="16.5703125" customWidth="1"/>
    <col min="9224" max="9224" width="11.28515625" customWidth="1"/>
    <col min="9225" max="9225" width="28.42578125" customWidth="1"/>
    <col min="9226" max="9226" width="11.7109375" customWidth="1"/>
    <col min="9227" max="9227" width="15.5703125" customWidth="1"/>
    <col min="9473" max="9473" width="7.28515625" customWidth="1"/>
    <col min="9474" max="9474" width="24.42578125" customWidth="1"/>
    <col min="9475" max="9475" width="11.85546875" customWidth="1"/>
    <col min="9476" max="9476" width="13.5703125" customWidth="1"/>
    <col min="9477" max="9477" width="27.5703125" customWidth="1"/>
    <col min="9478" max="9478" width="15.85546875" customWidth="1"/>
    <col min="9479" max="9479" width="16.5703125" customWidth="1"/>
    <col min="9480" max="9480" width="11.28515625" customWidth="1"/>
    <col min="9481" max="9481" width="28.42578125" customWidth="1"/>
    <col min="9482" max="9482" width="11.7109375" customWidth="1"/>
    <col min="9483" max="9483" width="15.5703125" customWidth="1"/>
    <col min="9729" max="9729" width="7.28515625" customWidth="1"/>
    <col min="9730" max="9730" width="24.42578125" customWidth="1"/>
    <col min="9731" max="9731" width="11.85546875" customWidth="1"/>
    <col min="9732" max="9732" width="13.5703125" customWidth="1"/>
    <col min="9733" max="9733" width="27.5703125" customWidth="1"/>
    <col min="9734" max="9734" width="15.85546875" customWidth="1"/>
    <col min="9735" max="9735" width="16.5703125" customWidth="1"/>
    <col min="9736" max="9736" width="11.28515625" customWidth="1"/>
    <col min="9737" max="9737" width="28.42578125" customWidth="1"/>
    <col min="9738" max="9738" width="11.7109375" customWidth="1"/>
    <col min="9739" max="9739" width="15.5703125" customWidth="1"/>
    <col min="9985" max="9985" width="7.28515625" customWidth="1"/>
    <col min="9986" max="9986" width="24.42578125" customWidth="1"/>
    <col min="9987" max="9987" width="11.85546875" customWidth="1"/>
    <col min="9988" max="9988" width="13.5703125" customWidth="1"/>
    <col min="9989" max="9989" width="27.5703125" customWidth="1"/>
    <col min="9990" max="9990" width="15.85546875" customWidth="1"/>
    <col min="9991" max="9991" width="16.5703125" customWidth="1"/>
    <col min="9992" max="9992" width="11.28515625" customWidth="1"/>
    <col min="9993" max="9993" width="28.42578125" customWidth="1"/>
    <col min="9994" max="9994" width="11.7109375" customWidth="1"/>
    <col min="9995" max="9995" width="15.5703125" customWidth="1"/>
    <col min="10241" max="10241" width="7.28515625" customWidth="1"/>
    <col min="10242" max="10242" width="24.42578125" customWidth="1"/>
    <col min="10243" max="10243" width="11.85546875" customWidth="1"/>
    <col min="10244" max="10244" width="13.5703125" customWidth="1"/>
    <col min="10245" max="10245" width="27.5703125" customWidth="1"/>
    <col min="10246" max="10246" width="15.85546875" customWidth="1"/>
    <col min="10247" max="10247" width="16.5703125" customWidth="1"/>
    <col min="10248" max="10248" width="11.28515625" customWidth="1"/>
    <col min="10249" max="10249" width="28.42578125" customWidth="1"/>
    <col min="10250" max="10250" width="11.7109375" customWidth="1"/>
    <col min="10251" max="10251" width="15.5703125" customWidth="1"/>
    <col min="10497" max="10497" width="7.28515625" customWidth="1"/>
    <col min="10498" max="10498" width="24.42578125" customWidth="1"/>
    <col min="10499" max="10499" width="11.85546875" customWidth="1"/>
    <col min="10500" max="10500" width="13.5703125" customWidth="1"/>
    <col min="10501" max="10501" width="27.5703125" customWidth="1"/>
    <col min="10502" max="10502" width="15.85546875" customWidth="1"/>
    <col min="10503" max="10503" width="16.5703125" customWidth="1"/>
    <col min="10504" max="10504" width="11.28515625" customWidth="1"/>
    <col min="10505" max="10505" width="28.42578125" customWidth="1"/>
    <col min="10506" max="10506" width="11.7109375" customWidth="1"/>
    <col min="10507" max="10507" width="15.5703125" customWidth="1"/>
    <col min="10753" max="10753" width="7.28515625" customWidth="1"/>
    <col min="10754" max="10754" width="24.42578125" customWidth="1"/>
    <col min="10755" max="10755" width="11.85546875" customWidth="1"/>
    <col min="10756" max="10756" width="13.5703125" customWidth="1"/>
    <col min="10757" max="10757" width="27.5703125" customWidth="1"/>
    <col min="10758" max="10758" width="15.85546875" customWidth="1"/>
    <col min="10759" max="10759" width="16.5703125" customWidth="1"/>
    <col min="10760" max="10760" width="11.28515625" customWidth="1"/>
    <col min="10761" max="10761" width="28.42578125" customWidth="1"/>
    <col min="10762" max="10762" width="11.7109375" customWidth="1"/>
    <col min="10763" max="10763" width="15.5703125" customWidth="1"/>
    <col min="11009" max="11009" width="7.28515625" customWidth="1"/>
    <col min="11010" max="11010" width="24.42578125" customWidth="1"/>
    <col min="11011" max="11011" width="11.85546875" customWidth="1"/>
    <col min="11012" max="11012" width="13.5703125" customWidth="1"/>
    <col min="11013" max="11013" width="27.5703125" customWidth="1"/>
    <col min="11014" max="11014" width="15.85546875" customWidth="1"/>
    <col min="11015" max="11015" width="16.5703125" customWidth="1"/>
    <col min="11016" max="11016" width="11.28515625" customWidth="1"/>
    <col min="11017" max="11017" width="28.42578125" customWidth="1"/>
    <col min="11018" max="11018" width="11.7109375" customWidth="1"/>
    <col min="11019" max="11019" width="15.5703125" customWidth="1"/>
    <col min="11265" max="11265" width="7.28515625" customWidth="1"/>
    <col min="11266" max="11266" width="24.42578125" customWidth="1"/>
    <col min="11267" max="11267" width="11.85546875" customWidth="1"/>
    <col min="11268" max="11268" width="13.5703125" customWidth="1"/>
    <col min="11269" max="11269" width="27.5703125" customWidth="1"/>
    <col min="11270" max="11270" width="15.85546875" customWidth="1"/>
    <col min="11271" max="11271" width="16.5703125" customWidth="1"/>
    <col min="11272" max="11272" width="11.28515625" customWidth="1"/>
    <col min="11273" max="11273" width="28.42578125" customWidth="1"/>
    <col min="11274" max="11274" width="11.7109375" customWidth="1"/>
    <col min="11275" max="11275" width="15.5703125" customWidth="1"/>
    <col min="11521" max="11521" width="7.28515625" customWidth="1"/>
    <col min="11522" max="11522" width="24.42578125" customWidth="1"/>
    <col min="11523" max="11523" width="11.85546875" customWidth="1"/>
    <col min="11524" max="11524" width="13.5703125" customWidth="1"/>
    <col min="11525" max="11525" width="27.5703125" customWidth="1"/>
    <col min="11526" max="11526" width="15.85546875" customWidth="1"/>
    <col min="11527" max="11527" width="16.5703125" customWidth="1"/>
    <col min="11528" max="11528" width="11.28515625" customWidth="1"/>
    <col min="11529" max="11529" width="28.42578125" customWidth="1"/>
    <col min="11530" max="11530" width="11.7109375" customWidth="1"/>
    <col min="11531" max="11531" width="15.5703125" customWidth="1"/>
    <col min="11777" max="11777" width="7.28515625" customWidth="1"/>
    <col min="11778" max="11778" width="24.42578125" customWidth="1"/>
    <col min="11779" max="11779" width="11.85546875" customWidth="1"/>
    <col min="11780" max="11780" width="13.5703125" customWidth="1"/>
    <col min="11781" max="11781" width="27.5703125" customWidth="1"/>
    <col min="11782" max="11782" width="15.85546875" customWidth="1"/>
    <col min="11783" max="11783" width="16.5703125" customWidth="1"/>
    <col min="11784" max="11784" width="11.28515625" customWidth="1"/>
    <col min="11785" max="11785" width="28.42578125" customWidth="1"/>
    <col min="11786" max="11786" width="11.7109375" customWidth="1"/>
    <col min="11787" max="11787" width="15.5703125" customWidth="1"/>
    <col min="12033" max="12033" width="7.28515625" customWidth="1"/>
    <col min="12034" max="12034" width="24.42578125" customWidth="1"/>
    <col min="12035" max="12035" width="11.85546875" customWidth="1"/>
    <col min="12036" max="12036" width="13.5703125" customWidth="1"/>
    <col min="12037" max="12037" width="27.5703125" customWidth="1"/>
    <col min="12038" max="12038" width="15.85546875" customWidth="1"/>
    <col min="12039" max="12039" width="16.5703125" customWidth="1"/>
    <col min="12040" max="12040" width="11.28515625" customWidth="1"/>
    <col min="12041" max="12041" width="28.42578125" customWidth="1"/>
    <col min="12042" max="12042" width="11.7109375" customWidth="1"/>
    <col min="12043" max="12043" width="15.5703125" customWidth="1"/>
    <col min="12289" max="12289" width="7.28515625" customWidth="1"/>
    <col min="12290" max="12290" width="24.42578125" customWidth="1"/>
    <col min="12291" max="12291" width="11.85546875" customWidth="1"/>
    <col min="12292" max="12292" width="13.5703125" customWidth="1"/>
    <col min="12293" max="12293" width="27.5703125" customWidth="1"/>
    <col min="12294" max="12294" width="15.85546875" customWidth="1"/>
    <col min="12295" max="12295" width="16.5703125" customWidth="1"/>
    <col min="12296" max="12296" width="11.28515625" customWidth="1"/>
    <col min="12297" max="12297" width="28.42578125" customWidth="1"/>
    <col min="12298" max="12298" width="11.7109375" customWidth="1"/>
    <col min="12299" max="12299" width="15.5703125" customWidth="1"/>
    <col min="12545" max="12545" width="7.28515625" customWidth="1"/>
    <col min="12546" max="12546" width="24.42578125" customWidth="1"/>
    <col min="12547" max="12547" width="11.85546875" customWidth="1"/>
    <col min="12548" max="12548" width="13.5703125" customWidth="1"/>
    <col min="12549" max="12549" width="27.5703125" customWidth="1"/>
    <col min="12550" max="12550" width="15.85546875" customWidth="1"/>
    <col min="12551" max="12551" width="16.5703125" customWidth="1"/>
    <col min="12552" max="12552" width="11.28515625" customWidth="1"/>
    <col min="12553" max="12553" width="28.42578125" customWidth="1"/>
    <col min="12554" max="12554" width="11.7109375" customWidth="1"/>
    <col min="12555" max="12555" width="15.5703125" customWidth="1"/>
    <col min="12801" max="12801" width="7.28515625" customWidth="1"/>
    <col min="12802" max="12802" width="24.42578125" customWidth="1"/>
    <col min="12803" max="12803" width="11.85546875" customWidth="1"/>
    <col min="12804" max="12804" width="13.5703125" customWidth="1"/>
    <col min="12805" max="12805" width="27.5703125" customWidth="1"/>
    <col min="12806" max="12806" width="15.85546875" customWidth="1"/>
    <col min="12807" max="12807" width="16.5703125" customWidth="1"/>
    <col min="12808" max="12808" width="11.28515625" customWidth="1"/>
    <col min="12809" max="12809" width="28.42578125" customWidth="1"/>
    <col min="12810" max="12810" width="11.7109375" customWidth="1"/>
    <col min="12811" max="12811" width="15.5703125" customWidth="1"/>
    <col min="13057" max="13057" width="7.28515625" customWidth="1"/>
    <col min="13058" max="13058" width="24.42578125" customWidth="1"/>
    <col min="13059" max="13059" width="11.85546875" customWidth="1"/>
    <col min="13060" max="13060" width="13.5703125" customWidth="1"/>
    <col min="13061" max="13061" width="27.5703125" customWidth="1"/>
    <col min="13062" max="13062" width="15.85546875" customWidth="1"/>
    <col min="13063" max="13063" width="16.5703125" customWidth="1"/>
    <col min="13064" max="13064" width="11.28515625" customWidth="1"/>
    <col min="13065" max="13065" width="28.42578125" customWidth="1"/>
    <col min="13066" max="13066" width="11.7109375" customWidth="1"/>
    <col min="13067" max="13067" width="15.5703125" customWidth="1"/>
    <col min="13313" max="13313" width="7.28515625" customWidth="1"/>
    <col min="13314" max="13314" width="24.42578125" customWidth="1"/>
    <col min="13315" max="13315" width="11.85546875" customWidth="1"/>
    <col min="13316" max="13316" width="13.5703125" customWidth="1"/>
    <col min="13317" max="13317" width="27.5703125" customWidth="1"/>
    <col min="13318" max="13318" width="15.85546875" customWidth="1"/>
    <col min="13319" max="13319" width="16.5703125" customWidth="1"/>
    <col min="13320" max="13320" width="11.28515625" customWidth="1"/>
    <col min="13321" max="13321" width="28.42578125" customWidth="1"/>
    <col min="13322" max="13322" width="11.7109375" customWidth="1"/>
    <col min="13323" max="13323" width="15.5703125" customWidth="1"/>
    <col min="13569" max="13569" width="7.28515625" customWidth="1"/>
    <col min="13570" max="13570" width="24.42578125" customWidth="1"/>
    <col min="13571" max="13571" width="11.85546875" customWidth="1"/>
    <col min="13572" max="13572" width="13.5703125" customWidth="1"/>
    <col min="13573" max="13573" width="27.5703125" customWidth="1"/>
    <col min="13574" max="13574" width="15.85546875" customWidth="1"/>
    <col min="13575" max="13575" width="16.5703125" customWidth="1"/>
    <col min="13576" max="13576" width="11.28515625" customWidth="1"/>
    <col min="13577" max="13577" width="28.42578125" customWidth="1"/>
    <col min="13578" max="13578" width="11.7109375" customWidth="1"/>
    <col min="13579" max="13579" width="15.5703125" customWidth="1"/>
    <col min="13825" max="13825" width="7.28515625" customWidth="1"/>
    <col min="13826" max="13826" width="24.42578125" customWidth="1"/>
    <col min="13827" max="13827" width="11.85546875" customWidth="1"/>
    <col min="13828" max="13828" width="13.5703125" customWidth="1"/>
    <col min="13829" max="13829" width="27.5703125" customWidth="1"/>
    <col min="13830" max="13830" width="15.85546875" customWidth="1"/>
    <col min="13831" max="13831" width="16.5703125" customWidth="1"/>
    <col min="13832" max="13832" width="11.28515625" customWidth="1"/>
    <col min="13833" max="13833" width="28.42578125" customWidth="1"/>
    <col min="13834" max="13834" width="11.7109375" customWidth="1"/>
    <col min="13835" max="13835" width="15.5703125" customWidth="1"/>
    <col min="14081" max="14081" width="7.28515625" customWidth="1"/>
    <col min="14082" max="14082" width="24.42578125" customWidth="1"/>
    <col min="14083" max="14083" width="11.85546875" customWidth="1"/>
    <col min="14084" max="14084" width="13.5703125" customWidth="1"/>
    <col min="14085" max="14085" width="27.5703125" customWidth="1"/>
    <col min="14086" max="14086" width="15.85546875" customWidth="1"/>
    <col min="14087" max="14087" width="16.5703125" customWidth="1"/>
    <col min="14088" max="14088" width="11.28515625" customWidth="1"/>
    <col min="14089" max="14089" width="28.42578125" customWidth="1"/>
    <col min="14090" max="14090" width="11.7109375" customWidth="1"/>
    <col min="14091" max="14091" width="15.5703125" customWidth="1"/>
    <col min="14337" max="14337" width="7.28515625" customWidth="1"/>
    <col min="14338" max="14338" width="24.42578125" customWidth="1"/>
    <col min="14339" max="14339" width="11.85546875" customWidth="1"/>
    <col min="14340" max="14340" width="13.5703125" customWidth="1"/>
    <col min="14341" max="14341" width="27.5703125" customWidth="1"/>
    <col min="14342" max="14342" width="15.85546875" customWidth="1"/>
    <col min="14343" max="14343" width="16.5703125" customWidth="1"/>
    <col min="14344" max="14344" width="11.28515625" customWidth="1"/>
    <col min="14345" max="14345" width="28.42578125" customWidth="1"/>
    <col min="14346" max="14346" width="11.7109375" customWidth="1"/>
    <col min="14347" max="14347" width="15.5703125" customWidth="1"/>
    <col min="14593" max="14593" width="7.28515625" customWidth="1"/>
    <col min="14594" max="14594" width="24.42578125" customWidth="1"/>
    <col min="14595" max="14595" width="11.85546875" customWidth="1"/>
    <col min="14596" max="14596" width="13.5703125" customWidth="1"/>
    <col min="14597" max="14597" width="27.5703125" customWidth="1"/>
    <col min="14598" max="14598" width="15.85546875" customWidth="1"/>
    <col min="14599" max="14599" width="16.5703125" customWidth="1"/>
    <col min="14600" max="14600" width="11.28515625" customWidth="1"/>
    <col min="14601" max="14601" width="28.42578125" customWidth="1"/>
    <col min="14602" max="14602" width="11.7109375" customWidth="1"/>
    <col min="14603" max="14603" width="15.5703125" customWidth="1"/>
    <col min="14849" max="14849" width="7.28515625" customWidth="1"/>
    <col min="14850" max="14850" width="24.42578125" customWidth="1"/>
    <col min="14851" max="14851" width="11.85546875" customWidth="1"/>
    <col min="14852" max="14852" width="13.5703125" customWidth="1"/>
    <col min="14853" max="14853" width="27.5703125" customWidth="1"/>
    <col min="14854" max="14854" width="15.85546875" customWidth="1"/>
    <col min="14855" max="14855" width="16.5703125" customWidth="1"/>
    <col min="14856" max="14856" width="11.28515625" customWidth="1"/>
    <col min="14857" max="14857" width="28.42578125" customWidth="1"/>
    <col min="14858" max="14858" width="11.7109375" customWidth="1"/>
    <col min="14859" max="14859" width="15.5703125" customWidth="1"/>
    <col min="15105" max="15105" width="7.28515625" customWidth="1"/>
    <col min="15106" max="15106" width="24.42578125" customWidth="1"/>
    <col min="15107" max="15107" width="11.85546875" customWidth="1"/>
    <col min="15108" max="15108" width="13.5703125" customWidth="1"/>
    <col min="15109" max="15109" width="27.5703125" customWidth="1"/>
    <col min="15110" max="15110" width="15.85546875" customWidth="1"/>
    <col min="15111" max="15111" width="16.5703125" customWidth="1"/>
    <col min="15112" max="15112" width="11.28515625" customWidth="1"/>
    <col min="15113" max="15113" width="28.42578125" customWidth="1"/>
    <col min="15114" max="15114" width="11.7109375" customWidth="1"/>
    <col min="15115" max="15115" width="15.5703125" customWidth="1"/>
    <col min="15361" max="15361" width="7.28515625" customWidth="1"/>
    <col min="15362" max="15362" width="24.42578125" customWidth="1"/>
    <col min="15363" max="15363" width="11.85546875" customWidth="1"/>
    <col min="15364" max="15364" width="13.5703125" customWidth="1"/>
    <col min="15365" max="15365" width="27.5703125" customWidth="1"/>
    <col min="15366" max="15366" width="15.85546875" customWidth="1"/>
    <col min="15367" max="15367" width="16.5703125" customWidth="1"/>
    <col min="15368" max="15368" width="11.28515625" customWidth="1"/>
    <col min="15369" max="15369" width="28.42578125" customWidth="1"/>
    <col min="15370" max="15370" width="11.7109375" customWidth="1"/>
    <col min="15371" max="15371" width="15.5703125" customWidth="1"/>
    <col min="15617" max="15617" width="7.28515625" customWidth="1"/>
    <col min="15618" max="15618" width="24.42578125" customWidth="1"/>
    <col min="15619" max="15619" width="11.85546875" customWidth="1"/>
    <col min="15620" max="15620" width="13.5703125" customWidth="1"/>
    <col min="15621" max="15621" width="27.5703125" customWidth="1"/>
    <col min="15622" max="15622" width="15.85546875" customWidth="1"/>
    <col min="15623" max="15623" width="16.5703125" customWidth="1"/>
    <col min="15624" max="15624" width="11.28515625" customWidth="1"/>
    <col min="15625" max="15625" width="28.42578125" customWidth="1"/>
    <col min="15626" max="15626" width="11.7109375" customWidth="1"/>
    <col min="15627" max="15627" width="15.5703125" customWidth="1"/>
    <col min="15873" max="15873" width="7.28515625" customWidth="1"/>
    <col min="15874" max="15874" width="24.42578125" customWidth="1"/>
    <col min="15875" max="15875" width="11.85546875" customWidth="1"/>
    <col min="15876" max="15876" width="13.5703125" customWidth="1"/>
    <col min="15877" max="15877" width="27.5703125" customWidth="1"/>
    <col min="15878" max="15878" width="15.85546875" customWidth="1"/>
    <col min="15879" max="15879" width="16.5703125" customWidth="1"/>
    <col min="15880" max="15880" width="11.28515625" customWidth="1"/>
    <col min="15881" max="15881" width="28.42578125" customWidth="1"/>
    <col min="15882" max="15882" width="11.7109375" customWidth="1"/>
    <col min="15883" max="15883" width="15.5703125" customWidth="1"/>
    <col min="16129" max="16129" width="7.28515625" customWidth="1"/>
    <col min="16130" max="16130" width="24.42578125" customWidth="1"/>
    <col min="16131" max="16131" width="11.85546875" customWidth="1"/>
    <col min="16132" max="16132" width="13.5703125" customWidth="1"/>
    <col min="16133" max="16133" width="27.5703125" customWidth="1"/>
    <col min="16134" max="16134" width="15.85546875" customWidth="1"/>
    <col min="16135" max="16135" width="16.5703125" customWidth="1"/>
    <col min="16136" max="16136" width="11.28515625" customWidth="1"/>
    <col min="16137" max="16137" width="28.42578125" customWidth="1"/>
    <col min="16138" max="16138" width="11.7109375" customWidth="1"/>
    <col min="16139" max="16139" width="15.5703125" customWidth="1"/>
  </cols>
  <sheetData>
    <row r="1" spans="1:13" ht="18.75" customHeight="1" x14ac:dyDescent="0.25">
      <c r="J1" s="116" t="s">
        <v>452</v>
      </c>
      <c r="K1" s="116"/>
      <c r="L1" s="116"/>
    </row>
    <row r="2" spans="1:13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J2" s="117"/>
      <c r="K2" s="117"/>
      <c r="L2" s="117"/>
      <c r="M2" s="117"/>
    </row>
    <row r="3" spans="1:13" ht="98.25" customHeight="1" x14ac:dyDescent="0.25">
      <c r="A3" s="73" t="s">
        <v>453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3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3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3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2" t="s">
        <v>16</v>
      </c>
      <c r="I6" s="21" t="s">
        <v>17</v>
      </c>
      <c r="J6" s="21" t="s">
        <v>16</v>
      </c>
      <c r="K6" s="20"/>
    </row>
    <row r="7" spans="1:13" ht="47.25" x14ac:dyDescent="0.25">
      <c r="A7" s="76">
        <v>1</v>
      </c>
      <c r="B7" s="118" t="s">
        <v>454</v>
      </c>
      <c r="C7" s="78"/>
      <c r="D7" s="78">
        <v>17.260000000000002</v>
      </c>
      <c r="E7" s="119" t="s">
        <v>455</v>
      </c>
      <c r="F7" s="80">
        <f>SUM(C7,D7)</f>
        <v>17.260000000000002</v>
      </c>
      <c r="G7" s="77"/>
      <c r="H7" s="78"/>
      <c r="I7" s="91" t="s">
        <v>456</v>
      </c>
      <c r="J7" s="78">
        <v>17.260000000000002</v>
      </c>
      <c r="K7" s="81"/>
    </row>
    <row r="8" spans="1:13" ht="78.75" x14ac:dyDescent="0.25">
      <c r="A8" s="76">
        <v>2</v>
      </c>
      <c r="B8" s="118" t="s">
        <v>457</v>
      </c>
      <c r="C8" s="78"/>
      <c r="D8" s="78">
        <v>25.5</v>
      </c>
      <c r="E8" s="79" t="s">
        <v>458</v>
      </c>
      <c r="F8" s="80">
        <f>SUM(C8,D8)</f>
        <v>25.5</v>
      </c>
      <c r="G8" s="77"/>
      <c r="H8" s="78"/>
      <c r="I8" s="79" t="s">
        <v>458</v>
      </c>
      <c r="J8" s="78">
        <v>25.5</v>
      </c>
      <c r="K8" s="81"/>
    </row>
    <row r="9" spans="1:13" ht="23.25" customHeight="1" x14ac:dyDescent="0.25">
      <c r="A9" s="76"/>
      <c r="B9" s="77"/>
      <c r="C9" s="78"/>
      <c r="D9" s="78">
        <v>4.8079999999999998</v>
      </c>
      <c r="E9" s="79" t="s">
        <v>459</v>
      </c>
      <c r="F9" s="80">
        <f>SUM(C9,D9)</f>
        <v>4.8079999999999998</v>
      </c>
      <c r="G9" s="77"/>
      <c r="H9" s="78"/>
      <c r="I9" s="79" t="s">
        <v>459</v>
      </c>
      <c r="J9" s="78">
        <v>4.8079999999999998</v>
      </c>
      <c r="K9" s="81"/>
    </row>
    <row r="10" spans="1:13" ht="15.75" hidden="1" x14ac:dyDescent="0.25">
      <c r="A10" s="76"/>
      <c r="B10" s="77"/>
      <c r="C10" s="78"/>
      <c r="D10" s="78"/>
      <c r="E10" s="79"/>
      <c r="F10" s="80">
        <f t="shared" ref="F10:F49" si="0">SUM(C10,D10)</f>
        <v>0</v>
      </c>
      <c r="G10" s="77"/>
      <c r="H10" s="78"/>
      <c r="I10" s="79"/>
      <c r="J10" s="78"/>
      <c r="K10" s="81"/>
    </row>
    <row r="11" spans="1:13" ht="15.75" hidden="1" x14ac:dyDescent="0.25">
      <c r="A11" s="76"/>
      <c r="B11" s="77"/>
      <c r="C11" s="78"/>
      <c r="D11" s="78"/>
      <c r="E11" s="79"/>
      <c r="F11" s="80">
        <f t="shared" si="0"/>
        <v>0</v>
      </c>
      <c r="G11" s="82"/>
      <c r="H11" s="78"/>
      <c r="I11" s="79"/>
      <c r="J11" s="78"/>
      <c r="K11" s="81"/>
    </row>
    <row r="12" spans="1:13" ht="15.75" hidden="1" x14ac:dyDescent="0.25">
      <c r="A12" s="76"/>
      <c r="B12" s="77"/>
      <c r="C12" s="78"/>
      <c r="D12" s="78"/>
      <c r="E12" s="79"/>
      <c r="F12" s="80">
        <f t="shared" si="0"/>
        <v>0</v>
      </c>
      <c r="G12" s="82"/>
      <c r="H12" s="78"/>
      <c r="I12" s="79"/>
      <c r="J12" s="78"/>
      <c r="K12" s="81"/>
    </row>
    <row r="13" spans="1:13" ht="15.75" hidden="1" x14ac:dyDescent="0.25">
      <c r="A13" s="76"/>
      <c r="B13" s="77"/>
      <c r="C13" s="78"/>
      <c r="D13" s="78"/>
      <c r="E13" s="79"/>
      <c r="F13" s="80">
        <f t="shared" si="0"/>
        <v>0</v>
      </c>
      <c r="G13" s="77"/>
      <c r="H13" s="78"/>
      <c r="I13" s="79"/>
      <c r="J13" s="78"/>
      <c r="K13" s="81"/>
    </row>
    <row r="14" spans="1:13" ht="15.75" hidden="1" x14ac:dyDescent="0.25">
      <c r="A14" s="82"/>
      <c r="B14" s="77"/>
      <c r="C14" s="78"/>
      <c r="D14" s="78"/>
      <c r="E14" s="79"/>
      <c r="F14" s="80">
        <f t="shared" si="0"/>
        <v>0</v>
      </c>
      <c r="G14" s="77"/>
      <c r="H14" s="78"/>
      <c r="I14" s="79"/>
      <c r="J14" s="78"/>
      <c r="K14" s="81"/>
    </row>
    <row r="15" spans="1:13" ht="15.75" hidden="1" x14ac:dyDescent="0.25">
      <c r="A15" s="82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3" ht="15.75" hidden="1" x14ac:dyDescent="0.25">
      <c r="A16" s="76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.75" hidden="1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hidden="1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hidden="1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hidden="1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hidden="1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hidden="1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hidden="1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hidden="1" x14ac:dyDescent="0.25">
      <c r="A24" s="82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hidden="1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hidden="1" x14ac:dyDescent="0.25">
      <c r="A26" s="76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hidden="1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hidden="1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hidden="1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hidden="1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hidden="1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hidden="1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hidden="1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hidden="1" x14ac:dyDescent="0.25">
      <c r="A34" s="82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hidden="1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hidden="1" x14ac:dyDescent="0.25">
      <c r="A36" s="76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hidden="1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hidden="1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hidden="1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hidden="1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hidden="1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hidden="1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hidden="1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hidden="1" x14ac:dyDescent="0.25">
      <c r="A44" s="82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hidden="1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hidden="1" x14ac:dyDescent="0.25">
      <c r="A46" s="83"/>
      <c r="B46" s="58"/>
      <c r="C46" s="84"/>
      <c r="D46" s="84"/>
      <c r="E46" s="85"/>
      <c r="F46" s="80">
        <f t="shared" si="0"/>
        <v>0</v>
      </c>
      <c r="G46" s="58"/>
      <c r="H46" s="84"/>
      <c r="I46" s="85"/>
      <c r="J46" s="84"/>
      <c r="K46" s="81"/>
    </row>
    <row r="47" spans="1:11" ht="15.75" hidden="1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hidden="1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58"/>
      <c r="B49" s="59" t="s">
        <v>418</v>
      </c>
      <c r="C49" s="60">
        <f>SUM(C7:C48)</f>
        <v>0</v>
      </c>
      <c r="D49" s="60">
        <f>SUM(D7:D48)</f>
        <v>47.568000000000005</v>
      </c>
      <c r="E49" s="61"/>
      <c r="F49" s="62">
        <f t="shared" si="0"/>
        <v>47.568000000000005</v>
      </c>
      <c r="G49" s="86"/>
      <c r="H49" s="60">
        <f>SUM(H7:H48)</f>
        <v>0</v>
      </c>
      <c r="I49" s="61"/>
      <c r="J49" s="60">
        <f>SUM(J7:J48)</f>
        <v>47.568000000000005</v>
      </c>
      <c r="K49" s="64">
        <f>C49-H49</f>
        <v>0</v>
      </c>
    </row>
    <row r="52" spans="1:11" ht="15.75" x14ac:dyDescent="0.25">
      <c r="B52" s="65" t="s">
        <v>460</v>
      </c>
      <c r="F52" s="87"/>
      <c r="G52" s="67" t="s">
        <v>461</v>
      </c>
      <c r="H52" s="71"/>
    </row>
    <row r="53" spans="1:11" x14ac:dyDescent="0.25">
      <c r="B53" s="65"/>
      <c r="F53" s="69" t="s">
        <v>430</v>
      </c>
      <c r="G53" s="69"/>
      <c r="H53" s="69"/>
    </row>
    <row r="54" spans="1:11" ht="15.75" x14ac:dyDescent="0.25">
      <c r="B54" s="65" t="s">
        <v>423</v>
      </c>
      <c r="F54" s="87"/>
      <c r="G54" s="67" t="s">
        <v>462</v>
      </c>
      <c r="H54" s="71"/>
    </row>
    <row r="55" spans="1:11" x14ac:dyDescent="0.25">
      <c r="F55" s="69" t="s">
        <v>430</v>
      </c>
      <c r="G55" s="69"/>
      <c r="H55" s="69"/>
    </row>
  </sheetData>
  <mergeCells count="10">
    <mergeCell ref="G52:H52"/>
    <mergeCell ref="G54:H54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70" orientation="landscape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04A9-44C3-46CC-BB96-CA0299CBF5BD}">
  <sheetPr>
    <pageSetUpPr fitToPage="1"/>
  </sheetPr>
  <dimension ref="A1:P56"/>
  <sheetViews>
    <sheetView zoomScale="80" zoomScaleNormal="80" workbookViewId="0">
      <selection activeCell="C2" sqref="C2"/>
    </sheetView>
  </sheetViews>
  <sheetFormatPr defaultRowHeight="15" x14ac:dyDescent="0.25"/>
  <cols>
    <col min="1" max="1" width="7.28515625" customWidth="1"/>
    <col min="2" max="2" width="42.140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42.140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42.140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42.140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42.140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42.140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42.140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42.140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42.140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42.140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42.140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42.140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42.140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42.140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42.140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42.140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42.140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42.140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42.140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42.140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42.140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42.140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42.140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42.140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42.140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42.140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42.140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42.140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42.140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42.140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42.140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42.140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42.140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42.140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42.140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42.140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42.140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42.140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42.140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42.140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42.140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42.140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42.140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42.140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42.140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42.140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42.140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42.140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42.140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42.140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42.140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42.140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42.140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42.140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42.140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42.140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42.140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42.140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42.140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42.140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42.140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42.140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42.140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42.140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464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15.75" x14ac:dyDescent="0.25">
      <c r="A7" s="76">
        <v>1</v>
      </c>
      <c r="B7" s="77" t="s">
        <v>465</v>
      </c>
      <c r="C7" s="78"/>
      <c r="D7" s="78">
        <v>0.5</v>
      </c>
      <c r="E7" s="79" t="s">
        <v>466</v>
      </c>
      <c r="F7" s="80">
        <f>SUM(C7,D7)</f>
        <v>0.5</v>
      </c>
      <c r="G7" s="77"/>
      <c r="H7" s="78"/>
      <c r="I7" s="79" t="s">
        <v>466</v>
      </c>
      <c r="J7" s="78">
        <v>0.1</v>
      </c>
      <c r="K7" s="81">
        <v>0.4</v>
      </c>
    </row>
    <row r="8" spans="1:16" ht="15.75" x14ac:dyDescent="0.25">
      <c r="A8" s="76">
        <v>2</v>
      </c>
      <c r="B8" s="77" t="s">
        <v>467</v>
      </c>
      <c r="C8" s="78"/>
      <c r="D8" s="78">
        <v>3</v>
      </c>
      <c r="E8" s="79" t="s">
        <v>468</v>
      </c>
      <c r="F8" s="80">
        <f t="shared" ref="F8:F50" si="0">SUM(C8,D8)</f>
        <v>3</v>
      </c>
      <c r="G8" s="77"/>
      <c r="H8" s="78"/>
      <c r="I8" s="79" t="s">
        <v>468</v>
      </c>
      <c r="J8" s="78">
        <v>3</v>
      </c>
      <c r="K8" s="81"/>
    </row>
    <row r="9" spans="1:16" ht="15.75" x14ac:dyDescent="0.25">
      <c r="A9" s="76"/>
      <c r="B9" s="77"/>
      <c r="C9" s="78"/>
      <c r="D9" s="78"/>
      <c r="E9" s="79"/>
      <c r="F9" s="80">
        <f t="shared" si="0"/>
        <v>0</v>
      </c>
      <c r="G9" s="77"/>
      <c r="H9" s="78"/>
      <c r="I9" s="79"/>
      <c r="J9" s="78"/>
      <c r="K9" s="81"/>
    </row>
    <row r="10" spans="1:16" ht="15.75" x14ac:dyDescent="0.25">
      <c r="A10" s="76"/>
      <c r="B10" s="77"/>
      <c r="C10" s="78"/>
      <c r="D10" s="78"/>
      <c r="E10" s="79"/>
      <c r="F10" s="80">
        <f t="shared" si="0"/>
        <v>0</v>
      </c>
      <c r="G10" s="77"/>
      <c r="H10" s="78"/>
      <c r="I10" s="79"/>
      <c r="J10" s="78"/>
      <c r="K10" s="81"/>
    </row>
    <row r="11" spans="1:16" ht="15.75" x14ac:dyDescent="0.25">
      <c r="A11" s="76"/>
      <c r="B11" s="77"/>
      <c r="C11" s="78"/>
      <c r="D11" s="78"/>
      <c r="E11" s="79"/>
      <c r="F11" s="80">
        <f t="shared" si="0"/>
        <v>0</v>
      </c>
      <c r="G11" s="77"/>
      <c r="H11" s="78"/>
      <c r="I11" s="79"/>
      <c r="J11" s="78"/>
      <c r="K11" s="81"/>
    </row>
    <row r="12" spans="1:16" ht="15.75" x14ac:dyDescent="0.25">
      <c r="A12" s="76"/>
      <c r="B12" s="77"/>
      <c r="C12" s="78"/>
      <c r="D12" s="78"/>
      <c r="E12" s="79"/>
      <c r="F12" s="80">
        <f t="shared" si="0"/>
        <v>0</v>
      </c>
      <c r="G12" s="82"/>
      <c r="H12" s="78"/>
      <c r="I12" s="79"/>
      <c r="J12" s="78"/>
      <c r="K12" s="81"/>
    </row>
    <row r="13" spans="1:16" ht="15.75" x14ac:dyDescent="0.25">
      <c r="A13" s="76"/>
      <c r="B13" s="77"/>
      <c r="C13" s="78"/>
      <c r="D13" s="78"/>
      <c r="E13" s="79"/>
      <c r="F13" s="80">
        <f t="shared" si="0"/>
        <v>0</v>
      </c>
      <c r="G13" s="82"/>
      <c r="H13" s="78"/>
      <c r="I13" s="79"/>
      <c r="J13" s="78"/>
      <c r="K13" s="81"/>
    </row>
    <row r="14" spans="1:16" ht="15.75" x14ac:dyDescent="0.25">
      <c r="A14" s="76"/>
      <c r="B14" s="77"/>
      <c r="C14" s="78"/>
      <c r="D14" s="78"/>
      <c r="E14" s="79"/>
      <c r="F14" s="80">
        <f t="shared" si="0"/>
        <v>0</v>
      </c>
      <c r="G14" s="77"/>
      <c r="H14" s="78"/>
      <c r="I14" s="79"/>
      <c r="J14" s="78"/>
      <c r="K14" s="81"/>
    </row>
    <row r="15" spans="1:16" ht="15.75" x14ac:dyDescent="0.25">
      <c r="A15" s="82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6" ht="15" customHeight="1" x14ac:dyDescent="0.25">
      <c r="A16" s="82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82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58"/>
      <c r="B50" s="59" t="s">
        <v>418</v>
      </c>
      <c r="C50" s="60">
        <f>SUM(C7:C49)</f>
        <v>0</v>
      </c>
      <c r="D50" s="60">
        <f>SUM(D7:D49)</f>
        <v>3.5</v>
      </c>
      <c r="E50" s="61"/>
      <c r="F50" s="62">
        <f t="shared" si="0"/>
        <v>3.5</v>
      </c>
      <c r="G50" s="86"/>
      <c r="H50" s="60">
        <f>SUM(H7:H49)</f>
        <v>0</v>
      </c>
      <c r="I50" s="61"/>
      <c r="J50" s="60">
        <f>SUM(J7:J49)</f>
        <v>3.1</v>
      </c>
      <c r="K50" s="64">
        <f>K7+K8</f>
        <v>0.4</v>
      </c>
    </row>
    <row r="53" spans="1:11" ht="15.75" x14ac:dyDescent="0.25">
      <c r="B53" s="65" t="s">
        <v>429</v>
      </c>
      <c r="F53" s="87"/>
      <c r="G53" s="120" t="s">
        <v>469</v>
      </c>
      <c r="H53" s="71"/>
    </row>
    <row r="54" spans="1:11" x14ac:dyDescent="0.25">
      <c r="B54" s="65"/>
      <c r="F54" s="69" t="s">
        <v>430</v>
      </c>
      <c r="G54" s="69"/>
      <c r="H54" s="69"/>
    </row>
    <row r="55" spans="1:11" ht="15.75" x14ac:dyDescent="0.25">
      <c r="B55" s="65" t="s">
        <v>423</v>
      </c>
      <c r="F55" s="87"/>
      <c r="G55" s="67" t="s">
        <v>470</v>
      </c>
      <c r="H55" s="71"/>
    </row>
    <row r="56" spans="1:11" x14ac:dyDescent="0.25">
      <c r="F56" s="69" t="s">
        <v>430</v>
      </c>
      <c r="G56" s="69"/>
      <c r="H56" s="6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8513-65F9-4654-8AFC-D6FF7E3824B0}">
  <sheetPr>
    <pageSetUpPr fitToPage="1"/>
  </sheetPr>
  <dimension ref="A1:N64"/>
  <sheetViews>
    <sheetView topLeftCell="A3"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31.285156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2" width="10.42578125" customWidth="1"/>
    <col min="257" max="257" width="7.28515625" customWidth="1"/>
    <col min="258" max="258" width="31.285156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268" max="268" width="10.42578125" customWidth="1"/>
    <col min="513" max="513" width="7.28515625" customWidth="1"/>
    <col min="514" max="514" width="31.285156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524" max="524" width="10.42578125" customWidth="1"/>
    <col min="769" max="769" width="7.28515625" customWidth="1"/>
    <col min="770" max="770" width="31.285156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780" max="780" width="10.42578125" customWidth="1"/>
    <col min="1025" max="1025" width="7.28515625" customWidth="1"/>
    <col min="1026" max="1026" width="31.285156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036" max="1036" width="10.42578125" customWidth="1"/>
    <col min="1281" max="1281" width="7.28515625" customWidth="1"/>
    <col min="1282" max="1282" width="31.285156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292" max="1292" width="10.42578125" customWidth="1"/>
    <col min="1537" max="1537" width="7.28515625" customWidth="1"/>
    <col min="1538" max="1538" width="31.285156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548" max="1548" width="10.42578125" customWidth="1"/>
    <col min="1793" max="1793" width="7.28515625" customWidth="1"/>
    <col min="1794" max="1794" width="31.285156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1804" max="1804" width="10.42578125" customWidth="1"/>
    <col min="2049" max="2049" width="7.28515625" customWidth="1"/>
    <col min="2050" max="2050" width="31.285156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060" max="2060" width="10.42578125" customWidth="1"/>
    <col min="2305" max="2305" width="7.28515625" customWidth="1"/>
    <col min="2306" max="2306" width="31.285156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316" max="2316" width="10.42578125" customWidth="1"/>
    <col min="2561" max="2561" width="7.28515625" customWidth="1"/>
    <col min="2562" max="2562" width="31.285156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572" max="2572" width="10.42578125" customWidth="1"/>
    <col min="2817" max="2817" width="7.28515625" customWidth="1"/>
    <col min="2818" max="2818" width="31.285156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2828" max="2828" width="10.42578125" customWidth="1"/>
    <col min="3073" max="3073" width="7.28515625" customWidth="1"/>
    <col min="3074" max="3074" width="31.285156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084" max="3084" width="10.42578125" customWidth="1"/>
    <col min="3329" max="3329" width="7.28515625" customWidth="1"/>
    <col min="3330" max="3330" width="31.285156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340" max="3340" width="10.42578125" customWidth="1"/>
    <col min="3585" max="3585" width="7.28515625" customWidth="1"/>
    <col min="3586" max="3586" width="31.285156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596" max="3596" width="10.42578125" customWidth="1"/>
    <col min="3841" max="3841" width="7.28515625" customWidth="1"/>
    <col min="3842" max="3842" width="31.285156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3852" max="3852" width="10.42578125" customWidth="1"/>
    <col min="4097" max="4097" width="7.28515625" customWidth="1"/>
    <col min="4098" max="4098" width="31.285156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108" max="4108" width="10.42578125" customWidth="1"/>
    <col min="4353" max="4353" width="7.28515625" customWidth="1"/>
    <col min="4354" max="4354" width="31.285156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364" max="4364" width="10.42578125" customWidth="1"/>
    <col min="4609" max="4609" width="7.28515625" customWidth="1"/>
    <col min="4610" max="4610" width="31.285156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620" max="4620" width="10.42578125" customWidth="1"/>
    <col min="4865" max="4865" width="7.28515625" customWidth="1"/>
    <col min="4866" max="4866" width="31.285156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4876" max="4876" width="10.42578125" customWidth="1"/>
    <col min="5121" max="5121" width="7.28515625" customWidth="1"/>
    <col min="5122" max="5122" width="31.285156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132" max="5132" width="10.42578125" customWidth="1"/>
    <col min="5377" max="5377" width="7.28515625" customWidth="1"/>
    <col min="5378" max="5378" width="31.285156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388" max="5388" width="10.42578125" customWidth="1"/>
    <col min="5633" max="5633" width="7.28515625" customWidth="1"/>
    <col min="5634" max="5634" width="31.285156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644" max="5644" width="10.42578125" customWidth="1"/>
    <col min="5889" max="5889" width="7.28515625" customWidth="1"/>
    <col min="5890" max="5890" width="31.285156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5900" max="5900" width="10.42578125" customWidth="1"/>
    <col min="6145" max="6145" width="7.28515625" customWidth="1"/>
    <col min="6146" max="6146" width="31.285156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156" max="6156" width="10.42578125" customWidth="1"/>
    <col min="6401" max="6401" width="7.28515625" customWidth="1"/>
    <col min="6402" max="6402" width="31.285156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412" max="6412" width="10.42578125" customWidth="1"/>
    <col min="6657" max="6657" width="7.28515625" customWidth="1"/>
    <col min="6658" max="6658" width="31.285156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668" max="6668" width="10.42578125" customWidth="1"/>
    <col min="6913" max="6913" width="7.28515625" customWidth="1"/>
    <col min="6914" max="6914" width="31.285156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6924" max="6924" width="10.42578125" customWidth="1"/>
    <col min="7169" max="7169" width="7.28515625" customWidth="1"/>
    <col min="7170" max="7170" width="31.285156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180" max="7180" width="10.42578125" customWidth="1"/>
    <col min="7425" max="7425" width="7.28515625" customWidth="1"/>
    <col min="7426" max="7426" width="31.285156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436" max="7436" width="10.42578125" customWidth="1"/>
    <col min="7681" max="7681" width="7.28515625" customWidth="1"/>
    <col min="7682" max="7682" width="31.285156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692" max="7692" width="10.42578125" customWidth="1"/>
    <col min="7937" max="7937" width="7.28515625" customWidth="1"/>
    <col min="7938" max="7938" width="31.285156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7948" max="7948" width="10.42578125" customWidth="1"/>
    <col min="8193" max="8193" width="7.28515625" customWidth="1"/>
    <col min="8194" max="8194" width="31.285156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204" max="8204" width="10.42578125" customWidth="1"/>
    <col min="8449" max="8449" width="7.28515625" customWidth="1"/>
    <col min="8450" max="8450" width="31.285156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460" max="8460" width="10.42578125" customWidth="1"/>
    <col min="8705" max="8705" width="7.28515625" customWidth="1"/>
    <col min="8706" max="8706" width="31.285156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716" max="8716" width="10.42578125" customWidth="1"/>
    <col min="8961" max="8961" width="7.28515625" customWidth="1"/>
    <col min="8962" max="8962" width="31.285156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8972" max="8972" width="10.42578125" customWidth="1"/>
    <col min="9217" max="9217" width="7.28515625" customWidth="1"/>
    <col min="9218" max="9218" width="31.285156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228" max="9228" width="10.42578125" customWidth="1"/>
    <col min="9473" max="9473" width="7.28515625" customWidth="1"/>
    <col min="9474" max="9474" width="31.285156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484" max="9484" width="10.42578125" customWidth="1"/>
    <col min="9729" max="9729" width="7.28515625" customWidth="1"/>
    <col min="9730" max="9730" width="31.285156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740" max="9740" width="10.42578125" customWidth="1"/>
    <col min="9985" max="9985" width="7.28515625" customWidth="1"/>
    <col min="9986" max="9986" width="31.285156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9996" max="9996" width="10.42578125" customWidth="1"/>
    <col min="10241" max="10241" width="7.28515625" customWidth="1"/>
    <col min="10242" max="10242" width="31.285156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252" max="10252" width="10.42578125" customWidth="1"/>
    <col min="10497" max="10497" width="7.28515625" customWidth="1"/>
    <col min="10498" max="10498" width="31.285156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508" max="10508" width="10.42578125" customWidth="1"/>
    <col min="10753" max="10753" width="7.28515625" customWidth="1"/>
    <col min="10754" max="10754" width="31.285156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0764" max="10764" width="10.42578125" customWidth="1"/>
    <col min="11009" max="11009" width="7.28515625" customWidth="1"/>
    <col min="11010" max="11010" width="31.285156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020" max="11020" width="10.42578125" customWidth="1"/>
    <col min="11265" max="11265" width="7.28515625" customWidth="1"/>
    <col min="11266" max="11266" width="31.285156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276" max="11276" width="10.42578125" customWidth="1"/>
    <col min="11521" max="11521" width="7.28515625" customWidth="1"/>
    <col min="11522" max="11522" width="31.285156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532" max="11532" width="10.42578125" customWidth="1"/>
    <col min="11777" max="11777" width="7.28515625" customWidth="1"/>
    <col min="11778" max="11778" width="31.285156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1788" max="11788" width="10.42578125" customWidth="1"/>
    <col min="12033" max="12033" width="7.28515625" customWidth="1"/>
    <col min="12034" max="12034" width="31.285156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044" max="12044" width="10.42578125" customWidth="1"/>
    <col min="12289" max="12289" width="7.28515625" customWidth="1"/>
    <col min="12290" max="12290" width="31.285156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300" max="12300" width="10.42578125" customWidth="1"/>
    <col min="12545" max="12545" width="7.28515625" customWidth="1"/>
    <col min="12546" max="12546" width="31.285156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556" max="12556" width="10.42578125" customWidth="1"/>
    <col min="12801" max="12801" width="7.28515625" customWidth="1"/>
    <col min="12802" max="12802" width="31.285156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2812" max="12812" width="10.42578125" customWidth="1"/>
    <col min="13057" max="13057" width="7.28515625" customWidth="1"/>
    <col min="13058" max="13058" width="31.285156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068" max="13068" width="10.42578125" customWidth="1"/>
    <col min="13313" max="13313" width="7.28515625" customWidth="1"/>
    <col min="13314" max="13314" width="31.285156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324" max="13324" width="10.42578125" customWidth="1"/>
    <col min="13569" max="13569" width="7.28515625" customWidth="1"/>
    <col min="13570" max="13570" width="31.285156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580" max="13580" width="10.42578125" customWidth="1"/>
    <col min="13825" max="13825" width="7.28515625" customWidth="1"/>
    <col min="13826" max="13826" width="31.285156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3836" max="13836" width="10.42578125" customWidth="1"/>
    <col min="14081" max="14081" width="7.28515625" customWidth="1"/>
    <col min="14082" max="14082" width="31.285156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092" max="14092" width="10.42578125" customWidth="1"/>
    <col min="14337" max="14337" width="7.28515625" customWidth="1"/>
    <col min="14338" max="14338" width="31.285156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348" max="14348" width="10.42578125" customWidth="1"/>
    <col min="14593" max="14593" width="7.28515625" customWidth="1"/>
    <col min="14594" max="14594" width="31.285156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604" max="14604" width="10.42578125" customWidth="1"/>
    <col min="14849" max="14849" width="7.28515625" customWidth="1"/>
    <col min="14850" max="14850" width="31.285156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4860" max="14860" width="10.42578125" customWidth="1"/>
    <col min="15105" max="15105" width="7.28515625" customWidth="1"/>
    <col min="15106" max="15106" width="31.285156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116" max="15116" width="10.42578125" customWidth="1"/>
    <col min="15361" max="15361" width="7.28515625" customWidth="1"/>
    <col min="15362" max="15362" width="31.285156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372" max="15372" width="10.42578125" customWidth="1"/>
    <col min="15617" max="15617" width="7.28515625" customWidth="1"/>
    <col min="15618" max="15618" width="31.285156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628" max="15628" width="10.42578125" customWidth="1"/>
    <col min="15873" max="15873" width="7.28515625" customWidth="1"/>
    <col min="15874" max="15874" width="31.285156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5884" max="15884" width="10.42578125" customWidth="1"/>
    <col min="16129" max="16129" width="7.28515625" customWidth="1"/>
    <col min="16130" max="16130" width="31.285156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  <col min="16140" max="16140" width="10.42578125" customWidth="1"/>
  </cols>
  <sheetData>
    <row r="1" spans="1:12" ht="18.75" customHeight="1" x14ac:dyDescent="0.25">
      <c r="I1" s="105" t="s">
        <v>0</v>
      </c>
      <c r="J1" s="105"/>
      <c r="K1" s="105"/>
    </row>
    <row r="2" spans="1:12" ht="20.25" customHeight="1" x14ac:dyDescent="0.25">
      <c r="A2" s="4"/>
      <c r="B2" s="4"/>
      <c r="C2" s="4"/>
      <c r="D2" s="4"/>
      <c r="E2" s="4"/>
      <c r="F2" s="4"/>
      <c r="G2" s="4"/>
      <c r="H2" s="7"/>
      <c r="I2" s="106" t="s">
        <v>463</v>
      </c>
      <c r="J2" s="106"/>
      <c r="K2" s="106"/>
      <c r="L2" s="106"/>
    </row>
    <row r="3" spans="1:12" ht="61.5" customHeight="1" x14ac:dyDescent="0.25">
      <c r="A3" s="4"/>
      <c r="B3" s="73" t="s">
        <v>471</v>
      </c>
      <c r="C3" s="74"/>
      <c r="D3" s="74"/>
      <c r="E3" s="74"/>
      <c r="F3" s="74"/>
      <c r="G3" s="74"/>
      <c r="H3" s="74"/>
      <c r="I3" s="74"/>
      <c r="J3" s="74"/>
      <c r="K3" s="4"/>
    </row>
    <row r="4" spans="1:12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2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2" ht="30" customHeight="1" x14ac:dyDescent="0.25">
      <c r="A7" s="76">
        <v>1</v>
      </c>
      <c r="B7" s="77" t="s">
        <v>472</v>
      </c>
      <c r="C7" s="21"/>
      <c r="D7" s="76">
        <v>7.4</v>
      </c>
      <c r="E7" s="91" t="s">
        <v>473</v>
      </c>
      <c r="F7" s="121">
        <f>SUM(C7,D7)</f>
        <v>7.4</v>
      </c>
      <c r="G7" s="122"/>
      <c r="H7" s="76"/>
      <c r="I7" s="91" t="s">
        <v>473</v>
      </c>
      <c r="J7" s="76">
        <v>7.4</v>
      </c>
      <c r="K7" s="22"/>
    </row>
    <row r="8" spans="1:12" ht="15.75" x14ac:dyDescent="0.25">
      <c r="A8" s="76">
        <v>2</v>
      </c>
      <c r="B8" s="123" t="s">
        <v>474</v>
      </c>
      <c r="C8" s="124"/>
      <c r="D8" s="124">
        <v>25.2</v>
      </c>
      <c r="E8" s="79" t="s">
        <v>414</v>
      </c>
      <c r="F8" s="121">
        <f>SUM(C8,D8)</f>
        <v>25.2</v>
      </c>
      <c r="G8" s="77"/>
      <c r="H8" s="78"/>
      <c r="I8" s="79" t="s">
        <v>414</v>
      </c>
      <c r="J8" s="124">
        <v>25.2</v>
      </c>
      <c r="K8" s="81"/>
    </row>
    <row r="9" spans="1:12" ht="15.75" x14ac:dyDescent="0.25">
      <c r="A9" s="76">
        <v>3</v>
      </c>
      <c r="B9" s="77" t="s">
        <v>472</v>
      </c>
      <c r="C9" s="124"/>
      <c r="D9" s="78">
        <v>37.799999999999997</v>
      </c>
      <c r="E9" s="79" t="s">
        <v>475</v>
      </c>
      <c r="F9" s="121">
        <v>37.799999999999997</v>
      </c>
      <c r="G9" s="77"/>
      <c r="H9" s="78"/>
      <c r="I9" s="79" t="s">
        <v>475</v>
      </c>
      <c r="J9" s="78">
        <v>37.799999999999997</v>
      </c>
      <c r="K9" s="81"/>
    </row>
    <row r="10" spans="1:12" ht="15.75" x14ac:dyDescent="0.25">
      <c r="A10" s="76">
        <v>4</v>
      </c>
      <c r="B10" s="77" t="s">
        <v>472</v>
      </c>
      <c r="C10" s="124">
        <v>104.9</v>
      </c>
      <c r="D10" s="78"/>
      <c r="E10" s="79"/>
      <c r="F10" s="121">
        <v>559.29999999999995</v>
      </c>
      <c r="G10" s="125">
        <v>2210</v>
      </c>
      <c r="H10" s="126">
        <v>15.4</v>
      </c>
      <c r="I10" s="79" t="s">
        <v>476</v>
      </c>
      <c r="J10" s="124"/>
      <c r="K10" s="81"/>
    </row>
    <row r="11" spans="1:12" ht="63" x14ac:dyDescent="0.25">
      <c r="A11" s="76">
        <v>5</v>
      </c>
      <c r="B11" s="77"/>
      <c r="C11" s="124"/>
      <c r="D11" s="78"/>
      <c r="E11" s="79"/>
      <c r="F11" s="121">
        <v>0</v>
      </c>
      <c r="G11" s="125">
        <v>2240</v>
      </c>
      <c r="H11" s="127">
        <v>224.5</v>
      </c>
      <c r="I11" s="79" t="s">
        <v>477</v>
      </c>
      <c r="J11" s="124"/>
      <c r="K11" s="81"/>
    </row>
    <row r="12" spans="1:12" ht="15.75" x14ac:dyDescent="0.25">
      <c r="A12" s="76">
        <v>6</v>
      </c>
      <c r="B12" s="77"/>
      <c r="C12" s="124"/>
      <c r="D12" s="78"/>
      <c r="E12" s="79"/>
      <c r="F12" s="121">
        <v>0</v>
      </c>
      <c r="G12" s="125"/>
      <c r="H12" s="127"/>
      <c r="I12" s="79"/>
      <c r="J12" s="124"/>
      <c r="K12" s="81"/>
    </row>
    <row r="13" spans="1:12" ht="15.75" x14ac:dyDescent="0.25">
      <c r="A13" s="76">
        <v>7</v>
      </c>
      <c r="B13" s="77"/>
      <c r="C13" s="124"/>
      <c r="D13" s="78"/>
      <c r="E13" s="79"/>
      <c r="F13" s="121">
        <v>0</v>
      </c>
      <c r="G13" s="125"/>
      <c r="H13" s="127"/>
      <c r="I13" s="79"/>
      <c r="J13" s="124"/>
      <c r="K13" s="81"/>
    </row>
    <row r="14" spans="1:12" ht="31.5" customHeight="1" x14ac:dyDescent="0.25">
      <c r="A14" s="76">
        <v>8</v>
      </c>
      <c r="B14" s="79"/>
      <c r="C14" s="124"/>
      <c r="D14" s="78"/>
      <c r="E14" s="79"/>
      <c r="F14" s="121">
        <v>0</v>
      </c>
      <c r="G14" s="77"/>
      <c r="H14" s="124"/>
      <c r="I14" s="79"/>
      <c r="J14" s="124"/>
      <c r="K14" s="81"/>
    </row>
    <row r="15" spans="1:12" ht="48.75" customHeight="1" x14ac:dyDescent="0.25">
      <c r="A15" s="76">
        <v>9</v>
      </c>
      <c r="B15" s="77"/>
      <c r="C15" s="124"/>
      <c r="D15" s="124"/>
      <c r="E15" s="79"/>
      <c r="F15" s="121">
        <v>0</v>
      </c>
      <c r="G15" s="77"/>
      <c r="H15" s="124"/>
      <c r="I15" s="79"/>
      <c r="J15" s="124"/>
      <c r="K15" s="81"/>
    </row>
    <row r="16" spans="1:12" ht="48.75" customHeight="1" x14ac:dyDescent="0.25">
      <c r="A16" s="76">
        <v>10</v>
      </c>
      <c r="B16" s="79"/>
      <c r="C16" s="124"/>
      <c r="D16" s="124"/>
      <c r="E16" s="79"/>
      <c r="F16" s="121">
        <v>0</v>
      </c>
      <c r="G16" s="77"/>
      <c r="H16" s="78"/>
      <c r="I16" s="79"/>
      <c r="J16" s="124"/>
      <c r="K16" s="81"/>
    </row>
    <row r="17" spans="1:14" ht="48" customHeight="1" x14ac:dyDescent="0.25">
      <c r="A17" s="76">
        <v>11</v>
      </c>
      <c r="B17" s="77"/>
      <c r="C17" s="78"/>
      <c r="D17" s="124"/>
      <c r="E17" s="79"/>
      <c r="F17" s="121">
        <f>C17</f>
        <v>0</v>
      </c>
      <c r="G17" s="125"/>
      <c r="H17" s="128"/>
      <c r="I17" s="79"/>
      <c r="J17" s="124"/>
      <c r="K17" s="81"/>
      <c r="N17" s="129"/>
    </row>
    <row r="18" spans="1:14" ht="15.75" x14ac:dyDescent="0.25">
      <c r="A18" s="76">
        <v>12</v>
      </c>
      <c r="B18" s="79"/>
      <c r="C18" s="78"/>
      <c r="D18" s="124"/>
      <c r="E18" s="79"/>
      <c r="F18" s="121">
        <f>C18</f>
        <v>0</v>
      </c>
      <c r="G18" s="77"/>
      <c r="H18" s="78"/>
      <c r="I18" s="79"/>
      <c r="J18" s="124"/>
      <c r="K18" s="81"/>
    </row>
    <row r="19" spans="1:14" ht="15.75" x14ac:dyDescent="0.25">
      <c r="A19" s="76">
        <v>13</v>
      </c>
      <c r="B19" s="79"/>
      <c r="C19" s="78"/>
      <c r="D19" s="78"/>
      <c r="E19" s="79"/>
      <c r="F19" s="80">
        <f t="shared" ref="F19:F58" si="0">SUM(C19,D19)</f>
        <v>0</v>
      </c>
      <c r="G19" s="125"/>
      <c r="H19" s="127"/>
      <c r="I19" s="79"/>
      <c r="J19" s="124"/>
      <c r="K19" s="81"/>
    </row>
    <row r="20" spans="1:14" ht="15.75" x14ac:dyDescent="0.25">
      <c r="A20" s="76">
        <v>14</v>
      </c>
      <c r="B20" s="77"/>
      <c r="C20" s="78"/>
      <c r="D20" s="78"/>
      <c r="E20" s="79"/>
      <c r="F20" s="80">
        <f t="shared" si="0"/>
        <v>0</v>
      </c>
      <c r="G20" s="125"/>
      <c r="H20" s="127"/>
      <c r="I20" s="79"/>
      <c r="J20" s="124"/>
      <c r="K20" s="81"/>
    </row>
    <row r="21" spans="1:14" ht="15.75" x14ac:dyDescent="0.25">
      <c r="A21" s="82">
        <v>15</v>
      </c>
      <c r="B21" s="77"/>
      <c r="C21" s="78"/>
      <c r="D21" s="78"/>
      <c r="E21" s="79"/>
      <c r="F21" s="80">
        <f t="shared" si="0"/>
        <v>0</v>
      </c>
      <c r="G21" s="77"/>
      <c r="H21" s="124"/>
      <c r="I21" s="79"/>
      <c r="J21" s="124"/>
      <c r="K21" s="81"/>
    </row>
    <row r="22" spans="1:14" ht="15" customHeight="1" x14ac:dyDescent="0.25">
      <c r="A22" s="82">
        <v>16</v>
      </c>
      <c r="B22" s="77"/>
      <c r="C22" s="78"/>
      <c r="D22" s="78"/>
      <c r="E22" s="79"/>
      <c r="F22" s="80">
        <f t="shared" si="0"/>
        <v>0</v>
      </c>
      <c r="G22" s="77"/>
      <c r="H22" s="124"/>
      <c r="I22" s="79"/>
      <c r="J22" s="124"/>
      <c r="K22" s="81"/>
    </row>
    <row r="23" spans="1:14" ht="15.75" x14ac:dyDescent="0.25">
      <c r="A23" s="76">
        <v>17</v>
      </c>
      <c r="B23" s="77"/>
      <c r="C23" s="78"/>
      <c r="D23" s="78"/>
      <c r="E23" s="79"/>
      <c r="F23" s="80">
        <f t="shared" si="0"/>
        <v>0</v>
      </c>
      <c r="G23" s="77"/>
      <c r="H23" s="124"/>
      <c r="I23" s="79"/>
      <c r="J23" s="124"/>
      <c r="K23" s="81"/>
    </row>
    <row r="24" spans="1:14" ht="15.75" x14ac:dyDescent="0.25">
      <c r="A24" s="76"/>
      <c r="B24" s="77"/>
      <c r="C24" s="78"/>
      <c r="D24" s="78"/>
      <c r="E24" s="79"/>
      <c r="F24" s="80"/>
      <c r="G24" s="77"/>
      <c r="H24" s="124"/>
      <c r="I24" s="79"/>
      <c r="J24" s="124"/>
      <c r="K24" s="81"/>
    </row>
    <row r="25" spans="1:14" ht="15.75" x14ac:dyDescent="0.25">
      <c r="A25" s="76"/>
      <c r="B25" s="77"/>
      <c r="C25" s="78"/>
      <c r="D25" s="78"/>
      <c r="E25" s="79"/>
      <c r="F25" s="80"/>
      <c r="G25" s="77"/>
      <c r="H25" s="124"/>
      <c r="I25" s="79"/>
      <c r="J25" s="124"/>
      <c r="K25" s="81"/>
    </row>
    <row r="26" spans="1:14" ht="15.75" x14ac:dyDescent="0.25">
      <c r="A26" s="76"/>
      <c r="B26" s="77"/>
      <c r="C26" s="78"/>
      <c r="D26" s="78"/>
      <c r="E26" s="79"/>
      <c r="F26" s="80">
        <f t="shared" si="0"/>
        <v>0</v>
      </c>
      <c r="G26" s="77"/>
      <c r="H26" s="124"/>
      <c r="I26" s="79"/>
      <c r="J26" s="124"/>
      <c r="K26" s="81"/>
    </row>
    <row r="27" spans="1:14" ht="15.75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124"/>
      <c r="K27" s="81"/>
    </row>
    <row r="28" spans="1:14" ht="28.5" customHeight="1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124"/>
      <c r="K28" s="81"/>
    </row>
    <row r="29" spans="1:14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124"/>
      <c r="K29" s="81"/>
    </row>
    <row r="30" spans="1:14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4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4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82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82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76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76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82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82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76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76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76"/>
      <c r="B47" s="77"/>
      <c r="C47" s="78"/>
      <c r="D47" s="78"/>
      <c r="E47" s="79"/>
      <c r="F47" s="80">
        <f t="shared" si="0"/>
        <v>0</v>
      </c>
      <c r="G47" s="77"/>
      <c r="H47" s="78"/>
      <c r="I47" s="79"/>
      <c r="J47" s="78"/>
      <c r="K47" s="81"/>
    </row>
    <row r="48" spans="1:11" ht="15.75" x14ac:dyDescent="0.25">
      <c r="A48" s="76"/>
      <c r="B48" s="77"/>
      <c r="C48" s="78"/>
      <c r="D48" s="78"/>
      <c r="E48" s="79"/>
      <c r="F48" s="80">
        <f t="shared" si="0"/>
        <v>0</v>
      </c>
      <c r="G48" s="77"/>
      <c r="H48" s="78"/>
      <c r="I48" s="79"/>
      <c r="J48" s="78"/>
      <c r="K48" s="81"/>
    </row>
    <row r="49" spans="1:12" ht="15.75" x14ac:dyDescent="0.25">
      <c r="A49" s="76"/>
      <c r="B49" s="77"/>
      <c r="C49" s="78"/>
      <c r="D49" s="78"/>
      <c r="E49" s="79"/>
      <c r="F49" s="80">
        <f t="shared" si="0"/>
        <v>0</v>
      </c>
      <c r="G49" s="77"/>
      <c r="H49" s="78"/>
      <c r="I49" s="79"/>
      <c r="J49" s="78"/>
      <c r="K49" s="81"/>
    </row>
    <row r="50" spans="1:12" ht="15.75" x14ac:dyDescent="0.25">
      <c r="A50" s="76"/>
      <c r="B50" s="77"/>
      <c r="C50" s="78"/>
      <c r="D50" s="78"/>
      <c r="E50" s="79"/>
      <c r="F50" s="80">
        <f t="shared" si="0"/>
        <v>0</v>
      </c>
      <c r="G50" s="77"/>
      <c r="H50" s="78"/>
      <c r="I50" s="79"/>
      <c r="J50" s="78"/>
      <c r="K50" s="81"/>
    </row>
    <row r="51" spans="1:12" ht="15.75" x14ac:dyDescent="0.25">
      <c r="A51" s="76"/>
      <c r="B51" s="77"/>
      <c r="C51" s="78"/>
      <c r="D51" s="78"/>
      <c r="E51" s="79"/>
      <c r="F51" s="80">
        <f t="shared" si="0"/>
        <v>0</v>
      </c>
      <c r="G51" s="77"/>
      <c r="H51" s="78"/>
      <c r="I51" s="79"/>
      <c r="J51" s="78"/>
      <c r="K51" s="81"/>
    </row>
    <row r="52" spans="1:12" ht="15.75" x14ac:dyDescent="0.25">
      <c r="A52" s="76"/>
      <c r="B52" s="77"/>
      <c r="C52" s="78"/>
      <c r="D52" s="78"/>
      <c r="E52" s="79"/>
      <c r="F52" s="80">
        <f t="shared" si="0"/>
        <v>0</v>
      </c>
      <c r="G52" s="77"/>
      <c r="H52" s="78"/>
      <c r="I52" s="79"/>
      <c r="J52" s="78"/>
      <c r="K52" s="81"/>
    </row>
    <row r="53" spans="1:12" ht="15.75" x14ac:dyDescent="0.25">
      <c r="A53" s="82"/>
      <c r="B53" s="77"/>
      <c r="C53" s="78"/>
      <c r="D53" s="78"/>
      <c r="E53" s="79"/>
      <c r="F53" s="80">
        <f t="shared" si="0"/>
        <v>0</v>
      </c>
      <c r="G53" s="77"/>
      <c r="H53" s="78"/>
      <c r="I53" s="79"/>
      <c r="J53" s="78"/>
      <c r="K53" s="81"/>
    </row>
    <row r="54" spans="1:12" ht="15.75" x14ac:dyDescent="0.25">
      <c r="A54" s="82"/>
      <c r="B54" s="77"/>
      <c r="C54" s="78"/>
      <c r="D54" s="78"/>
      <c r="E54" s="79"/>
      <c r="F54" s="80">
        <f t="shared" si="0"/>
        <v>0</v>
      </c>
      <c r="G54" s="77"/>
      <c r="H54" s="78"/>
      <c r="I54" s="79"/>
      <c r="J54" s="78"/>
      <c r="K54" s="81"/>
    </row>
    <row r="55" spans="1:12" ht="15.75" x14ac:dyDescent="0.25">
      <c r="A55" s="83"/>
      <c r="B55" s="58"/>
      <c r="C55" s="84"/>
      <c r="D55" s="84"/>
      <c r="E55" s="85"/>
      <c r="F55" s="80">
        <f t="shared" si="0"/>
        <v>0</v>
      </c>
      <c r="G55" s="58"/>
      <c r="H55" s="84"/>
      <c r="I55" s="85"/>
      <c r="J55" s="84"/>
      <c r="K55" s="81"/>
    </row>
    <row r="56" spans="1:12" ht="15.75" x14ac:dyDescent="0.25">
      <c r="A56" s="83"/>
      <c r="B56" s="58"/>
      <c r="C56" s="84"/>
      <c r="D56" s="84"/>
      <c r="E56" s="85"/>
      <c r="F56" s="80">
        <f t="shared" si="0"/>
        <v>0</v>
      </c>
      <c r="G56" s="58"/>
      <c r="H56" s="84"/>
      <c r="I56" s="85"/>
      <c r="J56" s="84"/>
      <c r="K56" s="81"/>
    </row>
    <row r="57" spans="1:12" ht="15.75" x14ac:dyDescent="0.25">
      <c r="A57" s="83"/>
      <c r="B57" s="58"/>
      <c r="C57" s="84"/>
      <c r="D57" s="84"/>
      <c r="E57" s="85"/>
      <c r="F57" s="80">
        <f t="shared" si="0"/>
        <v>0</v>
      </c>
      <c r="G57" s="58"/>
      <c r="H57" s="84"/>
      <c r="I57" s="85"/>
      <c r="J57" s="84"/>
      <c r="K57" s="81"/>
    </row>
    <row r="58" spans="1:12" ht="15.75" x14ac:dyDescent="0.25">
      <c r="A58" s="58"/>
      <c r="B58" s="59" t="s">
        <v>418</v>
      </c>
      <c r="C58" s="130">
        <f>SUM(C7:C57)</f>
        <v>104.9</v>
      </c>
      <c r="D58" s="60">
        <f>SUM(D7:D57)</f>
        <v>70.400000000000006</v>
      </c>
      <c r="E58" s="61"/>
      <c r="F58" s="131">
        <f t="shared" si="0"/>
        <v>175.3</v>
      </c>
      <c r="G58" s="86"/>
      <c r="H58" s="130">
        <f>SUM(H7:H57)</f>
        <v>239.9</v>
      </c>
      <c r="I58" s="61"/>
      <c r="J58" s="130">
        <f>SUM(J7:J57)</f>
        <v>70.400000000000006</v>
      </c>
      <c r="K58" s="132">
        <v>319.39999999999998</v>
      </c>
      <c r="L58" s="133"/>
    </row>
    <row r="61" spans="1:12" ht="15.75" x14ac:dyDescent="0.25">
      <c r="B61" s="65" t="s">
        <v>460</v>
      </c>
      <c r="F61" s="87"/>
      <c r="G61" s="67" t="s">
        <v>478</v>
      </c>
      <c r="H61" s="71"/>
    </row>
    <row r="62" spans="1:12" x14ac:dyDescent="0.25">
      <c r="B62" s="65"/>
      <c r="F62" s="69" t="s">
        <v>430</v>
      </c>
      <c r="G62" s="69"/>
      <c r="H62" s="69"/>
    </row>
    <row r="63" spans="1:12" ht="15.75" x14ac:dyDescent="0.25">
      <c r="B63" s="65" t="s">
        <v>423</v>
      </c>
      <c r="F63" s="87"/>
      <c r="G63" s="67" t="s">
        <v>479</v>
      </c>
      <c r="H63" s="71"/>
    </row>
    <row r="64" spans="1:12" x14ac:dyDescent="0.25">
      <c r="F64" s="69" t="s">
        <v>430</v>
      </c>
      <c r="G64" s="69"/>
      <c r="H64" s="69"/>
    </row>
  </sheetData>
  <mergeCells count="12">
    <mergeCell ref="G61:H61"/>
    <mergeCell ref="G63:H63"/>
    <mergeCell ref="I1:K1"/>
    <mergeCell ref="I2:L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3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D378-B385-4B69-82E7-B1AC91364701}">
  <dimension ref="A1:P56"/>
  <sheetViews>
    <sheetView zoomScale="80" zoomScaleNormal="80" workbookViewId="0">
      <selection activeCell="M6" sqref="M6"/>
    </sheetView>
  </sheetViews>
  <sheetFormatPr defaultRowHeight="15" x14ac:dyDescent="0.25"/>
  <cols>
    <col min="1" max="1" width="5.85546875" customWidth="1"/>
    <col min="2" max="2" width="28.5703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5.85546875" customWidth="1"/>
    <col min="258" max="258" width="28.5703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5.85546875" customWidth="1"/>
    <col min="514" max="514" width="28.5703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5.85546875" customWidth="1"/>
    <col min="770" max="770" width="28.5703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5.85546875" customWidth="1"/>
    <col min="1026" max="1026" width="28.5703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5.85546875" customWidth="1"/>
    <col min="1282" max="1282" width="28.5703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5.85546875" customWidth="1"/>
    <col min="1538" max="1538" width="28.5703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5.85546875" customWidth="1"/>
    <col min="1794" max="1794" width="28.5703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5.85546875" customWidth="1"/>
    <col min="2050" max="2050" width="28.5703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5.85546875" customWidth="1"/>
    <col min="2306" max="2306" width="28.5703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5.85546875" customWidth="1"/>
    <col min="2562" max="2562" width="28.5703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5.85546875" customWidth="1"/>
    <col min="2818" max="2818" width="28.5703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5.85546875" customWidth="1"/>
    <col min="3074" max="3074" width="28.5703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5.85546875" customWidth="1"/>
    <col min="3330" max="3330" width="28.5703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5.85546875" customWidth="1"/>
    <col min="3586" max="3586" width="28.5703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5.85546875" customWidth="1"/>
    <col min="3842" max="3842" width="28.5703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5.85546875" customWidth="1"/>
    <col min="4098" max="4098" width="28.5703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5.85546875" customWidth="1"/>
    <col min="4354" max="4354" width="28.5703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5.85546875" customWidth="1"/>
    <col min="4610" max="4610" width="28.5703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5.85546875" customWidth="1"/>
    <col min="4866" max="4866" width="28.5703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5.85546875" customWidth="1"/>
    <col min="5122" max="5122" width="28.5703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5.85546875" customWidth="1"/>
    <col min="5378" max="5378" width="28.5703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5.85546875" customWidth="1"/>
    <col min="5634" max="5634" width="28.5703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5.85546875" customWidth="1"/>
    <col min="5890" max="5890" width="28.5703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5.85546875" customWidth="1"/>
    <col min="6146" max="6146" width="28.5703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5.85546875" customWidth="1"/>
    <col min="6402" max="6402" width="28.5703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5.85546875" customWidth="1"/>
    <col min="6658" max="6658" width="28.5703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5.85546875" customWidth="1"/>
    <col min="6914" max="6914" width="28.5703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5.85546875" customWidth="1"/>
    <col min="7170" max="7170" width="28.5703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5.85546875" customWidth="1"/>
    <col min="7426" max="7426" width="28.5703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5.85546875" customWidth="1"/>
    <col min="7682" max="7682" width="28.5703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5.85546875" customWidth="1"/>
    <col min="7938" max="7938" width="28.5703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5.85546875" customWidth="1"/>
    <col min="8194" max="8194" width="28.5703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5.85546875" customWidth="1"/>
    <col min="8450" max="8450" width="28.5703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5.85546875" customWidth="1"/>
    <col min="8706" max="8706" width="28.5703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5.85546875" customWidth="1"/>
    <col min="8962" max="8962" width="28.5703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5.85546875" customWidth="1"/>
    <col min="9218" max="9218" width="28.5703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5.85546875" customWidth="1"/>
    <col min="9474" max="9474" width="28.5703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5.85546875" customWidth="1"/>
    <col min="9730" max="9730" width="28.5703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5.85546875" customWidth="1"/>
    <col min="9986" max="9986" width="28.5703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5.85546875" customWidth="1"/>
    <col min="10242" max="10242" width="28.5703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5.85546875" customWidth="1"/>
    <col min="10498" max="10498" width="28.5703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5.85546875" customWidth="1"/>
    <col min="10754" max="10754" width="28.5703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5.85546875" customWidth="1"/>
    <col min="11010" max="11010" width="28.5703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5.85546875" customWidth="1"/>
    <col min="11266" max="11266" width="28.5703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5.85546875" customWidth="1"/>
    <col min="11522" max="11522" width="28.5703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5.85546875" customWidth="1"/>
    <col min="11778" max="11778" width="28.5703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5.85546875" customWidth="1"/>
    <col min="12034" max="12034" width="28.5703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5.85546875" customWidth="1"/>
    <col min="12290" max="12290" width="28.5703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5.85546875" customWidth="1"/>
    <col min="12546" max="12546" width="28.5703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5.85546875" customWidth="1"/>
    <col min="12802" max="12802" width="28.5703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5.85546875" customWidth="1"/>
    <col min="13058" max="13058" width="28.5703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5.85546875" customWidth="1"/>
    <col min="13314" max="13314" width="28.5703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5.85546875" customWidth="1"/>
    <col min="13570" max="13570" width="28.5703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5.85546875" customWidth="1"/>
    <col min="13826" max="13826" width="28.5703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5.85546875" customWidth="1"/>
    <col min="14082" max="14082" width="28.5703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5.85546875" customWidth="1"/>
    <col min="14338" max="14338" width="28.5703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5.85546875" customWidth="1"/>
    <col min="14594" max="14594" width="28.5703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5.85546875" customWidth="1"/>
    <col min="14850" max="14850" width="28.5703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5.85546875" customWidth="1"/>
    <col min="15106" max="15106" width="28.5703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5.85546875" customWidth="1"/>
    <col min="15362" max="15362" width="28.5703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5.85546875" customWidth="1"/>
    <col min="15618" max="15618" width="28.5703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5.85546875" customWidth="1"/>
    <col min="15874" max="15874" width="28.5703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5.85546875" customWidth="1"/>
    <col min="16130" max="16130" width="28.5703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20.25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61.5" customHeight="1" x14ac:dyDescent="0.25">
      <c r="A3" s="4"/>
      <c r="B3" s="73" t="s">
        <v>480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75" t="s">
        <v>427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16</v>
      </c>
      <c r="K6" s="20"/>
    </row>
    <row r="7" spans="1:16" ht="15.75" x14ac:dyDescent="0.25">
      <c r="A7" s="76">
        <v>1</v>
      </c>
      <c r="B7" s="77" t="s">
        <v>481</v>
      </c>
      <c r="C7" s="78">
        <v>1.5</v>
      </c>
      <c r="D7" s="78"/>
      <c r="E7" s="79" t="s">
        <v>482</v>
      </c>
      <c r="F7" s="80">
        <f>SUM(C7,D7)</f>
        <v>1.5</v>
      </c>
      <c r="G7" s="77">
        <v>2240</v>
      </c>
      <c r="H7" s="78">
        <v>1.5</v>
      </c>
      <c r="I7" s="79" t="s">
        <v>483</v>
      </c>
      <c r="J7" s="78"/>
      <c r="K7" s="81"/>
    </row>
    <row r="8" spans="1:16" ht="15.75" x14ac:dyDescent="0.25">
      <c r="A8" s="76">
        <v>2</v>
      </c>
      <c r="B8" s="77" t="s">
        <v>484</v>
      </c>
      <c r="C8" s="78">
        <v>1</v>
      </c>
      <c r="D8" s="78"/>
      <c r="E8" s="79" t="s">
        <v>485</v>
      </c>
      <c r="F8" s="80">
        <f t="shared" ref="F8:F50" si="0">SUM(C8,D8)</f>
        <v>1</v>
      </c>
      <c r="G8" s="77">
        <v>2210</v>
      </c>
      <c r="H8" s="78">
        <v>1</v>
      </c>
      <c r="I8" s="79" t="s">
        <v>485</v>
      </c>
      <c r="J8" s="78"/>
      <c r="K8" s="81"/>
    </row>
    <row r="9" spans="1:16" ht="31.5" x14ac:dyDescent="0.25">
      <c r="A9" s="76">
        <v>3</v>
      </c>
      <c r="B9" s="77" t="s">
        <v>486</v>
      </c>
      <c r="C9" s="78">
        <v>5.7</v>
      </c>
      <c r="D9" s="78"/>
      <c r="E9" s="79" t="s">
        <v>487</v>
      </c>
      <c r="F9" s="80">
        <f t="shared" si="0"/>
        <v>5.7</v>
      </c>
      <c r="G9" s="77">
        <v>2210</v>
      </c>
      <c r="H9" s="78">
        <v>5.7</v>
      </c>
      <c r="I9" s="134" t="s">
        <v>488</v>
      </c>
      <c r="J9" s="78"/>
      <c r="K9" s="81"/>
    </row>
    <row r="10" spans="1:16" ht="31.5" x14ac:dyDescent="0.25">
      <c r="A10" s="76">
        <v>4</v>
      </c>
      <c r="B10" s="77" t="s">
        <v>489</v>
      </c>
      <c r="C10" s="78">
        <v>15</v>
      </c>
      <c r="D10" s="78"/>
      <c r="E10" s="79" t="s">
        <v>487</v>
      </c>
      <c r="F10" s="80">
        <f t="shared" si="0"/>
        <v>15</v>
      </c>
      <c r="G10" s="77">
        <v>2210</v>
      </c>
      <c r="H10" s="78">
        <v>15</v>
      </c>
      <c r="I10" s="134" t="s">
        <v>488</v>
      </c>
      <c r="J10" s="78"/>
      <c r="K10" s="81"/>
    </row>
    <row r="11" spans="1:16" ht="15.75" x14ac:dyDescent="0.25">
      <c r="A11" s="76">
        <v>5</v>
      </c>
      <c r="B11" s="77" t="s">
        <v>490</v>
      </c>
      <c r="C11" s="78">
        <v>1.8</v>
      </c>
      <c r="D11" s="78"/>
      <c r="E11" s="79" t="s">
        <v>491</v>
      </c>
      <c r="F11" s="80">
        <f t="shared" si="0"/>
        <v>1.8</v>
      </c>
      <c r="G11" s="77">
        <v>2210</v>
      </c>
      <c r="H11" s="78">
        <v>1.8</v>
      </c>
      <c r="I11" s="79" t="s">
        <v>491</v>
      </c>
      <c r="J11" s="78"/>
      <c r="K11" s="81"/>
    </row>
    <row r="12" spans="1:16" ht="31.5" x14ac:dyDescent="0.25">
      <c r="A12" s="76">
        <v>6</v>
      </c>
      <c r="B12" s="77" t="s">
        <v>492</v>
      </c>
      <c r="C12" s="78">
        <v>6.4</v>
      </c>
      <c r="D12" s="78"/>
      <c r="E12" s="79" t="s">
        <v>493</v>
      </c>
      <c r="F12" s="80">
        <f t="shared" si="0"/>
        <v>6.4</v>
      </c>
      <c r="G12" s="135">
        <v>2240</v>
      </c>
      <c r="H12" s="78">
        <v>6.4</v>
      </c>
      <c r="I12" s="134" t="s">
        <v>494</v>
      </c>
      <c r="J12" s="78"/>
      <c r="K12" s="81"/>
    </row>
    <row r="13" spans="1:16" ht="15.75" x14ac:dyDescent="0.25">
      <c r="A13" s="76">
        <v>7</v>
      </c>
      <c r="B13" s="77" t="s">
        <v>495</v>
      </c>
      <c r="C13" s="78">
        <v>1.2</v>
      </c>
      <c r="D13" s="78"/>
      <c r="E13" s="79" t="s">
        <v>496</v>
      </c>
      <c r="F13" s="80">
        <f t="shared" si="0"/>
        <v>1.2</v>
      </c>
      <c r="G13" s="135">
        <v>2240</v>
      </c>
      <c r="H13" s="78">
        <v>1.2</v>
      </c>
      <c r="I13" s="79" t="s">
        <v>496</v>
      </c>
      <c r="J13" s="78"/>
      <c r="K13" s="81"/>
    </row>
    <row r="14" spans="1:16" ht="31.5" x14ac:dyDescent="0.25">
      <c r="A14" s="76">
        <v>8</v>
      </c>
      <c r="B14" s="77" t="s">
        <v>497</v>
      </c>
      <c r="C14" s="78">
        <v>4.5</v>
      </c>
      <c r="D14" s="78"/>
      <c r="E14" s="79" t="s">
        <v>498</v>
      </c>
      <c r="F14" s="80">
        <f t="shared" si="0"/>
        <v>4.5</v>
      </c>
      <c r="G14" s="77">
        <v>2240</v>
      </c>
      <c r="H14" s="78">
        <v>4.5</v>
      </c>
      <c r="I14" s="79" t="s">
        <v>498</v>
      </c>
      <c r="J14" s="78"/>
      <c r="K14" s="81"/>
    </row>
    <row r="15" spans="1:16" ht="15.75" x14ac:dyDescent="0.25">
      <c r="A15" s="76"/>
      <c r="B15" s="77"/>
      <c r="C15" s="78"/>
      <c r="D15" s="78"/>
      <c r="E15" s="79"/>
      <c r="F15" s="80">
        <f t="shared" si="0"/>
        <v>0</v>
      </c>
      <c r="G15" s="77"/>
      <c r="H15" s="78"/>
      <c r="I15" s="79"/>
      <c r="J15" s="78"/>
      <c r="K15" s="81"/>
    </row>
    <row r="16" spans="1:16" ht="15" customHeight="1" x14ac:dyDescent="0.25">
      <c r="A16" s="76"/>
      <c r="B16" s="77"/>
      <c r="C16" s="78"/>
      <c r="D16" s="78"/>
      <c r="E16" s="79"/>
      <c r="F16" s="80">
        <f t="shared" si="0"/>
        <v>0</v>
      </c>
      <c r="G16" s="77"/>
      <c r="H16" s="78"/>
      <c r="I16" s="79"/>
      <c r="J16" s="78"/>
      <c r="K16" s="81"/>
    </row>
    <row r="17" spans="1:11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76"/>
      <c r="B24" s="77"/>
      <c r="C24" s="78"/>
      <c r="D24" s="78"/>
      <c r="E24" s="79"/>
      <c r="F24" s="80">
        <f t="shared" si="0"/>
        <v>0</v>
      </c>
      <c r="G24" s="77"/>
      <c r="H24" s="78"/>
      <c r="I24" s="79"/>
      <c r="J24" s="78"/>
      <c r="K24" s="81"/>
    </row>
    <row r="25" spans="1:11" ht="15.75" x14ac:dyDescent="0.25">
      <c r="A25" s="82"/>
      <c r="B25" s="77"/>
      <c r="C25" s="78"/>
      <c r="D25" s="78"/>
      <c r="E25" s="79"/>
      <c r="F25" s="80">
        <f t="shared" si="0"/>
        <v>0</v>
      </c>
      <c r="G25" s="77"/>
      <c r="H25" s="78"/>
      <c r="I25" s="79"/>
      <c r="J25" s="78"/>
      <c r="K25" s="81"/>
    </row>
    <row r="26" spans="1:11" ht="15.75" x14ac:dyDescent="0.25">
      <c r="A26" s="82"/>
      <c r="B26" s="77"/>
      <c r="C26" s="78"/>
      <c r="D26" s="78"/>
      <c r="E26" s="79"/>
      <c r="F26" s="80">
        <f t="shared" si="0"/>
        <v>0</v>
      </c>
      <c r="G26" s="77"/>
      <c r="H26" s="78"/>
      <c r="I26" s="79"/>
      <c r="J26" s="78"/>
      <c r="K26" s="81"/>
    </row>
    <row r="27" spans="1:11" ht="15.75" x14ac:dyDescent="0.25">
      <c r="A27" s="76"/>
      <c r="B27" s="77"/>
      <c r="C27" s="78"/>
      <c r="D27" s="78"/>
      <c r="E27" s="79"/>
      <c r="F27" s="80">
        <f t="shared" si="0"/>
        <v>0</v>
      </c>
      <c r="G27" s="77"/>
      <c r="H27" s="78"/>
      <c r="I27" s="79"/>
      <c r="J27" s="78"/>
      <c r="K27" s="81"/>
    </row>
    <row r="28" spans="1:11" ht="15.75" x14ac:dyDescent="0.25">
      <c r="A28" s="76"/>
      <c r="B28" s="77"/>
      <c r="C28" s="78"/>
      <c r="D28" s="78"/>
      <c r="E28" s="79"/>
      <c r="F28" s="80">
        <f t="shared" si="0"/>
        <v>0</v>
      </c>
      <c r="G28" s="77"/>
      <c r="H28" s="78"/>
      <c r="I28" s="79"/>
      <c r="J28" s="78"/>
      <c r="K28" s="81"/>
    </row>
    <row r="29" spans="1:11" ht="15.75" x14ac:dyDescent="0.25">
      <c r="A29" s="76"/>
      <c r="B29" s="77"/>
      <c r="C29" s="78"/>
      <c r="D29" s="78"/>
      <c r="E29" s="79"/>
      <c r="F29" s="80">
        <f t="shared" si="0"/>
        <v>0</v>
      </c>
      <c r="G29" s="77"/>
      <c r="H29" s="78"/>
      <c r="I29" s="79"/>
      <c r="J29" s="78"/>
      <c r="K29" s="81"/>
    </row>
    <row r="30" spans="1:11" ht="15.75" x14ac:dyDescent="0.25">
      <c r="A30" s="76"/>
      <c r="B30" s="77"/>
      <c r="C30" s="78"/>
      <c r="D30" s="78"/>
      <c r="E30" s="79"/>
      <c r="F30" s="80">
        <f t="shared" si="0"/>
        <v>0</v>
      </c>
      <c r="G30" s="77"/>
      <c r="H30" s="78"/>
      <c r="I30" s="79"/>
      <c r="J30" s="78"/>
      <c r="K30" s="81"/>
    </row>
    <row r="31" spans="1:11" ht="15.75" x14ac:dyDescent="0.25">
      <c r="A31" s="76"/>
      <c r="B31" s="77"/>
      <c r="C31" s="78"/>
      <c r="D31" s="78"/>
      <c r="E31" s="79"/>
      <c r="F31" s="80">
        <f t="shared" si="0"/>
        <v>0</v>
      </c>
      <c r="G31" s="77"/>
      <c r="H31" s="78"/>
      <c r="I31" s="79"/>
      <c r="J31" s="78"/>
      <c r="K31" s="81"/>
    </row>
    <row r="32" spans="1:11" ht="15.75" x14ac:dyDescent="0.25">
      <c r="A32" s="76"/>
      <c r="B32" s="77"/>
      <c r="C32" s="78"/>
      <c r="D32" s="78"/>
      <c r="E32" s="79"/>
      <c r="F32" s="80">
        <f t="shared" si="0"/>
        <v>0</v>
      </c>
      <c r="G32" s="77"/>
      <c r="H32" s="78"/>
      <c r="I32" s="79"/>
      <c r="J32" s="78"/>
      <c r="K32" s="81"/>
    </row>
    <row r="33" spans="1:11" ht="15.75" x14ac:dyDescent="0.25">
      <c r="A33" s="76"/>
      <c r="B33" s="77"/>
      <c r="C33" s="78"/>
      <c r="D33" s="78"/>
      <c r="E33" s="79"/>
      <c r="F33" s="80">
        <f t="shared" si="0"/>
        <v>0</v>
      </c>
      <c r="G33" s="77"/>
      <c r="H33" s="78"/>
      <c r="I33" s="79"/>
      <c r="J33" s="78"/>
      <c r="K33" s="81"/>
    </row>
    <row r="34" spans="1:11" ht="15.75" x14ac:dyDescent="0.25">
      <c r="A34" s="76"/>
      <c r="B34" s="77"/>
      <c r="C34" s="78"/>
      <c r="D34" s="78"/>
      <c r="E34" s="79"/>
      <c r="F34" s="80">
        <f t="shared" si="0"/>
        <v>0</v>
      </c>
      <c r="G34" s="77"/>
      <c r="H34" s="78"/>
      <c r="I34" s="79"/>
      <c r="J34" s="78"/>
      <c r="K34" s="81"/>
    </row>
    <row r="35" spans="1:11" ht="15.75" x14ac:dyDescent="0.25">
      <c r="A35" s="82"/>
      <c r="B35" s="77"/>
      <c r="C35" s="78"/>
      <c r="D35" s="78"/>
      <c r="E35" s="79"/>
      <c r="F35" s="80">
        <f t="shared" si="0"/>
        <v>0</v>
      </c>
      <c r="G35" s="77"/>
      <c r="H35" s="78"/>
      <c r="I35" s="79"/>
      <c r="J35" s="78"/>
      <c r="K35" s="81"/>
    </row>
    <row r="36" spans="1:11" ht="15.75" x14ac:dyDescent="0.25">
      <c r="A36" s="82"/>
      <c r="B36" s="77"/>
      <c r="C36" s="78"/>
      <c r="D36" s="78"/>
      <c r="E36" s="79"/>
      <c r="F36" s="80">
        <f t="shared" si="0"/>
        <v>0</v>
      </c>
      <c r="G36" s="77"/>
      <c r="H36" s="78"/>
      <c r="I36" s="79"/>
      <c r="J36" s="78"/>
      <c r="K36" s="81"/>
    </row>
    <row r="37" spans="1:11" ht="15.75" x14ac:dyDescent="0.25">
      <c r="A37" s="76"/>
      <c r="B37" s="77"/>
      <c r="C37" s="78"/>
      <c r="D37" s="78"/>
      <c r="E37" s="79"/>
      <c r="F37" s="80">
        <f t="shared" si="0"/>
        <v>0</v>
      </c>
      <c r="G37" s="77"/>
      <c r="H37" s="78"/>
      <c r="I37" s="79"/>
      <c r="J37" s="78"/>
      <c r="K37" s="81"/>
    </row>
    <row r="38" spans="1:11" ht="15.75" x14ac:dyDescent="0.25">
      <c r="A38" s="76"/>
      <c r="B38" s="77"/>
      <c r="C38" s="78"/>
      <c r="D38" s="78"/>
      <c r="E38" s="79"/>
      <c r="F38" s="80">
        <f t="shared" si="0"/>
        <v>0</v>
      </c>
      <c r="G38" s="77"/>
      <c r="H38" s="78"/>
      <c r="I38" s="79"/>
      <c r="J38" s="78"/>
      <c r="K38" s="81"/>
    </row>
    <row r="39" spans="1:11" ht="15.75" x14ac:dyDescent="0.25">
      <c r="A39" s="76"/>
      <c r="B39" s="77"/>
      <c r="C39" s="78"/>
      <c r="D39" s="78"/>
      <c r="E39" s="79"/>
      <c r="F39" s="80">
        <f t="shared" si="0"/>
        <v>0</v>
      </c>
      <c r="G39" s="77"/>
      <c r="H39" s="78"/>
      <c r="I39" s="79"/>
      <c r="J39" s="78"/>
      <c r="K39" s="81"/>
    </row>
    <row r="40" spans="1:11" ht="15.75" x14ac:dyDescent="0.25">
      <c r="A40" s="76"/>
      <c r="B40" s="77"/>
      <c r="C40" s="78"/>
      <c r="D40" s="78"/>
      <c r="E40" s="79"/>
      <c r="F40" s="80">
        <f t="shared" si="0"/>
        <v>0</v>
      </c>
      <c r="G40" s="77"/>
      <c r="H40" s="78"/>
      <c r="I40" s="79"/>
      <c r="J40" s="78"/>
      <c r="K40" s="81"/>
    </row>
    <row r="41" spans="1:11" ht="15.75" x14ac:dyDescent="0.25">
      <c r="A41" s="76"/>
      <c r="B41" s="77"/>
      <c r="C41" s="78"/>
      <c r="D41" s="78"/>
      <c r="E41" s="79"/>
      <c r="F41" s="80">
        <f t="shared" si="0"/>
        <v>0</v>
      </c>
      <c r="G41" s="77"/>
      <c r="H41" s="78"/>
      <c r="I41" s="79"/>
      <c r="J41" s="78"/>
      <c r="K41" s="81"/>
    </row>
    <row r="42" spans="1:11" ht="15.75" x14ac:dyDescent="0.25">
      <c r="A42" s="76"/>
      <c r="B42" s="77"/>
      <c r="C42" s="78"/>
      <c r="D42" s="78"/>
      <c r="E42" s="79"/>
      <c r="F42" s="80">
        <f t="shared" si="0"/>
        <v>0</v>
      </c>
      <c r="G42" s="77"/>
      <c r="H42" s="78"/>
      <c r="I42" s="79"/>
      <c r="J42" s="78"/>
      <c r="K42" s="81"/>
    </row>
    <row r="43" spans="1:11" ht="15.75" x14ac:dyDescent="0.25">
      <c r="A43" s="76"/>
      <c r="B43" s="77"/>
      <c r="C43" s="78"/>
      <c r="D43" s="78"/>
      <c r="E43" s="79"/>
      <c r="F43" s="80">
        <f t="shared" si="0"/>
        <v>0</v>
      </c>
      <c r="G43" s="77"/>
      <c r="H43" s="78"/>
      <c r="I43" s="79"/>
      <c r="J43" s="78"/>
      <c r="K43" s="81"/>
    </row>
    <row r="44" spans="1:11" ht="15.75" x14ac:dyDescent="0.25">
      <c r="A44" s="76"/>
      <c r="B44" s="77"/>
      <c r="C44" s="78"/>
      <c r="D44" s="78"/>
      <c r="E44" s="79"/>
      <c r="F44" s="80">
        <f t="shared" si="0"/>
        <v>0</v>
      </c>
      <c r="G44" s="77"/>
      <c r="H44" s="78"/>
      <c r="I44" s="79"/>
      <c r="J44" s="78"/>
      <c r="K44" s="81"/>
    </row>
    <row r="45" spans="1:11" ht="15.75" x14ac:dyDescent="0.25">
      <c r="A45" s="82"/>
      <c r="B45" s="77"/>
      <c r="C45" s="78"/>
      <c r="D45" s="78"/>
      <c r="E45" s="79"/>
      <c r="F45" s="80">
        <f t="shared" si="0"/>
        <v>0</v>
      </c>
      <c r="G45" s="77"/>
      <c r="H45" s="78"/>
      <c r="I45" s="79"/>
      <c r="J45" s="78"/>
      <c r="K45" s="81"/>
    </row>
    <row r="46" spans="1:11" ht="15.75" x14ac:dyDescent="0.25">
      <c r="A46" s="82"/>
      <c r="B46" s="77"/>
      <c r="C46" s="78"/>
      <c r="D46" s="78"/>
      <c r="E46" s="79"/>
      <c r="F46" s="80">
        <f t="shared" si="0"/>
        <v>0</v>
      </c>
      <c r="G46" s="77"/>
      <c r="H46" s="78"/>
      <c r="I46" s="79"/>
      <c r="J46" s="78"/>
      <c r="K46" s="81"/>
    </row>
    <row r="47" spans="1:11" ht="15.75" x14ac:dyDescent="0.25">
      <c r="A47" s="83"/>
      <c r="B47" s="58"/>
      <c r="C47" s="84"/>
      <c r="D47" s="84"/>
      <c r="E47" s="85"/>
      <c r="F47" s="80">
        <f t="shared" si="0"/>
        <v>0</v>
      </c>
      <c r="G47" s="58"/>
      <c r="H47" s="84"/>
      <c r="I47" s="85"/>
      <c r="J47" s="84"/>
      <c r="K47" s="81"/>
    </row>
    <row r="48" spans="1:11" ht="15.75" x14ac:dyDescent="0.25">
      <c r="A48" s="83"/>
      <c r="B48" s="58"/>
      <c r="C48" s="84"/>
      <c r="D48" s="84"/>
      <c r="E48" s="85"/>
      <c r="F48" s="80">
        <f t="shared" si="0"/>
        <v>0</v>
      </c>
      <c r="G48" s="58"/>
      <c r="H48" s="84"/>
      <c r="I48" s="85"/>
      <c r="J48" s="84"/>
      <c r="K48" s="81"/>
    </row>
    <row r="49" spans="1:11" ht="15.75" x14ac:dyDescent="0.25">
      <c r="A49" s="83"/>
      <c r="B49" s="58"/>
      <c r="C49" s="84"/>
      <c r="D49" s="84"/>
      <c r="E49" s="85"/>
      <c r="F49" s="80">
        <f t="shared" si="0"/>
        <v>0</v>
      </c>
      <c r="G49" s="58"/>
      <c r="H49" s="84"/>
      <c r="I49" s="85"/>
      <c r="J49" s="84"/>
      <c r="K49" s="81"/>
    </row>
    <row r="50" spans="1:11" ht="15.75" x14ac:dyDescent="0.25">
      <c r="A50" s="58"/>
      <c r="B50" s="59" t="s">
        <v>418</v>
      </c>
      <c r="C50" s="60">
        <f>SUM(C7:C49)</f>
        <v>37.1</v>
      </c>
      <c r="D50" s="60">
        <f>SUM(D7:D49)</f>
        <v>0</v>
      </c>
      <c r="E50" s="61"/>
      <c r="F50" s="62">
        <f t="shared" si="0"/>
        <v>37.1</v>
      </c>
      <c r="G50" s="86"/>
      <c r="H50" s="60">
        <f>SUM(H7:H49)</f>
        <v>37.1</v>
      </c>
      <c r="I50" s="61"/>
      <c r="J50" s="60">
        <f>SUM(J7:J49)</f>
        <v>0</v>
      </c>
      <c r="K50" s="64">
        <f>C50-H50</f>
        <v>0</v>
      </c>
    </row>
    <row r="53" spans="1:11" ht="15.75" x14ac:dyDescent="0.25">
      <c r="B53" s="65" t="s">
        <v>499</v>
      </c>
      <c r="F53" s="87"/>
      <c r="G53" s="67" t="s">
        <v>500</v>
      </c>
      <c r="H53" s="71"/>
    </row>
    <row r="54" spans="1:11" x14ac:dyDescent="0.25">
      <c r="B54" s="65"/>
      <c r="F54" s="69" t="s">
        <v>430</v>
      </c>
      <c r="G54" s="69"/>
      <c r="H54" s="69"/>
    </row>
    <row r="55" spans="1:11" ht="15.75" x14ac:dyDescent="0.25">
      <c r="B55" s="65" t="s">
        <v>423</v>
      </c>
      <c r="F55" s="87"/>
      <c r="G55" s="67" t="s">
        <v>501</v>
      </c>
      <c r="H55" s="71"/>
    </row>
    <row r="56" spans="1:11" x14ac:dyDescent="0.25">
      <c r="F56" s="69" t="s">
        <v>430</v>
      </c>
      <c r="G56" s="69"/>
      <c r="H56" s="69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B6AA-E0FB-47A6-A2C3-5687B601A3E0}">
  <sheetPr>
    <pageSetUpPr fitToPage="1"/>
  </sheetPr>
  <dimension ref="A1:P30"/>
  <sheetViews>
    <sheetView zoomScale="80" zoomScaleNormal="80" workbookViewId="0">
      <selection activeCell="I18" sqref="I18"/>
    </sheetView>
  </sheetViews>
  <sheetFormatPr defaultRowHeight="15" x14ac:dyDescent="0.25"/>
  <cols>
    <col min="1" max="1" width="7.28515625" customWidth="1"/>
    <col min="2" max="2" width="33.85546875" customWidth="1"/>
    <col min="3" max="3" width="7.28515625" customWidth="1"/>
    <col min="4" max="4" width="13.5703125" customWidth="1"/>
    <col min="5" max="5" width="47.140625" customWidth="1"/>
    <col min="6" max="6" width="15.85546875" customWidth="1"/>
    <col min="7" max="7" width="8.7109375" customWidth="1"/>
    <col min="8" max="8" width="6.5703125" customWidth="1"/>
    <col min="9" max="9" width="45.7109375" customWidth="1"/>
    <col min="10" max="10" width="12.85546875" customWidth="1"/>
    <col min="11" max="11" width="13" customWidth="1"/>
    <col min="257" max="257" width="7.28515625" customWidth="1"/>
    <col min="258" max="258" width="33.85546875" customWidth="1"/>
    <col min="259" max="259" width="7.28515625" customWidth="1"/>
    <col min="260" max="260" width="13.5703125" customWidth="1"/>
    <col min="261" max="261" width="47.140625" customWidth="1"/>
    <col min="262" max="262" width="15.85546875" customWidth="1"/>
    <col min="263" max="263" width="8.7109375" customWidth="1"/>
    <col min="264" max="264" width="6.5703125" customWidth="1"/>
    <col min="265" max="265" width="45.7109375" customWidth="1"/>
    <col min="266" max="266" width="12.85546875" customWidth="1"/>
    <col min="267" max="267" width="13" customWidth="1"/>
    <col min="513" max="513" width="7.28515625" customWidth="1"/>
    <col min="514" max="514" width="33.85546875" customWidth="1"/>
    <col min="515" max="515" width="7.28515625" customWidth="1"/>
    <col min="516" max="516" width="13.5703125" customWidth="1"/>
    <col min="517" max="517" width="47.140625" customWidth="1"/>
    <col min="518" max="518" width="15.85546875" customWidth="1"/>
    <col min="519" max="519" width="8.7109375" customWidth="1"/>
    <col min="520" max="520" width="6.5703125" customWidth="1"/>
    <col min="521" max="521" width="45.7109375" customWidth="1"/>
    <col min="522" max="522" width="12.85546875" customWidth="1"/>
    <col min="523" max="523" width="13" customWidth="1"/>
    <col min="769" max="769" width="7.28515625" customWidth="1"/>
    <col min="770" max="770" width="33.85546875" customWidth="1"/>
    <col min="771" max="771" width="7.28515625" customWidth="1"/>
    <col min="772" max="772" width="13.5703125" customWidth="1"/>
    <col min="773" max="773" width="47.140625" customWidth="1"/>
    <col min="774" max="774" width="15.85546875" customWidth="1"/>
    <col min="775" max="775" width="8.7109375" customWidth="1"/>
    <col min="776" max="776" width="6.5703125" customWidth="1"/>
    <col min="777" max="777" width="45.7109375" customWidth="1"/>
    <col min="778" max="778" width="12.85546875" customWidth="1"/>
    <col min="779" max="779" width="13" customWidth="1"/>
    <col min="1025" max="1025" width="7.28515625" customWidth="1"/>
    <col min="1026" max="1026" width="33.85546875" customWidth="1"/>
    <col min="1027" max="1027" width="7.28515625" customWidth="1"/>
    <col min="1028" max="1028" width="13.5703125" customWidth="1"/>
    <col min="1029" max="1029" width="47.140625" customWidth="1"/>
    <col min="1030" max="1030" width="15.85546875" customWidth="1"/>
    <col min="1031" max="1031" width="8.7109375" customWidth="1"/>
    <col min="1032" max="1032" width="6.5703125" customWidth="1"/>
    <col min="1033" max="1033" width="45.7109375" customWidth="1"/>
    <col min="1034" max="1034" width="12.85546875" customWidth="1"/>
    <col min="1035" max="1035" width="13" customWidth="1"/>
    <col min="1281" max="1281" width="7.28515625" customWidth="1"/>
    <col min="1282" max="1282" width="33.85546875" customWidth="1"/>
    <col min="1283" max="1283" width="7.28515625" customWidth="1"/>
    <col min="1284" max="1284" width="13.5703125" customWidth="1"/>
    <col min="1285" max="1285" width="47.140625" customWidth="1"/>
    <col min="1286" max="1286" width="15.85546875" customWidth="1"/>
    <col min="1287" max="1287" width="8.7109375" customWidth="1"/>
    <col min="1288" max="1288" width="6.5703125" customWidth="1"/>
    <col min="1289" max="1289" width="45.7109375" customWidth="1"/>
    <col min="1290" max="1290" width="12.85546875" customWidth="1"/>
    <col min="1291" max="1291" width="13" customWidth="1"/>
    <col min="1537" max="1537" width="7.28515625" customWidth="1"/>
    <col min="1538" max="1538" width="33.85546875" customWidth="1"/>
    <col min="1539" max="1539" width="7.28515625" customWidth="1"/>
    <col min="1540" max="1540" width="13.5703125" customWidth="1"/>
    <col min="1541" max="1541" width="47.140625" customWidth="1"/>
    <col min="1542" max="1542" width="15.85546875" customWidth="1"/>
    <col min="1543" max="1543" width="8.7109375" customWidth="1"/>
    <col min="1544" max="1544" width="6.5703125" customWidth="1"/>
    <col min="1545" max="1545" width="45.7109375" customWidth="1"/>
    <col min="1546" max="1546" width="12.85546875" customWidth="1"/>
    <col min="1547" max="1547" width="13" customWidth="1"/>
    <col min="1793" max="1793" width="7.28515625" customWidth="1"/>
    <col min="1794" max="1794" width="33.85546875" customWidth="1"/>
    <col min="1795" max="1795" width="7.28515625" customWidth="1"/>
    <col min="1796" max="1796" width="13.5703125" customWidth="1"/>
    <col min="1797" max="1797" width="47.140625" customWidth="1"/>
    <col min="1798" max="1798" width="15.85546875" customWidth="1"/>
    <col min="1799" max="1799" width="8.7109375" customWidth="1"/>
    <col min="1800" max="1800" width="6.5703125" customWidth="1"/>
    <col min="1801" max="1801" width="45.7109375" customWidth="1"/>
    <col min="1802" max="1802" width="12.85546875" customWidth="1"/>
    <col min="1803" max="1803" width="13" customWidth="1"/>
    <col min="2049" max="2049" width="7.28515625" customWidth="1"/>
    <col min="2050" max="2050" width="33.85546875" customWidth="1"/>
    <col min="2051" max="2051" width="7.28515625" customWidth="1"/>
    <col min="2052" max="2052" width="13.5703125" customWidth="1"/>
    <col min="2053" max="2053" width="47.140625" customWidth="1"/>
    <col min="2054" max="2054" width="15.85546875" customWidth="1"/>
    <col min="2055" max="2055" width="8.7109375" customWidth="1"/>
    <col min="2056" max="2056" width="6.5703125" customWidth="1"/>
    <col min="2057" max="2057" width="45.7109375" customWidth="1"/>
    <col min="2058" max="2058" width="12.85546875" customWidth="1"/>
    <col min="2059" max="2059" width="13" customWidth="1"/>
    <col min="2305" max="2305" width="7.28515625" customWidth="1"/>
    <col min="2306" max="2306" width="33.85546875" customWidth="1"/>
    <col min="2307" max="2307" width="7.28515625" customWidth="1"/>
    <col min="2308" max="2308" width="13.5703125" customWidth="1"/>
    <col min="2309" max="2309" width="47.140625" customWidth="1"/>
    <col min="2310" max="2310" width="15.85546875" customWidth="1"/>
    <col min="2311" max="2311" width="8.7109375" customWidth="1"/>
    <col min="2312" max="2312" width="6.5703125" customWidth="1"/>
    <col min="2313" max="2313" width="45.7109375" customWidth="1"/>
    <col min="2314" max="2314" width="12.85546875" customWidth="1"/>
    <col min="2315" max="2315" width="13" customWidth="1"/>
    <col min="2561" max="2561" width="7.28515625" customWidth="1"/>
    <col min="2562" max="2562" width="33.85546875" customWidth="1"/>
    <col min="2563" max="2563" width="7.28515625" customWidth="1"/>
    <col min="2564" max="2564" width="13.5703125" customWidth="1"/>
    <col min="2565" max="2565" width="47.140625" customWidth="1"/>
    <col min="2566" max="2566" width="15.85546875" customWidth="1"/>
    <col min="2567" max="2567" width="8.7109375" customWidth="1"/>
    <col min="2568" max="2568" width="6.5703125" customWidth="1"/>
    <col min="2569" max="2569" width="45.7109375" customWidth="1"/>
    <col min="2570" max="2570" width="12.85546875" customWidth="1"/>
    <col min="2571" max="2571" width="13" customWidth="1"/>
    <col min="2817" max="2817" width="7.28515625" customWidth="1"/>
    <col min="2818" max="2818" width="33.85546875" customWidth="1"/>
    <col min="2819" max="2819" width="7.28515625" customWidth="1"/>
    <col min="2820" max="2820" width="13.5703125" customWidth="1"/>
    <col min="2821" max="2821" width="47.140625" customWidth="1"/>
    <col min="2822" max="2822" width="15.85546875" customWidth="1"/>
    <col min="2823" max="2823" width="8.7109375" customWidth="1"/>
    <col min="2824" max="2824" width="6.5703125" customWidth="1"/>
    <col min="2825" max="2825" width="45.7109375" customWidth="1"/>
    <col min="2826" max="2826" width="12.85546875" customWidth="1"/>
    <col min="2827" max="2827" width="13" customWidth="1"/>
    <col min="3073" max="3073" width="7.28515625" customWidth="1"/>
    <col min="3074" max="3074" width="33.85546875" customWidth="1"/>
    <col min="3075" max="3075" width="7.28515625" customWidth="1"/>
    <col min="3076" max="3076" width="13.5703125" customWidth="1"/>
    <col min="3077" max="3077" width="47.140625" customWidth="1"/>
    <col min="3078" max="3078" width="15.85546875" customWidth="1"/>
    <col min="3079" max="3079" width="8.7109375" customWidth="1"/>
    <col min="3080" max="3080" width="6.5703125" customWidth="1"/>
    <col min="3081" max="3081" width="45.7109375" customWidth="1"/>
    <col min="3082" max="3082" width="12.85546875" customWidth="1"/>
    <col min="3083" max="3083" width="13" customWidth="1"/>
    <col min="3329" max="3329" width="7.28515625" customWidth="1"/>
    <col min="3330" max="3330" width="33.85546875" customWidth="1"/>
    <col min="3331" max="3331" width="7.28515625" customWidth="1"/>
    <col min="3332" max="3332" width="13.5703125" customWidth="1"/>
    <col min="3333" max="3333" width="47.140625" customWidth="1"/>
    <col min="3334" max="3334" width="15.85546875" customWidth="1"/>
    <col min="3335" max="3335" width="8.7109375" customWidth="1"/>
    <col min="3336" max="3336" width="6.5703125" customWidth="1"/>
    <col min="3337" max="3337" width="45.7109375" customWidth="1"/>
    <col min="3338" max="3338" width="12.85546875" customWidth="1"/>
    <col min="3339" max="3339" width="13" customWidth="1"/>
    <col min="3585" max="3585" width="7.28515625" customWidth="1"/>
    <col min="3586" max="3586" width="33.85546875" customWidth="1"/>
    <col min="3587" max="3587" width="7.28515625" customWidth="1"/>
    <col min="3588" max="3588" width="13.5703125" customWidth="1"/>
    <col min="3589" max="3589" width="47.140625" customWidth="1"/>
    <col min="3590" max="3590" width="15.85546875" customWidth="1"/>
    <col min="3591" max="3591" width="8.7109375" customWidth="1"/>
    <col min="3592" max="3592" width="6.5703125" customWidth="1"/>
    <col min="3593" max="3593" width="45.7109375" customWidth="1"/>
    <col min="3594" max="3594" width="12.85546875" customWidth="1"/>
    <col min="3595" max="3595" width="13" customWidth="1"/>
    <col min="3841" max="3841" width="7.28515625" customWidth="1"/>
    <col min="3842" max="3842" width="33.85546875" customWidth="1"/>
    <col min="3843" max="3843" width="7.28515625" customWidth="1"/>
    <col min="3844" max="3844" width="13.5703125" customWidth="1"/>
    <col min="3845" max="3845" width="47.140625" customWidth="1"/>
    <col min="3846" max="3846" width="15.85546875" customWidth="1"/>
    <col min="3847" max="3847" width="8.7109375" customWidth="1"/>
    <col min="3848" max="3848" width="6.5703125" customWidth="1"/>
    <col min="3849" max="3849" width="45.7109375" customWidth="1"/>
    <col min="3850" max="3850" width="12.85546875" customWidth="1"/>
    <col min="3851" max="3851" width="13" customWidth="1"/>
    <col min="4097" max="4097" width="7.28515625" customWidth="1"/>
    <col min="4098" max="4098" width="33.85546875" customWidth="1"/>
    <col min="4099" max="4099" width="7.28515625" customWidth="1"/>
    <col min="4100" max="4100" width="13.5703125" customWidth="1"/>
    <col min="4101" max="4101" width="47.140625" customWidth="1"/>
    <col min="4102" max="4102" width="15.85546875" customWidth="1"/>
    <col min="4103" max="4103" width="8.7109375" customWidth="1"/>
    <col min="4104" max="4104" width="6.5703125" customWidth="1"/>
    <col min="4105" max="4105" width="45.7109375" customWidth="1"/>
    <col min="4106" max="4106" width="12.85546875" customWidth="1"/>
    <col min="4107" max="4107" width="13" customWidth="1"/>
    <col min="4353" max="4353" width="7.28515625" customWidth="1"/>
    <col min="4354" max="4354" width="33.85546875" customWidth="1"/>
    <col min="4355" max="4355" width="7.28515625" customWidth="1"/>
    <col min="4356" max="4356" width="13.5703125" customWidth="1"/>
    <col min="4357" max="4357" width="47.140625" customWidth="1"/>
    <col min="4358" max="4358" width="15.85546875" customWidth="1"/>
    <col min="4359" max="4359" width="8.7109375" customWidth="1"/>
    <col min="4360" max="4360" width="6.5703125" customWidth="1"/>
    <col min="4361" max="4361" width="45.7109375" customWidth="1"/>
    <col min="4362" max="4362" width="12.85546875" customWidth="1"/>
    <col min="4363" max="4363" width="13" customWidth="1"/>
    <col min="4609" max="4609" width="7.28515625" customWidth="1"/>
    <col min="4610" max="4610" width="33.85546875" customWidth="1"/>
    <col min="4611" max="4611" width="7.28515625" customWidth="1"/>
    <col min="4612" max="4612" width="13.5703125" customWidth="1"/>
    <col min="4613" max="4613" width="47.140625" customWidth="1"/>
    <col min="4614" max="4614" width="15.85546875" customWidth="1"/>
    <col min="4615" max="4615" width="8.7109375" customWidth="1"/>
    <col min="4616" max="4616" width="6.5703125" customWidth="1"/>
    <col min="4617" max="4617" width="45.7109375" customWidth="1"/>
    <col min="4618" max="4618" width="12.85546875" customWidth="1"/>
    <col min="4619" max="4619" width="13" customWidth="1"/>
    <col min="4865" max="4865" width="7.28515625" customWidth="1"/>
    <col min="4866" max="4866" width="33.85546875" customWidth="1"/>
    <col min="4867" max="4867" width="7.28515625" customWidth="1"/>
    <col min="4868" max="4868" width="13.5703125" customWidth="1"/>
    <col min="4869" max="4869" width="47.140625" customWidth="1"/>
    <col min="4870" max="4870" width="15.85546875" customWidth="1"/>
    <col min="4871" max="4871" width="8.7109375" customWidth="1"/>
    <col min="4872" max="4872" width="6.5703125" customWidth="1"/>
    <col min="4873" max="4873" width="45.7109375" customWidth="1"/>
    <col min="4874" max="4874" width="12.85546875" customWidth="1"/>
    <col min="4875" max="4875" width="13" customWidth="1"/>
    <col min="5121" max="5121" width="7.28515625" customWidth="1"/>
    <col min="5122" max="5122" width="33.85546875" customWidth="1"/>
    <col min="5123" max="5123" width="7.28515625" customWidth="1"/>
    <col min="5124" max="5124" width="13.5703125" customWidth="1"/>
    <col min="5125" max="5125" width="47.140625" customWidth="1"/>
    <col min="5126" max="5126" width="15.85546875" customWidth="1"/>
    <col min="5127" max="5127" width="8.7109375" customWidth="1"/>
    <col min="5128" max="5128" width="6.5703125" customWidth="1"/>
    <col min="5129" max="5129" width="45.7109375" customWidth="1"/>
    <col min="5130" max="5130" width="12.85546875" customWidth="1"/>
    <col min="5131" max="5131" width="13" customWidth="1"/>
    <col min="5377" max="5377" width="7.28515625" customWidth="1"/>
    <col min="5378" max="5378" width="33.85546875" customWidth="1"/>
    <col min="5379" max="5379" width="7.28515625" customWidth="1"/>
    <col min="5380" max="5380" width="13.5703125" customWidth="1"/>
    <col min="5381" max="5381" width="47.140625" customWidth="1"/>
    <col min="5382" max="5382" width="15.85546875" customWidth="1"/>
    <col min="5383" max="5383" width="8.7109375" customWidth="1"/>
    <col min="5384" max="5384" width="6.5703125" customWidth="1"/>
    <col min="5385" max="5385" width="45.7109375" customWidth="1"/>
    <col min="5386" max="5386" width="12.85546875" customWidth="1"/>
    <col min="5387" max="5387" width="13" customWidth="1"/>
    <col min="5633" max="5633" width="7.28515625" customWidth="1"/>
    <col min="5634" max="5634" width="33.85546875" customWidth="1"/>
    <col min="5635" max="5635" width="7.28515625" customWidth="1"/>
    <col min="5636" max="5636" width="13.5703125" customWidth="1"/>
    <col min="5637" max="5637" width="47.140625" customWidth="1"/>
    <col min="5638" max="5638" width="15.85546875" customWidth="1"/>
    <col min="5639" max="5639" width="8.7109375" customWidth="1"/>
    <col min="5640" max="5640" width="6.5703125" customWidth="1"/>
    <col min="5641" max="5641" width="45.7109375" customWidth="1"/>
    <col min="5642" max="5642" width="12.85546875" customWidth="1"/>
    <col min="5643" max="5643" width="13" customWidth="1"/>
    <col min="5889" max="5889" width="7.28515625" customWidth="1"/>
    <col min="5890" max="5890" width="33.85546875" customWidth="1"/>
    <col min="5891" max="5891" width="7.28515625" customWidth="1"/>
    <col min="5892" max="5892" width="13.5703125" customWidth="1"/>
    <col min="5893" max="5893" width="47.140625" customWidth="1"/>
    <col min="5894" max="5894" width="15.85546875" customWidth="1"/>
    <col min="5895" max="5895" width="8.7109375" customWidth="1"/>
    <col min="5896" max="5896" width="6.5703125" customWidth="1"/>
    <col min="5897" max="5897" width="45.7109375" customWidth="1"/>
    <col min="5898" max="5898" width="12.85546875" customWidth="1"/>
    <col min="5899" max="5899" width="13" customWidth="1"/>
    <col min="6145" max="6145" width="7.28515625" customWidth="1"/>
    <col min="6146" max="6146" width="33.85546875" customWidth="1"/>
    <col min="6147" max="6147" width="7.28515625" customWidth="1"/>
    <col min="6148" max="6148" width="13.5703125" customWidth="1"/>
    <col min="6149" max="6149" width="47.140625" customWidth="1"/>
    <col min="6150" max="6150" width="15.85546875" customWidth="1"/>
    <col min="6151" max="6151" width="8.7109375" customWidth="1"/>
    <col min="6152" max="6152" width="6.5703125" customWidth="1"/>
    <col min="6153" max="6153" width="45.7109375" customWidth="1"/>
    <col min="6154" max="6154" width="12.85546875" customWidth="1"/>
    <col min="6155" max="6155" width="13" customWidth="1"/>
    <col min="6401" max="6401" width="7.28515625" customWidth="1"/>
    <col min="6402" max="6402" width="33.85546875" customWidth="1"/>
    <col min="6403" max="6403" width="7.28515625" customWidth="1"/>
    <col min="6404" max="6404" width="13.5703125" customWidth="1"/>
    <col min="6405" max="6405" width="47.140625" customWidth="1"/>
    <col min="6406" max="6406" width="15.85546875" customWidth="1"/>
    <col min="6407" max="6407" width="8.7109375" customWidth="1"/>
    <col min="6408" max="6408" width="6.5703125" customWidth="1"/>
    <col min="6409" max="6409" width="45.7109375" customWidth="1"/>
    <col min="6410" max="6410" width="12.85546875" customWidth="1"/>
    <col min="6411" max="6411" width="13" customWidth="1"/>
    <col min="6657" max="6657" width="7.28515625" customWidth="1"/>
    <col min="6658" max="6658" width="33.85546875" customWidth="1"/>
    <col min="6659" max="6659" width="7.28515625" customWidth="1"/>
    <col min="6660" max="6660" width="13.5703125" customWidth="1"/>
    <col min="6661" max="6661" width="47.140625" customWidth="1"/>
    <col min="6662" max="6662" width="15.85546875" customWidth="1"/>
    <col min="6663" max="6663" width="8.7109375" customWidth="1"/>
    <col min="6664" max="6664" width="6.5703125" customWidth="1"/>
    <col min="6665" max="6665" width="45.7109375" customWidth="1"/>
    <col min="6666" max="6666" width="12.85546875" customWidth="1"/>
    <col min="6667" max="6667" width="13" customWidth="1"/>
    <col min="6913" max="6913" width="7.28515625" customWidth="1"/>
    <col min="6914" max="6914" width="33.85546875" customWidth="1"/>
    <col min="6915" max="6915" width="7.28515625" customWidth="1"/>
    <col min="6916" max="6916" width="13.5703125" customWidth="1"/>
    <col min="6917" max="6917" width="47.140625" customWidth="1"/>
    <col min="6918" max="6918" width="15.85546875" customWidth="1"/>
    <col min="6919" max="6919" width="8.7109375" customWidth="1"/>
    <col min="6920" max="6920" width="6.5703125" customWidth="1"/>
    <col min="6921" max="6921" width="45.7109375" customWidth="1"/>
    <col min="6922" max="6922" width="12.85546875" customWidth="1"/>
    <col min="6923" max="6923" width="13" customWidth="1"/>
    <col min="7169" max="7169" width="7.28515625" customWidth="1"/>
    <col min="7170" max="7170" width="33.85546875" customWidth="1"/>
    <col min="7171" max="7171" width="7.28515625" customWidth="1"/>
    <col min="7172" max="7172" width="13.5703125" customWidth="1"/>
    <col min="7173" max="7173" width="47.140625" customWidth="1"/>
    <col min="7174" max="7174" width="15.85546875" customWidth="1"/>
    <col min="7175" max="7175" width="8.7109375" customWidth="1"/>
    <col min="7176" max="7176" width="6.5703125" customWidth="1"/>
    <col min="7177" max="7177" width="45.7109375" customWidth="1"/>
    <col min="7178" max="7178" width="12.85546875" customWidth="1"/>
    <col min="7179" max="7179" width="13" customWidth="1"/>
    <col min="7425" max="7425" width="7.28515625" customWidth="1"/>
    <col min="7426" max="7426" width="33.85546875" customWidth="1"/>
    <col min="7427" max="7427" width="7.28515625" customWidth="1"/>
    <col min="7428" max="7428" width="13.5703125" customWidth="1"/>
    <col min="7429" max="7429" width="47.140625" customWidth="1"/>
    <col min="7430" max="7430" width="15.85546875" customWidth="1"/>
    <col min="7431" max="7431" width="8.7109375" customWidth="1"/>
    <col min="7432" max="7432" width="6.5703125" customWidth="1"/>
    <col min="7433" max="7433" width="45.7109375" customWidth="1"/>
    <col min="7434" max="7434" width="12.85546875" customWidth="1"/>
    <col min="7435" max="7435" width="13" customWidth="1"/>
    <col min="7681" max="7681" width="7.28515625" customWidth="1"/>
    <col min="7682" max="7682" width="33.85546875" customWidth="1"/>
    <col min="7683" max="7683" width="7.28515625" customWidth="1"/>
    <col min="7684" max="7684" width="13.5703125" customWidth="1"/>
    <col min="7685" max="7685" width="47.140625" customWidth="1"/>
    <col min="7686" max="7686" width="15.85546875" customWidth="1"/>
    <col min="7687" max="7687" width="8.7109375" customWidth="1"/>
    <col min="7688" max="7688" width="6.5703125" customWidth="1"/>
    <col min="7689" max="7689" width="45.7109375" customWidth="1"/>
    <col min="7690" max="7690" width="12.85546875" customWidth="1"/>
    <col min="7691" max="7691" width="13" customWidth="1"/>
    <col min="7937" max="7937" width="7.28515625" customWidth="1"/>
    <col min="7938" max="7938" width="33.85546875" customWidth="1"/>
    <col min="7939" max="7939" width="7.28515625" customWidth="1"/>
    <col min="7940" max="7940" width="13.5703125" customWidth="1"/>
    <col min="7941" max="7941" width="47.140625" customWidth="1"/>
    <col min="7942" max="7942" width="15.85546875" customWidth="1"/>
    <col min="7943" max="7943" width="8.7109375" customWidth="1"/>
    <col min="7944" max="7944" width="6.5703125" customWidth="1"/>
    <col min="7945" max="7945" width="45.7109375" customWidth="1"/>
    <col min="7946" max="7946" width="12.85546875" customWidth="1"/>
    <col min="7947" max="7947" width="13" customWidth="1"/>
    <col min="8193" max="8193" width="7.28515625" customWidth="1"/>
    <col min="8194" max="8194" width="33.85546875" customWidth="1"/>
    <col min="8195" max="8195" width="7.28515625" customWidth="1"/>
    <col min="8196" max="8196" width="13.5703125" customWidth="1"/>
    <col min="8197" max="8197" width="47.140625" customWidth="1"/>
    <col min="8198" max="8198" width="15.85546875" customWidth="1"/>
    <col min="8199" max="8199" width="8.7109375" customWidth="1"/>
    <col min="8200" max="8200" width="6.5703125" customWidth="1"/>
    <col min="8201" max="8201" width="45.7109375" customWidth="1"/>
    <col min="8202" max="8202" width="12.85546875" customWidth="1"/>
    <col min="8203" max="8203" width="13" customWidth="1"/>
    <col min="8449" max="8449" width="7.28515625" customWidth="1"/>
    <col min="8450" max="8450" width="33.85546875" customWidth="1"/>
    <col min="8451" max="8451" width="7.28515625" customWidth="1"/>
    <col min="8452" max="8452" width="13.5703125" customWidth="1"/>
    <col min="8453" max="8453" width="47.140625" customWidth="1"/>
    <col min="8454" max="8454" width="15.85546875" customWidth="1"/>
    <col min="8455" max="8455" width="8.7109375" customWidth="1"/>
    <col min="8456" max="8456" width="6.5703125" customWidth="1"/>
    <col min="8457" max="8457" width="45.7109375" customWidth="1"/>
    <col min="8458" max="8458" width="12.85546875" customWidth="1"/>
    <col min="8459" max="8459" width="13" customWidth="1"/>
    <col min="8705" max="8705" width="7.28515625" customWidth="1"/>
    <col min="8706" max="8706" width="33.85546875" customWidth="1"/>
    <col min="8707" max="8707" width="7.28515625" customWidth="1"/>
    <col min="8708" max="8708" width="13.5703125" customWidth="1"/>
    <col min="8709" max="8709" width="47.140625" customWidth="1"/>
    <col min="8710" max="8710" width="15.85546875" customWidth="1"/>
    <col min="8711" max="8711" width="8.7109375" customWidth="1"/>
    <col min="8712" max="8712" width="6.5703125" customWidth="1"/>
    <col min="8713" max="8713" width="45.7109375" customWidth="1"/>
    <col min="8714" max="8714" width="12.85546875" customWidth="1"/>
    <col min="8715" max="8715" width="13" customWidth="1"/>
    <col min="8961" max="8961" width="7.28515625" customWidth="1"/>
    <col min="8962" max="8962" width="33.85546875" customWidth="1"/>
    <col min="8963" max="8963" width="7.28515625" customWidth="1"/>
    <col min="8964" max="8964" width="13.5703125" customWidth="1"/>
    <col min="8965" max="8965" width="47.140625" customWidth="1"/>
    <col min="8966" max="8966" width="15.85546875" customWidth="1"/>
    <col min="8967" max="8967" width="8.7109375" customWidth="1"/>
    <col min="8968" max="8968" width="6.5703125" customWidth="1"/>
    <col min="8969" max="8969" width="45.7109375" customWidth="1"/>
    <col min="8970" max="8970" width="12.85546875" customWidth="1"/>
    <col min="8971" max="8971" width="13" customWidth="1"/>
    <col min="9217" max="9217" width="7.28515625" customWidth="1"/>
    <col min="9218" max="9218" width="33.85546875" customWidth="1"/>
    <col min="9219" max="9219" width="7.28515625" customWidth="1"/>
    <col min="9220" max="9220" width="13.5703125" customWidth="1"/>
    <col min="9221" max="9221" width="47.140625" customWidth="1"/>
    <col min="9222" max="9222" width="15.85546875" customWidth="1"/>
    <col min="9223" max="9223" width="8.7109375" customWidth="1"/>
    <col min="9224" max="9224" width="6.5703125" customWidth="1"/>
    <col min="9225" max="9225" width="45.7109375" customWidth="1"/>
    <col min="9226" max="9226" width="12.85546875" customWidth="1"/>
    <col min="9227" max="9227" width="13" customWidth="1"/>
    <col min="9473" max="9473" width="7.28515625" customWidth="1"/>
    <col min="9474" max="9474" width="33.85546875" customWidth="1"/>
    <col min="9475" max="9475" width="7.28515625" customWidth="1"/>
    <col min="9476" max="9476" width="13.5703125" customWidth="1"/>
    <col min="9477" max="9477" width="47.140625" customWidth="1"/>
    <col min="9478" max="9478" width="15.85546875" customWidth="1"/>
    <col min="9479" max="9479" width="8.7109375" customWidth="1"/>
    <col min="9480" max="9480" width="6.5703125" customWidth="1"/>
    <col min="9481" max="9481" width="45.7109375" customWidth="1"/>
    <col min="9482" max="9482" width="12.85546875" customWidth="1"/>
    <col min="9483" max="9483" width="13" customWidth="1"/>
    <col min="9729" max="9729" width="7.28515625" customWidth="1"/>
    <col min="9730" max="9730" width="33.85546875" customWidth="1"/>
    <col min="9731" max="9731" width="7.28515625" customWidth="1"/>
    <col min="9732" max="9732" width="13.5703125" customWidth="1"/>
    <col min="9733" max="9733" width="47.140625" customWidth="1"/>
    <col min="9734" max="9734" width="15.85546875" customWidth="1"/>
    <col min="9735" max="9735" width="8.7109375" customWidth="1"/>
    <col min="9736" max="9736" width="6.5703125" customWidth="1"/>
    <col min="9737" max="9737" width="45.7109375" customWidth="1"/>
    <col min="9738" max="9738" width="12.85546875" customWidth="1"/>
    <col min="9739" max="9739" width="13" customWidth="1"/>
    <col min="9985" max="9985" width="7.28515625" customWidth="1"/>
    <col min="9986" max="9986" width="33.85546875" customWidth="1"/>
    <col min="9987" max="9987" width="7.28515625" customWidth="1"/>
    <col min="9988" max="9988" width="13.5703125" customWidth="1"/>
    <col min="9989" max="9989" width="47.140625" customWidth="1"/>
    <col min="9990" max="9990" width="15.85546875" customWidth="1"/>
    <col min="9991" max="9991" width="8.7109375" customWidth="1"/>
    <col min="9992" max="9992" width="6.5703125" customWidth="1"/>
    <col min="9993" max="9993" width="45.7109375" customWidth="1"/>
    <col min="9994" max="9994" width="12.85546875" customWidth="1"/>
    <col min="9995" max="9995" width="13" customWidth="1"/>
    <col min="10241" max="10241" width="7.28515625" customWidth="1"/>
    <col min="10242" max="10242" width="33.85546875" customWidth="1"/>
    <col min="10243" max="10243" width="7.28515625" customWidth="1"/>
    <col min="10244" max="10244" width="13.5703125" customWidth="1"/>
    <col min="10245" max="10245" width="47.140625" customWidth="1"/>
    <col min="10246" max="10246" width="15.85546875" customWidth="1"/>
    <col min="10247" max="10247" width="8.7109375" customWidth="1"/>
    <col min="10248" max="10248" width="6.5703125" customWidth="1"/>
    <col min="10249" max="10249" width="45.7109375" customWidth="1"/>
    <col min="10250" max="10250" width="12.85546875" customWidth="1"/>
    <col min="10251" max="10251" width="13" customWidth="1"/>
    <col min="10497" max="10497" width="7.28515625" customWidth="1"/>
    <col min="10498" max="10498" width="33.85546875" customWidth="1"/>
    <col min="10499" max="10499" width="7.28515625" customWidth="1"/>
    <col min="10500" max="10500" width="13.5703125" customWidth="1"/>
    <col min="10501" max="10501" width="47.140625" customWidth="1"/>
    <col min="10502" max="10502" width="15.85546875" customWidth="1"/>
    <col min="10503" max="10503" width="8.7109375" customWidth="1"/>
    <col min="10504" max="10504" width="6.5703125" customWidth="1"/>
    <col min="10505" max="10505" width="45.7109375" customWidth="1"/>
    <col min="10506" max="10506" width="12.85546875" customWidth="1"/>
    <col min="10507" max="10507" width="13" customWidth="1"/>
    <col min="10753" max="10753" width="7.28515625" customWidth="1"/>
    <col min="10754" max="10754" width="33.85546875" customWidth="1"/>
    <col min="10755" max="10755" width="7.28515625" customWidth="1"/>
    <col min="10756" max="10756" width="13.5703125" customWidth="1"/>
    <col min="10757" max="10757" width="47.140625" customWidth="1"/>
    <col min="10758" max="10758" width="15.85546875" customWidth="1"/>
    <col min="10759" max="10759" width="8.7109375" customWidth="1"/>
    <col min="10760" max="10760" width="6.5703125" customWidth="1"/>
    <col min="10761" max="10761" width="45.7109375" customWidth="1"/>
    <col min="10762" max="10762" width="12.85546875" customWidth="1"/>
    <col min="10763" max="10763" width="13" customWidth="1"/>
    <col min="11009" max="11009" width="7.28515625" customWidth="1"/>
    <col min="11010" max="11010" width="33.85546875" customWidth="1"/>
    <col min="11011" max="11011" width="7.28515625" customWidth="1"/>
    <col min="11012" max="11012" width="13.5703125" customWidth="1"/>
    <col min="11013" max="11013" width="47.140625" customWidth="1"/>
    <col min="11014" max="11014" width="15.85546875" customWidth="1"/>
    <col min="11015" max="11015" width="8.7109375" customWidth="1"/>
    <col min="11016" max="11016" width="6.5703125" customWidth="1"/>
    <col min="11017" max="11017" width="45.7109375" customWidth="1"/>
    <col min="11018" max="11018" width="12.85546875" customWidth="1"/>
    <col min="11019" max="11019" width="13" customWidth="1"/>
    <col min="11265" max="11265" width="7.28515625" customWidth="1"/>
    <col min="11266" max="11266" width="33.85546875" customWidth="1"/>
    <col min="11267" max="11267" width="7.28515625" customWidth="1"/>
    <col min="11268" max="11268" width="13.5703125" customWidth="1"/>
    <col min="11269" max="11269" width="47.140625" customWidth="1"/>
    <col min="11270" max="11270" width="15.85546875" customWidth="1"/>
    <col min="11271" max="11271" width="8.7109375" customWidth="1"/>
    <col min="11272" max="11272" width="6.5703125" customWidth="1"/>
    <col min="11273" max="11273" width="45.7109375" customWidth="1"/>
    <col min="11274" max="11274" width="12.85546875" customWidth="1"/>
    <col min="11275" max="11275" width="13" customWidth="1"/>
    <col min="11521" max="11521" width="7.28515625" customWidth="1"/>
    <col min="11522" max="11522" width="33.85546875" customWidth="1"/>
    <col min="11523" max="11523" width="7.28515625" customWidth="1"/>
    <col min="11524" max="11524" width="13.5703125" customWidth="1"/>
    <col min="11525" max="11525" width="47.140625" customWidth="1"/>
    <col min="11526" max="11526" width="15.85546875" customWidth="1"/>
    <col min="11527" max="11527" width="8.7109375" customWidth="1"/>
    <col min="11528" max="11528" width="6.5703125" customWidth="1"/>
    <col min="11529" max="11529" width="45.7109375" customWidth="1"/>
    <col min="11530" max="11530" width="12.85546875" customWidth="1"/>
    <col min="11531" max="11531" width="13" customWidth="1"/>
    <col min="11777" max="11777" width="7.28515625" customWidth="1"/>
    <col min="11778" max="11778" width="33.85546875" customWidth="1"/>
    <col min="11779" max="11779" width="7.28515625" customWidth="1"/>
    <col min="11780" max="11780" width="13.5703125" customWidth="1"/>
    <col min="11781" max="11781" width="47.140625" customWidth="1"/>
    <col min="11782" max="11782" width="15.85546875" customWidth="1"/>
    <col min="11783" max="11783" width="8.7109375" customWidth="1"/>
    <col min="11784" max="11784" width="6.5703125" customWidth="1"/>
    <col min="11785" max="11785" width="45.7109375" customWidth="1"/>
    <col min="11786" max="11786" width="12.85546875" customWidth="1"/>
    <col min="11787" max="11787" width="13" customWidth="1"/>
    <col min="12033" max="12033" width="7.28515625" customWidth="1"/>
    <col min="12034" max="12034" width="33.85546875" customWidth="1"/>
    <col min="12035" max="12035" width="7.28515625" customWidth="1"/>
    <col min="12036" max="12036" width="13.5703125" customWidth="1"/>
    <col min="12037" max="12037" width="47.140625" customWidth="1"/>
    <col min="12038" max="12038" width="15.85546875" customWidth="1"/>
    <col min="12039" max="12039" width="8.7109375" customWidth="1"/>
    <col min="12040" max="12040" width="6.5703125" customWidth="1"/>
    <col min="12041" max="12041" width="45.7109375" customWidth="1"/>
    <col min="12042" max="12042" width="12.85546875" customWidth="1"/>
    <col min="12043" max="12043" width="13" customWidth="1"/>
    <col min="12289" max="12289" width="7.28515625" customWidth="1"/>
    <col min="12290" max="12290" width="33.85546875" customWidth="1"/>
    <col min="12291" max="12291" width="7.28515625" customWidth="1"/>
    <col min="12292" max="12292" width="13.5703125" customWidth="1"/>
    <col min="12293" max="12293" width="47.140625" customWidth="1"/>
    <col min="12294" max="12294" width="15.85546875" customWidth="1"/>
    <col min="12295" max="12295" width="8.7109375" customWidth="1"/>
    <col min="12296" max="12296" width="6.5703125" customWidth="1"/>
    <col min="12297" max="12297" width="45.7109375" customWidth="1"/>
    <col min="12298" max="12298" width="12.85546875" customWidth="1"/>
    <col min="12299" max="12299" width="13" customWidth="1"/>
    <col min="12545" max="12545" width="7.28515625" customWidth="1"/>
    <col min="12546" max="12546" width="33.85546875" customWidth="1"/>
    <col min="12547" max="12547" width="7.28515625" customWidth="1"/>
    <col min="12548" max="12548" width="13.5703125" customWidth="1"/>
    <col min="12549" max="12549" width="47.140625" customWidth="1"/>
    <col min="12550" max="12550" width="15.85546875" customWidth="1"/>
    <col min="12551" max="12551" width="8.7109375" customWidth="1"/>
    <col min="12552" max="12552" width="6.5703125" customWidth="1"/>
    <col min="12553" max="12553" width="45.7109375" customWidth="1"/>
    <col min="12554" max="12554" width="12.85546875" customWidth="1"/>
    <col min="12555" max="12555" width="13" customWidth="1"/>
    <col min="12801" max="12801" width="7.28515625" customWidth="1"/>
    <col min="12802" max="12802" width="33.85546875" customWidth="1"/>
    <col min="12803" max="12803" width="7.28515625" customWidth="1"/>
    <col min="12804" max="12804" width="13.5703125" customWidth="1"/>
    <col min="12805" max="12805" width="47.140625" customWidth="1"/>
    <col min="12806" max="12806" width="15.85546875" customWidth="1"/>
    <col min="12807" max="12807" width="8.7109375" customWidth="1"/>
    <col min="12808" max="12808" width="6.5703125" customWidth="1"/>
    <col min="12809" max="12809" width="45.7109375" customWidth="1"/>
    <col min="12810" max="12810" width="12.85546875" customWidth="1"/>
    <col min="12811" max="12811" width="13" customWidth="1"/>
    <col min="13057" max="13057" width="7.28515625" customWidth="1"/>
    <col min="13058" max="13058" width="33.85546875" customWidth="1"/>
    <col min="13059" max="13059" width="7.28515625" customWidth="1"/>
    <col min="13060" max="13060" width="13.5703125" customWidth="1"/>
    <col min="13061" max="13061" width="47.140625" customWidth="1"/>
    <col min="13062" max="13062" width="15.85546875" customWidth="1"/>
    <col min="13063" max="13063" width="8.7109375" customWidth="1"/>
    <col min="13064" max="13064" width="6.5703125" customWidth="1"/>
    <col min="13065" max="13065" width="45.7109375" customWidth="1"/>
    <col min="13066" max="13066" width="12.85546875" customWidth="1"/>
    <col min="13067" max="13067" width="13" customWidth="1"/>
    <col min="13313" max="13313" width="7.28515625" customWidth="1"/>
    <col min="13314" max="13314" width="33.85546875" customWidth="1"/>
    <col min="13315" max="13315" width="7.28515625" customWidth="1"/>
    <col min="13316" max="13316" width="13.5703125" customWidth="1"/>
    <col min="13317" max="13317" width="47.140625" customWidth="1"/>
    <col min="13318" max="13318" width="15.85546875" customWidth="1"/>
    <col min="13319" max="13319" width="8.7109375" customWidth="1"/>
    <col min="13320" max="13320" width="6.5703125" customWidth="1"/>
    <col min="13321" max="13321" width="45.7109375" customWidth="1"/>
    <col min="13322" max="13322" width="12.85546875" customWidth="1"/>
    <col min="13323" max="13323" width="13" customWidth="1"/>
    <col min="13569" max="13569" width="7.28515625" customWidth="1"/>
    <col min="13570" max="13570" width="33.85546875" customWidth="1"/>
    <col min="13571" max="13571" width="7.28515625" customWidth="1"/>
    <col min="13572" max="13572" width="13.5703125" customWidth="1"/>
    <col min="13573" max="13573" width="47.140625" customWidth="1"/>
    <col min="13574" max="13574" width="15.85546875" customWidth="1"/>
    <col min="13575" max="13575" width="8.7109375" customWidth="1"/>
    <col min="13576" max="13576" width="6.5703125" customWidth="1"/>
    <col min="13577" max="13577" width="45.7109375" customWidth="1"/>
    <col min="13578" max="13578" width="12.85546875" customWidth="1"/>
    <col min="13579" max="13579" width="13" customWidth="1"/>
    <col min="13825" max="13825" width="7.28515625" customWidth="1"/>
    <col min="13826" max="13826" width="33.85546875" customWidth="1"/>
    <col min="13827" max="13827" width="7.28515625" customWidth="1"/>
    <col min="13828" max="13828" width="13.5703125" customWidth="1"/>
    <col min="13829" max="13829" width="47.140625" customWidth="1"/>
    <col min="13830" max="13830" width="15.85546875" customWidth="1"/>
    <col min="13831" max="13831" width="8.7109375" customWidth="1"/>
    <col min="13832" max="13832" width="6.5703125" customWidth="1"/>
    <col min="13833" max="13833" width="45.7109375" customWidth="1"/>
    <col min="13834" max="13834" width="12.85546875" customWidth="1"/>
    <col min="13835" max="13835" width="13" customWidth="1"/>
    <col min="14081" max="14081" width="7.28515625" customWidth="1"/>
    <col min="14082" max="14082" width="33.85546875" customWidth="1"/>
    <col min="14083" max="14083" width="7.28515625" customWidth="1"/>
    <col min="14084" max="14084" width="13.5703125" customWidth="1"/>
    <col min="14085" max="14085" width="47.140625" customWidth="1"/>
    <col min="14086" max="14086" width="15.85546875" customWidth="1"/>
    <col min="14087" max="14087" width="8.7109375" customWidth="1"/>
    <col min="14088" max="14088" width="6.5703125" customWidth="1"/>
    <col min="14089" max="14089" width="45.7109375" customWidth="1"/>
    <col min="14090" max="14090" width="12.85546875" customWidth="1"/>
    <col min="14091" max="14091" width="13" customWidth="1"/>
    <col min="14337" max="14337" width="7.28515625" customWidth="1"/>
    <col min="14338" max="14338" width="33.85546875" customWidth="1"/>
    <col min="14339" max="14339" width="7.28515625" customWidth="1"/>
    <col min="14340" max="14340" width="13.5703125" customWidth="1"/>
    <col min="14341" max="14341" width="47.140625" customWidth="1"/>
    <col min="14342" max="14342" width="15.85546875" customWidth="1"/>
    <col min="14343" max="14343" width="8.7109375" customWidth="1"/>
    <col min="14344" max="14344" width="6.5703125" customWidth="1"/>
    <col min="14345" max="14345" width="45.7109375" customWidth="1"/>
    <col min="14346" max="14346" width="12.85546875" customWidth="1"/>
    <col min="14347" max="14347" width="13" customWidth="1"/>
    <col min="14593" max="14593" width="7.28515625" customWidth="1"/>
    <col min="14594" max="14594" width="33.85546875" customWidth="1"/>
    <col min="14595" max="14595" width="7.28515625" customWidth="1"/>
    <col min="14596" max="14596" width="13.5703125" customWidth="1"/>
    <col min="14597" max="14597" width="47.140625" customWidth="1"/>
    <col min="14598" max="14598" width="15.85546875" customWidth="1"/>
    <col min="14599" max="14599" width="8.7109375" customWidth="1"/>
    <col min="14600" max="14600" width="6.5703125" customWidth="1"/>
    <col min="14601" max="14601" width="45.7109375" customWidth="1"/>
    <col min="14602" max="14602" width="12.85546875" customWidth="1"/>
    <col min="14603" max="14603" width="13" customWidth="1"/>
    <col min="14849" max="14849" width="7.28515625" customWidth="1"/>
    <col min="14850" max="14850" width="33.85546875" customWidth="1"/>
    <col min="14851" max="14851" width="7.28515625" customWidth="1"/>
    <col min="14852" max="14852" width="13.5703125" customWidth="1"/>
    <col min="14853" max="14853" width="47.140625" customWidth="1"/>
    <col min="14854" max="14854" width="15.85546875" customWidth="1"/>
    <col min="14855" max="14855" width="8.7109375" customWidth="1"/>
    <col min="14856" max="14856" width="6.5703125" customWidth="1"/>
    <col min="14857" max="14857" width="45.7109375" customWidth="1"/>
    <col min="14858" max="14858" width="12.85546875" customWidth="1"/>
    <col min="14859" max="14859" width="13" customWidth="1"/>
    <col min="15105" max="15105" width="7.28515625" customWidth="1"/>
    <col min="15106" max="15106" width="33.85546875" customWidth="1"/>
    <col min="15107" max="15107" width="7.28515625" customWidth="1"/>
    <col min="15108" max="15108" width="13.5703125" customWidth="1"/>
    <col min="15109" max="15109" width="47.140625" customWidth="1"/>
    <col min="15110" max="15110" width="15.85546875" customWidth="1"/>
    <col min="15111" max="15111" width="8.7109375" customWidth="1"/>
    <col min="15112" max="15112" width="6.5703125" customWidth="1"/>
    <col min="15113" max="15113" width="45.7109375" customWidth="1"/>
    <col min="15114" max="15114" width="12.85546875" customWidth="1"/>
    <col min="15115" max="15115" width="13" customWidth="1"/>
    <col min="15361" max="15361" width="7.28515625" customWidth="1"/>
    <col min="15362" max="15362" width="33.85546875" customWidth="1"/>
    <col min="15363" max="15363" width="7.28515625" customWidth="1"/>
    <col min="15364" max="15364" width="13.5703125" customWidth="1"/>
    <col min="15365" max="15365" width="47.140625" customWidth="1"/>
    <col min="15366" max="15366" width="15.85546875" customWidth="1"/>
    <col min="15367" max="15367" width="8.7109375" customWidth="1"/>
    <col min="15368" max="15368" width="6.5703125" customWidth="1"/>
    <col min="15369" max="15369" width="45.7109375" customWidth="1"/>
    <col min="15370" max="15370" width="12.85546875" customWidth="1"/>
    <col min="15371" max="15371" width="13" customWidth="1"/>
    <col min="15617" max="15617" width="7.28515625" customWidth="1"/>
    <col min="15618" max="15618" width="33.85546875" customWidth="1"/>
    <col min="15619" max="15619" width="7.28515625" customWidth="1"/>
    <col min="15620" max="15620" width="13.5703125" customWidth="1"/>
    <col min="15621" max="15621" width="47.140625" customWidth="1"/>
    <col min="15622" max="15622" width="15.85546875" customWidth="1"/>
    <col min="15623" max="15623" width="8.7109375" customWidth="1"/>
    <col min="15624" max="15624" width="6.5703125" customWidth="1"/>
    <col min="15625" max="15625" width="45.7109375" customWidth="1"/>
    <col min="15626" max="15626" width="12.85546875" customWidth="1"/>
    <col min="15627" max="15627" width="13" customWidth="1"/>
    <col min="15873" max="15873" width="7.28515625" customWidth="1"/>
    <col min="15874" max="15874" width="33.85546875" customWidth="1"/>
    <col min="15875" max="15875" width="7.28515625" customWidth="1"/>
    <col min="15876" max="15876" width="13.5703125" customWidth="1"/>
    <col min="15877" max="15877" width="47.140625" customWidth="1"/>
    <col min="15878" max="15878" width="15.85546875" customWidth="1"/>
    <col min="15879" max="15879" width="8.7109375" customWidth="1"/>
    <col min="15880" max="15880" width="6.5703125" customWidth="1"/>
    <col min="15881" max="15881" width="45.7109375" customWidth="1"/>
    <col min="15882" max="15882" width="12.85546875" customWidth="1"/>
    <col min="15883" max="15883" width="13" customWidth="1"/>
    <col min="16129" max="16129" width="7.28515625" customWidth="1"/>
    <col min="16130" max="16130" width="33.85546875" customWidth="1"/>
    <col min="16131" max="16131" width="7.28515625" customWidth="1"/>
    <col min="16132" max="16132" width="13.5703125" customWidth="1"/>
    <col min="16133" max="16133" width="47.140625" customWidth="1"/>
    <col min="16134" max="16134" width="15.85546875" customWidth="1"/>
    <col min="16135" max="16135" width="8.7109375" customWidth="1"/>
    <col min="16136" max="16136" width="6.5703125" customWidth="1"/>
    <col min="16137" max="16137" width="45.7109375" customWidth="1"/>
    <col min="16138" max="16138" width="12.85546875" customWidth="1"/>
    <col min="16139" max="16139" width="13" customWidth="1"/>
  </cols>
  <sheetData>
    <row r="1" spans="1:16" ht="18.75" customHeight="1" x14ac:dyDescent="0.25">
      <c r="K1" s="3"/>
      <c r="L1" s="3"/>
      <c r="M1" s="105" t="s">
        <v>0</v>
      </c>
      <c r="N1" s="105"/>
      <c r="O1" s="105"/>
    </row>
    <row r="2" spans="1:16" ht="18" customHeight="1" x14ac:dyDescent="0.25">
      <c r="A2" s="4"/>
      <c r="B2" s="4"/>
      <c r="C2" s="4"/>
      <c r="D2" s="4"/>
      <c r="E2" s="4"/>
      <c r="F2" s="4"/>
      <c r="G2" s="4"/>
      <c r="H2" s="7"/>
      <c r="I2" s="7"/>
      <c r="K2" s="9"/>
      <c r="L2" s="9"/>
      <c r="M2" s="106" t="s">
        <v>463</v>
      </c>
      <c r="N2" s="106"/>
      <c r="O2" s="106"/>
      <c r="P2" s="106"/>
    </row>
    <row r="3" spans="1:16" ht="79.900000000000006" customHeight="1" x14ac:dyDescent="0.25">
      <c r="A3" s="4"/>
      <c r="B3" s="73" t="s">
        <v>502</v>
      </c>
      <c r="C3" s="74"/>
      <c r="D3" s="74"/>
      <c r="E3" s="74"/>
      <c r="F3" s="74"/>
      <c r="G3" s="74"/>
      <c r="H3" s="74"/>
      <c r="I3" s="74"/>
      <c r="J3" s="74"/>
      <c r="K3" s="4"/>
    </row>
    <row r="4" spans="1:16" ht="31.5" customHeight="1" x14ac:dyDescent="0.25">
      <c r="A4" s="136" t="s">
        <v>503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6" ht="33" customHeight="1" x14ac:dyDescent="0.25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6" ht="158.25" customHeight="1" x14ac:dyDescent="0.25">
      <c r="A6" s="18"/>
      <c r="B6" s="18"/>
      <c r="C6" s="21" t="s">
        <v>12</v>
      </c>
      <c r="D6" s="21" t="s">
        <v>504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21" t="s">
        <v>505</v>
      </c>
      <c r="K6" s="20"/>
    </row>
    <row r="7" spans="1:16" ht="15.75" x14ac:dyDescent="0.25">
      <c r="A7" s="76">
        <v>1</v>
      </c>
      <c r="B7" s="137" t="s">
        <v>506</v>
      </c>
      <c r="C7" s="78"/>
      <c r="D7" s="138">
        <f>2.969+0.775+6.617+22.99</f>
        <v>33.350999999999999</v>
      </c>
      <c r="E7" s="139" t="s">
        <v>507</v>
      </c>
      <c r="F7" s="80">
        <f>SUM(C7,D7)</f>
        <v>33.350999999999999</v>
      </c>
      <c r="G7" s="77"/>
      <c r="H7" s="78"/>
      <c r="I7" s="139" t="s">
        <v>507</v>
      </c>
      <c r="J7" s="78">
        <f>F7</f>
        <v>33.350999999999999</v>
      </c>
      <c r="K7" s="81"/>
    </row>
    <row r="8" spans="1:16" ht="15.75" x14ac:dyDescent="0.25">
      <c r="A8" s="76">
        <v>2</v>
      </c>
      <c r="B8" s="77" t="s">
        <v>508</v>
      </c>
      <c r="C8" s="78"/>
      <c r="D8" s="138">
        <v>0.28399999999999997</v>
      </c>
      <c r="E8" s="79" t="s">
        <v>509</v>
      </c>
      <c r="F8" s="80">
        <f t="shared" ref="F8:F24" si="0">SUM(C8,D8)</f>
        <v>0.28399999999999997</v>
      </c>
      <c r="G8" s="77"/>
      <c r="H8" s="78"/>
      <c r="I8" s="79" t="s">
        <v>509</v>
      </c>
      <c r="J8" s="78">
        <f t="shared" ref="J8:J16" si="1">F8</f>
        <v>0.28399999999999997</v>
      </c>
      <c r="K8" s="81"/>
    </row>
    <row r="9" spans="1:16" ht="33.6" customHeight="1" x14ac:dyDescent="0.25">
      <c r="A9" s="76">
        <v>3</v>
      </c>
      <c r="B9" s="79" t="s">
        <v>510</v>
      </c>
      <c r="C9" s="78"/>
      <c r="D9" s="138">
        <f>744.941+24.226+137.421+137.421+120.625+4.275+164.225+148.6</f>
        <v>1481.7339999999999</v>
      </c>
      <c r="E9" s="79" t="s">
        <v>511</v>
      </c>
      <c r="F9" s="80">
        <f t="shared" si="0"/>
        <v>1481.7339999999999</v>
      </c>
      <c r="G9" s="77"/>
      <c r="H9" s="78"/>
      <c r="I9" s="79" t="s">
        <v>511</v>
      </c>
      <c r="J9" s="78">
        <f t="shared" si="1"/>
        <v>1481.7339999999999</v>
      </c>
      <c r="K9" s="81"/>
    </row>
    <row r="10" spans="1:16" ht="15.75" x14ac:dyDescent="0.25">
      <c r="A10" s="76">
        <v>4</v>
      </c>
      <c r="B10" s="79" t="s">
        <v>512</v>
      </c>
      <c r="C10" s="78"/>
      <c r="D10" s="138">
        <f>482.4+4054.025</f>
        <v>4536.4250000000002</v>
      </c>
      <c r="E10" s="79" t="s">
        <v>513</v>
      </c>
      <c r="F10" s="80">
        <f t="shared" si="0"/>
        <v>4536.4250000000002</v>
      </c>
      <c r="G10" s="77"/>
      <c r="H10" s="78"/>
      <c r="I10" s="79" t="s">
        <v>513</v>
      </c>
      <c r="J10" s="78">
        <f t="shared" si="1"/>
        <v>4536.4250000000002</v>
      </c>
      <c r="K10" s="81"/>
    </row>
    <row r="11" spans="1:16" ht="15.75" x14ac:dyDescent="0.25">
      <c r="A11" s="76">
        <v>5</v>
      </c>
      <c r="B11" s="77" t="s">
        <v>514</v>
      </c>
      <c r="C11" s="78"/>
      <c r="D11" s="138">
        <f>10.45</f>
        <v>10.45</v>
      </c>
      <c r="E11" s="79" t="s">
        <v>515</v>
      </c>
      <c r="F11" s="80">
        <f t="shared" si="0"/>
        <v>10.45</v>
      </c>
      <c r="G11" s="77"/>
      <c r="H11" s="78"/>
      <c r="I11" s="79" t="s">
        <v>515</v>
      </c>
      <c r="J11" s="78">
        <f t="shared" si="1"/>
        <v>10.45</v>
      </c>
      <c r="K11" s="81"/>
    </row>
    <row r="12" spans="1:16" ht="19.899999999999999" customHeight="1" x14ac:dyDescent="0.25">
      <c r="A12" s="76">
        <v>6</v>
      </c>
      <c r="B12" s="77" t="s">
        <v>516</v>
      </c>
      <c r="C12" s="78"/>
      <c r="D12" s="138">
        <f>4+64.902+38.487+3.018</f>
        <v>110.40700000000001</v>
      </c>
      <c r="E12" s="79" t="s">
        <v>517</v>
      </c>
      <c r="F12" s="80">
        <f t="shared" si="0"/>
        <v>110.40700000000001</v>
      </c>
      <c r="G12" s="82"/>
      <c r="H12" s="78"/>
      <c r="I12" s="79" t="s">
        <v>517</v>
      </c>
      <c r="J12" s="78">
        <f t="shared" si="1"/>
        <v>110.40700000000001</v>
      </c>
      <c r="K12" s="81"/>
    </row>
    <row r="13" spans="1:16" ht="15.75" x14ac:dyDescent="0.25">
      <c r="A13" s="76">
        <v>7</v>
      </c>
      <c r="B13" s="77" t="s">
        <v>518</v>
      </c>
      <c r="C13" s="78"/>
      <c r="D13" s="138">
        <f>21.096</f>
        <v>21.096</v>
      </c>
      <c r="E13" s="79" t="s">
        <v>519</v>
      </c>
      <c r="F13" s="80">
        <f t="shared" si="0"/>
        <v>21.096</v>
      </c>
      <c r="G13" s="82"/>
      <c r="H13" s="78"/>
      <c r="I13" s="79" t="s">
        <v>519</v>
      </c>
      <c r="J13" s="78">
        <f t="shared" si="1"/>
        <v>21.096</v>
      </c>
      <c r="K13" s="81"/>
    </row>
    <row r="14" spans="1:16" ht="31.5" x14ac:dyDescent="0.25">
      <c r="A14" s="76">
        <v>8</v>
      </c>
      <c r="B14" s="79" t="s">
        <v>520</v>
      </c>
      <c r="C14" s="78"/>
      <c r="D14" s="138">
        <f>12.145+16.715</f>
        <v>28.86</v>
      </c>
      <c r="E14" s="79" t="s">
        <v>521</v>
      </c>
      <c r="F14" s="80">
        <f t="shared" si="0"/>
        <v>28.86</v>
      </c>
      <c r="G14" s="77"/>
      <c r="H14" s="78"/>
      <c r="I14" s="79" t="s">
        <v>521</v>
      </c>
      <c r="J14" s="78">
        <f t="shared" si="1"/>
        <v>28.86</v>
      </c>
      <c r="K14" s="81"/>
    </row>
    <row r="15" spans="1:16" ht="15.75" x14ac:dyDescent="0.25">
      <c r="A15" s="82">
        <v>9</v>
      </c>
      <c r="B15" s="77" t="s">
        <v>522</v>
      </c>
      <c r="C15" s="78"/>
      <c r="D15" s="78">
        <f>26.291</f>
        <v>26.291</v>
      </c>
      <c r="E15" s="79" t="s">
        <v>523</v>
      </c>
      <c r="F15" s="80">
        <f t="shared" si="0"/>
        <v>26.291</v>
      </c>
      <c r="G15" s="77"/>
      <c r="H15" s="78"/>
      <c r="I15" s="79" t="s">
        <v>523</v>
      </c>
      <c r="J15" s="78">
        <f t="shared" si="1"/>
        <v>26.291</v>
      </c>
      <c r="K15" s="81"/>
    </row>
    <row r="16" spans="1:16" ht="15" customHeight="1" x14ac:dyDescent="0.25">
      <c r="A16" s="82">
        <v>10</v>
      </c>
      <c r="B16" s="77" t="s">
        <v>524</v>
      </c>
      <c r="C16" s="78"/>
      <c r="D16" s="78">
        <f>19.5+0.58</f>
        <v>20.079999999999998</v>
      </c>
      <c r="E16" s="79" t="s">
        <v>525</v>
      </c>
      <c r="F16" s="80">
        <f t="shared" si="0"/>
        <v>20.079999999999998</v>
      </c>
      <c r="G16" s="77"/>
      <c r="H16" s="78"/>
      <c r="I16" s="79" t="s">
        <v>525</v>
      </c>
      <c r="J16" s="78">
        <f t="shared" si="1"/>
        <v>20.079999999999998</v>
      </c>
      <c r="K16" s="81"/>
    </row>
    <row r="17" spans="1:11" ht="15.75" x14ac:dyDescent="0.25">
      <c r="A17" s="76"/>
      <c r="B17" s="77"/>
      <c r="C17" s="78"/>
      <c r="D17" s="78"/>
      <c r="E17" s="79"/>
      <c r="F17" s="80">
        <f t="shared" si="0"/>
        <v>0</v>
      </c>
      <c r="G17" s="77"/>
      <c r="H17" s="78"/>
      <c r="I17" s="79"/>
      <c r="J17" s="78"/>
      <c r="K17" s="81"/>
    </row>
    <row r="18" spans="1:11" ht="15.75" x14ac:dyDescent="0.25">
      <c r="A18" s="76"/>
      <c r="B18" s="77"/>
      <c r="C18" s="78"/>
      <c r="D18" s="78"/>
      <c r="E18" s="79"/>
      <c r="F18" s="80">
        <f t="shared" si="0"/>
        <v>0</v>
      </c>
      <c r="G18" s="77"/>
      <c r="H18" s="78"/>
      <c r="I18" s="79"/>
      <c r="J18" s="78"/>
      <c r="K18" s="81"/>
    </row>
    <row r="19" spans="1:11" ht="15.75" x14ac:dyDescent="0.25">
      <c r="A19" s="76"/>
      <c r="B19" s="77"/>
      <c r="C19" s="78"/>
      <c r="D19" s="78"/>
      <c r="E19" s="79"/>
      <c r="F19" s="80">
        <f t="shared" si="0"/>
        <v>0</v>
      </c>
      <c r="G19" s="77"/>
      <c r="H19" s="78"/>
      <c r="I19" s="79"/>
      <c r="J19" s="78"/>
      <c r="K19" s="81"/>
    </row>
    <row r="20" spans="1:11" ht="15.75" x14ac:dyDescent="0.25">
      <c r="A20" s="76"/>
      <c r="B20" s="77"/>
      <c r="C20" s="78"/>
      <c r="D20" s="78"/>
      <c r="E20" s="79"/>
      <c r="F20" s="80">
        <f t="shared" si="0"/>
        <v>0</v>
      </c>
      <c r="G20" s="77"/>
      <c r="H20" s="78"/>
      <c r="I20" s="79"/>
      <c r="J20" s="78"/>
      <c r="K20" s="81"/>
    </row>
    <row r="21" spans="1:11" ht="15.75" x14ac:dyDescent="0.25">
      <c r="A21" s="76"/>
      <c r="B21" s="77"/>
      <c r="C21" s="78"/>
      <c r="D21" s="78"/>
      <c r="E21" s="79"/>
      <c r="F21" s="80">
        <f t="shared" si="0"/>
        <v>0</v>
      </c>
      <c r="G21" s="77"/>
      <c r="H21" s="78"/>
      <c r="I21" s="79"/>
      <c r="J21" s="78"/>
      <c r="K21" s="81"/>
    </row>
    <row r="22" spans="1:11" ht="15.75" x14ac:dyDescent="0.25">
      <c r="A22" s="76"/>
      <c r="B22" s="77"/>
      <c r="C22" s="78"/>
      <c r="D22" s="78"/>
      <c r="E22" s="79"/>
      <c r="F22" s="80">
        <f t="shared" si="0"/>
        <v>0</v>
      </c>
      <c r="G22" s="77"/>
      <c r="H22" s="78"/>
      <c r="I22" s="79"/>
      <c r="J22" s="78"/>
      <c r="K22" s="81"/>
    </row>
    <row r="23" spans="1:11" ht="15.75" x14ac:dyDescent="0.25">
      <c r="A23" s="76"/>
      <c r="B23" s="77"/>
      <c r="C23" s="78"/>
      <c r="D23" s="78"/>
      <c r="E23" s="79"/>
      <c r="F23" s="80">
        <f t="shared" si="0"/>
        <v>0</v>
      </c>
      <c r="G23" s="77"/>
      <c r="H23" s="78"/>
      <c r="I23" s="79"/>
      <c r="J23" s="78"/>
      <c r="K23" s="81"/>
    </row>
    <row r="24" spans="1:11" ht="15.75" x14ac:dyDescent="0.25">
      <c r="A24" s="58"/>
      <c r="B24" s="59" t="s">
        <v>418</v>
      </c>
      <c r="C24" s="60">
        <f>SUM(C7:C23)</f>
        <v>0</v>
      </c>
      <c r="D24" s="60">
        <f>SUM(D7:D23)</f>
        <v>6268.9779999999992</v>
      </c>
      <c r="E24" s="61"/>
      <c r="F24" s="62">
        <f t="shared" si="0"/>
        <v>6268.9779999999992</v>
      </c>
      <c r="G24" s="86"/>
      <c r="H24" s="60">
        <f>SUM(H7:H23)</f>
        <v>0</v>
      </c>
      <c r="I24" s="61"/>
      <c r="J24" s="60">
        <f>SUM(J7:J23)</f>
        <v>6268.9779999999992</v>
      </c>
      <c r="K24" s="64">
        <f>C24-H24</f>
        <v>0</v>
      </c>
    </row>
    <row r="27" spans="1:11" ht="15.75" x14ac:dyDescent="0.25">
      <c r="B27" s="65" t="s">
        <v>419</v>
      </c>
      <c r="F27" s="87"/>
      <c r="G27" s="67" t="s">
        <v>526</v>
      </c>
      <c r="H27" s="71"/>
    </row>
    <row r="28" spans="1:11" x14ac:dyDescent="0.25">
      <c r="B28" s="65"/>
      <c r="F28" s="69" t="s">
        <v>430</v>
      </c>
      <c r="G28" s="69"/>
      <c r="H28" s="69"/>
    </row>
    <row r="29" spans="1:11" ht="15.75" x14ac:dyDescent="0.25">
      <c r="B29" s="65" t="s">
        <v>423</v>
      </c>
      <c r="F29" s="87"/>
      <c r="G29" s="67" t="s">
        <v>527</v>
      </c>
      <c r="H29" s="71"/>
    </row>
    <row r="30" spans="1:11" x14ac:dyDescent="0.25">
      <c r="F30" s="69" t="s">
        <v>430</v>
      </c>
      <c r="G30" s="69"/>
      <c r="H30" s="69"/>
    </row>
  </sheetData>
  <mergeCells count="12">
    <mergeCell ref="G27:H27"/>
    <mergeCell ref="G29:H29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2E3F-9AE7-472C-82AD-E9977507437E}">
  <dimension ref="A1:O103"/>
  <sheetViews>
    <sheetView zoomScale="145" zoomScaleNormal="145" workbookViewId="0">
      <selection activeCell="D7" sqref="D7"/>
    </sheetView>
  </sheetViews>
  <sheetFormatPr defaultRowHeight="12.75" x14ac:dyDescent="0.2"/>
  <cols>
    <col min="1" max="1" width="5.42578125" style="33" customWidth="1"/>
    <col min="2" max="2" width="29.28515625" style="33" customWidth="1"/>
    <col min="3" max="3" width="9.7109375" style="33" customWidth="1"/>
    <col min="4" max="4" width="12.42578125" style="142" customWidth="1"/>
    <col min="5" max="5" width="14.7109375" style="33" customWidth="1"/>
    <col min="6" max="6" width="12.85546875" style="33" customWidth="1"/>
    <col min="7" max="7" width="7.42578125" style="33" customWidth="1"/>
    <col min="8" max="8" width="10.85546875" style="33" customWidth="1"/>
    <col min="9" max="9" width="16.42578125" style="33" customWidth="1"/>
    <col min="10" max="10" width="10.7109375" style="142" customWidth="1"/>
    <col min="11" max="11" width="10.85546875" style="33" customWidth="1"/>
    <col min="12" max="256" width="9.140625" style="33"/>
    <col min="257" max="257" width="5.42578125" style="33" customWidth="1"/>
    <col min="258" max="258" width="29.28515625" style="33" customWidth="1"/>
    <col min="259" max="259" width="9.7109375" style="33" customWidth="1"/>
    <col min="260" max="260" width="12.42578125" style="33" customWidth="1"/>
    <col min="261" max="261" width="14.7109375" style="33" customWidth="1"/>
    <col min="262" max="262" width="12.85546875" style="33" customWidth="1"/>
    <col min="263" max="263" width="7.42578125" style="33" customWidth="1"/>
    <col min="264" max="264" width="10.85546875" style="33" customWidth="1"/>
    <col min="265" max="265" width="16.42578125" style="33" customWidth="1"/>
    <col min="266" max="266" width="10.7109375" style="33" customWidth="1"/>
    <col min="267" max="267" width="10.85546875" style="33" customWidth="1"/>
    <col min="268" max="512" width="9.140625" style="33"/>
    <col min="513" max="513" width="5.42578125" style="33" customWidth="1"/>
    <col min="514" max="514" width="29.28515625" style="33" customWidth="1"/>
    <col min="515" max="515" width="9.7109375" style="33" customWidth="1"/>
    <col min="516" max="516" width="12.42578125" style="33" customWidth="1"/>
    <col min="517" max="517" width="14.7109375" style="33" customWidth="1"/>
    <col min="518" max="518" width="12.85546875" style="33" customWidth="1"/>
    <col min="519" max="519" width="7.42578125" style="33" customWidth="1"/>
    <col min="520" max="520" width="10.85546875" style="33" customWidth="1"/>
    <col min="521" max="521" width="16.42578125" style="33" customWidth="1"/>
    <col min="522" max="522" width="10.7109375" style="33" customWidth="1"/>
    <col min="523" max="523" width="10.85546875" style="33" customWidth="1"/>
    <col min="524" max="768" width="9.140625" style="33"/>
    <col min="769" max="769" width="5.42578125" style="33" customWidth="1"/>
    <col min="770" max="770" width="29.28515625" style="33" customWidth="1"/>
    <col min="771" max="771" width="9.7109375" style="33" customWidth="1"/>
    <col min="772" max="772" width="12.42578125" style="33" customWidth="1"/>
    <col min="773" max="773" width="14.7109375" style="33" customWidth="1"/>
    <col min="774" max="774" width="12.85546875" style="33" customWidth="1"/>
    <col min="775" max="775" width="7.42578125" style="33" customWidth="1"/>
    <col min="776" max="776" width="10.85546875" style="33" customWidth="1"/>
    <col min="777" max="777" width="16.42578125" style="33" customWidth="1"/>
    <col min="778" max="778" width="10.7109375" style="33" customWidth="1"/>
    <col min="779" max="779" width="10.85546875" style="33" customWidth="1"/>
    <col min="780" max="1024" width="9.140625" style="33"/>
    <col min="1025" max="1025" width="5.42578125" style="33" customWidth="1"/>
    <col min="1026" max="1026" width="29.28515625" style="33" customWidth="1"/>
    <col min="1027" max="1027" width="9.7109375" style="33" customWidth="1"/>
    <col min="1028" max="1028" width="12.42578125" style="33" customWidth="1"/>
    <col min="1029" max="1029" width="14.7109375" style="33" customWidth="1"/>
    <col min="1030" max="1030" width="12.85546875" style="33" customWidth="1"/>
    <col min="1031" max="1031" width="7.42578125" style="33" customWidth="1"/>
    <col min="1032" max="1032" width="10.85546875" style="33" customWidth="1"/>
    <col min="1033" max="1033" width="16.42578125" style="33" customWidth="1"/>
    <col min="1034" max="1034" width="10.7109375" style="33" customWidth="1"/>
    <col min="1035" max="1035" width="10.85546875" style="33" customWidth="1"/>
    <col min="1036" max="1280" width="9.140625" style="33"/>
    <col min="1281" max="1281" width="5.42578125" style="33" customWidth="1"/>
    <col min="1282" max="1282" width="29.28515625" style="33" customWidth="1"/>
    <col min="1283" max="1283" width="9.7109375" style="33" customWidth="1"/>
    <col min="1284" max="1284" width="12.42578125" style="33" customWidth="1"/>
    <col min="1285" max="1285" width="14.7109375" style="33" customWidth="1"/>
    <col min="1286" max="1286" width="12.85546875" style="33" customWidth="1"/>
    <col min="1287" max="1287" width="7.42578125" style="33" customWidth="1"/>
    <col min="1288" max="1288" width="10.85546875" style="33" customWidth="1"/>
    <col min="1289" max="1289" width="16.42578125" style="33" customWidth="1"/>
    <col min="1290" max="1290" width="10.7109375" style="33" customWidth="1"/>
    <col min="1291" max="1291" width="10.85546875" style="33" customWidth="1"/>
    <col min="1292" max="1536" width="9.140625" style="33"/>
    <col min="1537" max="1537" width="5.42578125" style="33" customWidth="1"/>
    <col min="1538" max="1538" width="29.28515625" style="33" customWidth="1"/>
    <col min="1539" max="1539" width="9.7109375" style="33" customWidth="1"/>
    <col min="1540" max="1540" width="12.42578125" style="33" customWidth="1"/>
    <col min="1541" max="1541" width="14.7109375" style="33" customWidth="1"/>
    <col min="1542" max="1542" width="12.85546875" style="33" customWidth="1"/>
    <col min="1543" max="1543" width="7.42578125" style="33" customWidth="1"/>
    <col min="1544" max="1544" width="10.85546875" style="33" customWidth="1"/>
    <col min="1545" max="1545" width="16.42578125" style="33" customWidth="1"/>
    <col min="1546" max="1546" width="10.7109375" style="33" customWidth="1"/>
    <col min="1547" max="1547" width="10.85546875" style="33" customWidth="1"/>
    <col min="1548" max="1792" width="9.140625" style="33"/>
    <col min="1793" max="1793" width="5.42578125" style="33" customWidth="1"/>
    <col min="1794" max="1794" width="29.28515625" style="33" customWidth="1"/>
    <col min="1795" max="1795" width="9.7109375" style="33" customWidth="1"/>
    <col min="1796" max="1796" width="12.42578125" style="33" customWidth="1"/>
    <col min="1797" max="1797" width="14.7109375" style="33" customWidth="1"/>
    <col min="1798" max="1798" width="12.85546875" style="33" customWidth="1"/>
    <col min="1799" max="1799" width="7.42578125" style="33" customWidth="1"/>
    <col min="1800" max="1800" width="10.85546875" style="33" customWidth="1"/>
    <col min="1801" max="1801" width="16.42578125" style="33" customWidth="1"/>
    <col min="1802" max="1802" width="10.7109375" style="33" customWidth="1"/>
    <col min="1803" max="1803" width="10.85546875" style="33" customWidth="1"/>
    <col min="1804" max="2048" width="9.140625" style="33"/>
    <col min="2049" max="2049" width="5.42578125" style="33" customWidth="1"/>
    <col min="2050" max="2050" width="29.28515625" style="33" customWidth="1"/>
    <col min="2051" max="2051" width="9.7109375" style="33" customWidth="1"/>
    <col min="2052" max="2052" width="12.42578125" style="33" customWidth="1"/>
    <col min="2053" max="2053" width="14.7109375" style="33" customWidth="1"/>
    <col min="2054" max="2054" width="12.85546875" style="33" customWidth="1"/>
    <col min="2055" max="2055" width="7.42578125" style="33" customWidth="1"/>
    <col min="2056" max="2056" width="10.85546875" style="33" customWidth="1"/>
    <col min="2057" max="2057" width="16.42578125" style="33" customWidth="1"/>
    <col min="2058" max="2058" width="10.7109375" style="33" customWidth="1"/>
    <col min="2059" max="2059" width="10.85546875" style="33" customWidth="1"/>
    <col min="2060" max="2304" width="9.140625" style="33"/>
    <col min="2305" max="2305" width="5.42578125" style="33" customWidth="1"/>
    <col min="2306" max="2306" width="29.28515625" style="33" customWidth="1"/>
    <col min="2307" max="2307" width="9.7109375" style="33" customWidth="1"/>
    <col min="2308" max="2308" width="12.42578125" style="33" customWidth="1"/>
    <col min="2309" max="2309" width="14.7109375" style="33" customWidth="1"/>
    <col min="2310" max="2310" width="12.85546875" style="33" customWidth="1"/>
    <col min="2311" max="2311" width="7.42578125" style="33" customWidth="1"/>
    <col min="2312" max="2312" width="10.85546875" style="33" customWidth="1"/>
    <col min="2313" max="2313" width="16.42578125" style="33" customWidth="1"/>
    <col min="2314" max="2314" width="10.7109375" style="33" customWidth="1"/>
    <col min="2315" max="2315" width="10.85546875" style="33" customWidth="1"/>
    <col min="2316" max="2560" width="9.140625" style="33"/>
    <col min="2561" max="2561" width="5.42578125" style="33" customWidth="1"/>
    <col min="2562" max="2562" width="29.28515625" style="33" customWidth="1"/>
    <col min="2563" max="2563" width="9.7109375" style="33" customWidth="1"/>
    <col min="2564" max="2564" width="12.42578125" style="33" customWidth="1"/>
    <col min="2565" max="2565" width="14.7109375" style="33" customWidth="1"/>
    <col min="2566" max="2566" width="12.85546875" style="33" customWidth="1"/>
    <col min="2567" max="2567" width="7.42578125" style="33" customWidth="1"/>
    <col min="2568" max="2568" width="10.85546875" style="33" customWidth="1"/>
    <col min="2569" max="2569" width="16.42578125" style="33" customWidth="1"/>
    <col min="2570" max="2570" width="10.7109375" style="33" customWidth="1"/>
    <col min="2571" max="2571" width="10.85546875" style="33" customWidth="1"/>
    <col min="2572" max="2816" width="9.140625" style="33"/>
    <col min="2817" max="2817" width="5.42578125" style="33" customWidth="1"/>
    <col min="2818" max="2818" width="29.28515625" style="33" customWidth="1"/>
    <col min="2819" max="2819" width="9.7109375" style="33" customWidth="1"/>
    <col min="2820" max="2820" width="12.42578125" style="33" customWidth="1"/>
    <col min="2821" max="2821" width="14.7109375" style="33" customWidth="1"/>
    <col min="2822" max="2822" width="12.85546875" style="33" customWidth="1"/>
    <col min="2823" max="2823" width="7.42578125" style="33" customWidth="1"/>
    <col min="2824" max="2824" width="10.85546875" style="33" customWidth="1"/>
    <col min="2825" max="2825" width="16.42578125" style="33" customWidth="1"/>
    <col min="2826" max="2826" width="10.7109375" style="33" customWidth="1"/>
    <col min="2827" max="2827" width="10.85546875" style="33" customWidth="1"/>
    <col min="2828" max="3072" width="9.140625" style="33"/>
    <col min="3073" max="3073" width="5.42578125" style="33" customWidth="1"/>
    <col min="3074" max="3074" width="29.28515625" style="33" customWidth="1"/>
    <col min="3075" max="3075" width="9.7109375" style="33" customWidth="1"/>
    <col min="3076" max="3076" width="12.42578125" style="33" customWidth="1"/>
    <col min="3077" max="3077" width="14.7109375" style="33" customWidth="1"/>
    <col min="3078" max="3078" width="12.85546875" style="33" customWidth="1"/>
    <col min="3079" max="3079" width="7.42578125" style="33" customWidth="1"/>
    <col min="3080" max="3080" width="10.85546875" style="33" customWidth="1"/>
    <col min="3081" max="3081" width="16.42578125" style="33" customWidth="1"/>
    <col min="3082" max="3082" width="10.7109375" style="33" customWidth="1"/>
    <col min="3083" max="3083" width="10.85546875" style="33" customWidth="1"/>
    <col min="3084" max="3328" width="9.140625" style="33"/>
    <col min="3329" max="3329" width="5.42578125" style="33" customWidth="1"/>
    <col min="3330" max="3330" width="29.28515625" style="33" customWidth="1"/>
    <col min="3331" max="3331" width="9.7109375" style="33" customWidth="1"/>
    <col min="3332" max="3332" width="12.42578125" style="33" customWidth="1"/>
    <col min="3333" max="3333" width="14.7109375" style="33" customWidth="1"/>
    <col min="3334" max="3334" width="12.85546875" style="33" customWidth="1"/>
    <col min="3335" max="3335" width="7.42578125" style="33" customWidth="1"/>
    <col min="3336" max="3336" width="10.85546875" style="33" customWidth="1"/>
    <col min="3337" max="3337" width="16.42578125" style="33" customWidth="1"/>
    <col min="3338" max="3338" width="10.7109375" style="33" customWidth="1"/>
    <col min="3339" max="3339" width="10.85546875" style="33" customWidth="1"/>
    <col min="3340" max="3584" width="9.140625" style="33"/>
    <col min="3585" max="3585" width="5.42578125" style="33" customWidth="1"/>
    <col min="3586" max="3586" width="29.28515625" style="33" customWidth="1"/>
    <col min="3587" max="3587" width="9.7109375" style="33" customWidth="1"/>
    <col min="3588" max="3588" width="12.42578125" style="33" customWidth="1"/>
    <col min="3589" max="3589" width="14.7109375" style="33" customWidth="1"/>
    <col min="3590" max="3590" width="12.85546875" style="33" customWidth="1"/>
    <col min="3591" max="3591" width="7.42578125" style="33" customWidth="1"/>
    <col min="3592" max="3592" width="10.85546875" style="33" customWidth="1"/>
    <col min="3593" max="3593" width="16.42578125" style="33" customWidth="1"/>
    <col min="3594" max="3594" width="10.7109375" style="33" customWidth="1"/>
    <col min="3595" max="3595" width="10.85546875" style="33" customWidth="1"/>
    <col min="3596" max="3840" width="9.140625" style="33"/>
    <col min="3841" max="3841" width="5.42578125" style="33" customWidth="1"/>
    <col min="3842" max="3842" width="29.28515625" style="33" customWidth="1"/>
    <col min="3843" max="3843" width="9.7109375" style="33" customWidth="1"/>
    <col min="3844" max="3844" width="12.42578125" style="33" customWidth="1"/>
    <col min="3845" max="3845" width="14.7109375" style="33" customWidth="1"/>
    <col min="3846" max="3846" width="12.85546875" style="33" customWidth="1"/>
    <col min="3847" max="3847" width="7.42578125" style="33" customWidth="1"/>
    <col min="3848" max="3848" width="10.85546875" style="33" customWidth="1"/>
    <col min="3849" max="3849" width="16.42578125" style="33" customWidth="1"/>
    <col min="3850" max="3850" width="10.7109375" style="33" customWidth="1"/>
    <col min="3851" max="3851" width="10.85546875" style="33" customWidth="1"/>
    <col min="3852" max="4096" width="9.140625" style="33"/>
    <col min="4097" max="4097" width="5.42578125" style="33" customWidth="1"/>
    <col min="4098" max="4098" width="29.28515625" style="33" customWidth="1"/>
    <col min="4099" max="4099" width="9.7109375" style="33" customWidth="1"/>
    <col min="4100" max="4100" width="12.42578125" style="33" customWidth="1"/>
    <col min="4101" max="4101" width="14.7109375" style="33" customWidth="1"/>
    <col min="4102" max="4102" width="12.85546875" style="33" customWidth="1"/>
    <col min="4103" max="4103" width="7.42578125" style="33" customWidth="1"/>
    <col min="4104" max="4104" width="10.85546875" style="33" customWidth="1"/>
    <col min="4105" max="4105" width="16.42578125" style="33" customWidth="1"/>
    <col min="4106" max="4106" width="10.7109375" style="33" customWidth="1"/>
    <col min="4107" max="4107" width="10.85546875" style="33" customWidth="1"/>
    <col min="4108" max="4352" width="9.140625" style="33"/>
    <col min="4353" max="4353" width="5.42578125" style="33" customWidth="1"/>
    <col min="4354" max="4354" width="29.28515625" style="33" customWidth="1"/>
    <col min="4355" max="4355" width="9.7109375" style="33" customWidth="1"/>
    <col min="4356" max="4356" width="12.42578125" style="33" customWidth="1"/>
    <col min="4357" max="4357" width="14.7109375" style="33" customWidth="1"/>
    <col min="4358" max="4358" width="12.85546875" style="33" customWidth="1"/>
    <col min="4359" max="4359" width="7.42578125" style="33" customWidth="1"/>
    <col min="4360" max="4360" width="10.85546875" style="33" customWidth="1"/>
    <col min="4361" max="4361" width="16.42578125" style="33" customWidth="1"/>
    <col min="4362" max="4362" width="10.7109375" style="33" customWidth="1"/>
    <col min="4363" max="4363" width="10.85546875" style="33" customWidth="1"/>
    <col min="4364" max="4608" width="9.140625" style="33"/>
    <col min="4609" max="4609" width="5.42578125" style="33" customWidth="1"/>
    <col min="4610" max="4610" width="29.28515625" style="33" customWidth="1"/>
    <col min="4611" max="4611" width="9.7109375" style="33" customWidth="1"/>
    <col min="4612" max="4612" width="12.42578125" style="33" customWidth="1"/>
    <col min="4613" max="4613" width="14.7109375" style="33" customWidth="1"/>
    <col min="4614" max="4614" width="12.85546875" style="33" customWidth="1"/>
    <col min="4615" max="4615" width="7.42578125" style="33" customWidth="1"/>
    <col min="4616" max="4616" width="10.85546875" style="33" customWidth="1"/>
    <col min="4617" max="4617" width="16.42578125" style="33" customWidth="1"/>
    <col min="4618" max="4618" width="10.7109375" style="33" customWidth="1"/>
    <col min="4619" max="4619" width="10.85546875" style="33" customWidth="1"/>
    <col min="4620" max="4864" width="9.140625" style="33"/>
    <col min="4865" max="4865" width="5.42578125" style="33" customWidth="1"/>
    <col min="4866" max="4866" width="29.28515625" style="33" customWidth="1"/>
    <col min="4867" max="4867" width="9.7109375" style="33" customWidth="1"/>
    <col min="4868" max="4868" width="12.42578125" style="33" customWidth="1"/>
    <col min="4869" max="4869" width="14.7109375" style="33" customWidth="1"/>
    <col min="4870" max="4870" width="12.85546875" style="33" customWidth="1"/>
    <col min="4871" max="4871" width="7.42578125" style="33" customWidth="1"/>
    <col min="4872" max="4872" width="10.85546875" style="33" customWidth="1"/>
    <col min="4873" max="4873" width="16.42578125" style="33" customWidth="1"/>
    <col min="4874" max="4874" width="10.7109375" style="33" customWidth="1"/>
    <col min="4875" max="4875" width="10.85546875" style="33" customWidth="1"/>
    <col min="4876" max="5120" width="9.140625" style="33"/>
    <col min="5121" max="5121" width="5.42578125" style="33" customWidth="1"/>
    <col min="5122" max="5122" width="29.28515625" style="33" customWidth="1"/>
    <col min="5123" max="5123" width="9.7109375" style="33" customWidth="1"/>
    <col min="5124" max="5124" width="12.42578125" style="33" customWidth="1"/>
    <col min="5125" max="5125" width="14.7109375" style="33" customWidth="1"/>
    <col min="5126" max="5126" width="12.85546875" style="33" customWidth="1"/>
    <col min="5127" max="5127" width="7.42578125" style="33" customWidth="1"/>
    <col min="5128" max="5128" width="10.85546875" style="33" customWidth="1"/>
    <col min="5129" max="5129" width="16.42578125" style="33" customWidth="1"/>
    <col min="5130" max="5130" width="10.7109375" style="33" customWidth="1"/>
    <col min="5131" max="5131" width="10.85546875" style="33" customWidth="1"/>
    <col min="5132" max="5376" width="9.140625" style="33"/>
    <col min="5377" max="5377" width="5.42578125" style="33" customWidth="1"/>
    <col min="5378" max="5378" width="29.28515625" style="33" customWidth="1"/>
    <col min="5379" max="5379" width="9.7109375" style="33" customWidth="1"/>
    <col min="5380" max="5380" width="12.42578125" style="33" customWidth="1"/>
    <col min="5381" max="5381" width="14.7109375" style="33" customWidth="1"/>
    <col min="5382" max="5382" width="12.85546875" style="33" customWidth="1"/>
    <col min="5383" max="5383" width="7.42578125" style="33" customWidth="1"/>
    <col min="5384" max="5384" width="10.85546875" style="33" customWidth="1"/>
    <col min="5385" max="5385" width="16.42578125" style="33" customWidth="1"/>
    <col min="5386" max="5386" width="10.7109375" style="33" customWidth="1"/>
    <col min="5387" max="5387" width="10.85546875" style="33" customWidth="1"/>
    <col min="5388" max="5632" width="9.140625" style="33"/>
    <col min="5633" max="5633" width="5.42578125" style="33" customWidth="1"/>
    <col min="5634" max="5634" width="29.28515625" style="33" customWidth="1"/>
    <col min="5635" max="5635" width="9.7109375" style="33" customWidth="1"/>
    <col min="5636" max="5636" width="12.42578125" style="33" customWidth="1"/>
    <col min="5637" max="5637" width="14.7109375" style="33" customWidth="1"/>
    <col min="5638" max="5638" width="12.85546875" style="33" customWidth="1"/>
    <col min="5639" max="5639" width="7.42578125" style="33" customWidth="1"/>
    <col min="5640" max="5640" width="10.85546875" style="33" customWidth="1"/>
    <col min="5641" max="5641" width="16.42578125" style="33" customWidth="1"/>
    <col min="5642" max="5642" width="10.7109375" style="33" customWidth="1"/>
    <col min="5643" max="5643" width="10.85546875" style="33" customWidth="1"/>
    <col min="5644" max="5888" width="9.140625" style="33"/>
    <col min="5889" max="5889" width="5.42578125" style="33" customWidth="1"/>
    <col min="5890" max="5890" width="29.28515625" style="33" customWidth="1"/>
    <col min="5891" max="5891" width="9.7109375" style="33" customWidth="1"/>
    <col min="5892" max="5892" width="12.42578125" style="33" customWidth="1"/>
    <col min="5893" max="5893" width="14.7109375" style="33" customWidth="1"/>
    <col min="5894" max="5894" width="12.85546875" style="33" customWidth="1"/>
    <col min="5895" max="5895" width="7.42578125" style="33" customWidth="1"/>
    <col min="5896" max="5896" width="10.85546875" style="33" customWidth="1"/>
    <col min="5897" max="5897" width="16.42578125" style="33" customWidth="1"/>
    <col min="5898" max="5898" width="10.7109375" style="33" customWidth="1"/>
    <col min="5899" max="5899" width="10.85546875" style="33" customWidth="1"/>
    <col min="5900" max="6144" width="9.140625" style="33"/>
    <col min="6145" max="6145" width="5.42578125" style="33" customWidth="1"/>
    <col min="6146" max="6146" width="29.28515625" style="33" customWidth="1"/>
    <col min="6147" max="6147" width="9.7109375" style="33" customWidth="1"/>
    <col min="6148" max="6148" width="12.42578125" style="33" customWidth="1"/>
    <col min="6149" max="6149" width="14.7109375" style="33" customWidth="1"/>
    <col min="6150" max="6150" width="12.85546875" style="33" customWidth="1"/>
    <col min="6151" max="6151" width="7.42578125" style="33" customWidth="1"/>
    <col min="6152" max="6152" width="10.85546875" style="33" customWidth="1"/>
    <col min="6153" max="6153" width="16.42578125" style="33" customWidth="1"/>
    <col min="6154" max="6154" width="10.7109375" style="33" customWidth="1"/>
    <col min="6155" max="6155" width="10.85546875" style="33" customWidth="1"/>
    <col min="6156" max="6400" width="9.140625" style="33"/>
    <col min="6401" max="6401" width="5.42578125" style="33" customWidth="1"/>
    <col min="6402" max="6402" width="29.28515625" style="33" customWidth="1"/>
    <col min="6403" max="6403" width="9.7109375" style="33" customWidth="1"/>
    <col min="6404" max="6404" width="12.42578125" style="33" customWidth="1"/>
    <col min="6405" max="6405" width="14.7109375" style="33" customWidth="1"/>
    <col min="6406" max="6406" width="12.85546875" style="33" customWidth="1"/>
    <col min="6407" max="6407" width="7.42578125" style="33" customWidth="1"/>
    <col min="6408" max="6408" width="10.85546875" style="33" customWidth="1"/>
    <col min="6409" max="6409" width="16.42578125" style="33" customWidth="1"/>
    <col min="6410" max="6410" width="10.7109375" style="33" customWidth="1"/>
    <col min="6411" max="6411" width="10.85546875" style="33" customWidth="1"/>
    <col min="6412" max="6656" width="9.140625" style="33"/>
    <col min="6657" max="6657" width="5.42578125" style="33" customWidth="1"/>
    <col min="6658" max="6658" width="29.28515625" style="33" customWidth="1"/>
    <col min="6659" max="6659" width="9.7109375" style="33" customWidth="1"/>
    <col min="6660" max="6660" width="12.42578125" style="33" customWidth="1"/>
    <col min="6661" max="6661" width="14.7109375" style="33" customWidth="1"/>
    <col min="6662" max="6662" width="12.85546875" style="33" customWidth="1"/>
    <col min="6663" max="6663" width="7.42578125" style="33" customWidth="1"/>
    <col min="6664" max="6664" width="10.85546875" style="33" customWidth="1"/>
    <col min="6665" max="6665" width="16.42578125" style="33" customWidth="1"/>
    <col min="6666" max="6666" width="10.7109375" style="33" customWidth="1"/>
    <col min="6667" max="6667" width="10.85546875" style="33" customWidth="1"/>
    <col min="6668" max="6912" width="9.140625" style="33"/>
    <col min="6913" max="6913" width="5.42578125" style="33" customWidth="1"/>
    <col min="6914" max="6914" width="29.28515625" style="33" customWidth="1"/>
    <col min="6915" max="6915" width="9.7109375" style="33" customWidth="1"/>
    <col min="6916" max="6916" width="12.42578125" style="33" customWidth="1"/>
    <col min="6917" max="6917" width="14.7109375" style="33" customWidth="1"/>
    <col min="6918" max="6918" width="12.85546875" style="33" customWidth="1"/>
    <col min="6919" max="6919" width="7.42578125" style="33" customWidth="1"/>
    <col min="6920" max="6920" width="10.85546875" style="33" customWidth="1"/>
    <col min="6921" max="6921" width="16.42578125" style="33" customWidth="1"/>
    <col min="6922" max="6922" width="10.7109375" style="33" customWidth="1"/>
    <col min="6923" max="6923" width="10.85546875" style="33" customWidth="1"/>
    <col min="6924" max="7168" width="9.140625" style="33"/>
    <col min="7169" max="7169" width="5.42578125" style="33" customWidth="1"/>
    <col min="7170" max="7170" width="29.28515625" style="33" customWidth="1"/>
    <col min="7171" max="7171" width="9.7109375" style="33" customWidth="1"/>
    <col min="7172" max="7172" width="12.42578125" style="33" customWidth="1"/>
    <col min="7173" max="7173" width="14.7109375" style="33" customWidth="1"/>
    <col min="7174" max="7174" width="12.85546875" style="33" customWidth="1"/>
    <col min="7175" max="7175" width="7.42578125" style="33" customWidth="1"/>
    <col min="7176" max="7176" width="10.85546875" style="33" customWidth="1"/>
    <col min="7177" max="7177" width="16.42578125" style="33" customWidth="1"/>
    <col min="7178" max="7178" width="10.7109375" style="33" customWidth="1"/>
    <col min="7179" max="7179" width="10.85546875" style="33" customWidth="1"/>
    <col min="7180" max="7424" width="9.140625" style="33"/>
    <col min="7425" max="7425" width="5.42578125" style="33" customWidth="1"/>
    <col min="7426" max="7426" width="29.28515625" style="33" customWidth="1"/>
    <col min="7427" max="7427" width="9.7109375" style="33" customWidth="1"/>
    <col min="7428" max="7428" width="12.42578125" style="33" customWidth="1"/>
    <col min="7429" max="7429" width="14.7109375" style="33" customWidth="1"/>
    <col min="7430" max="7430" width="12.85546875" style="33" customWidth="1"/>
    <col min="7431" max="7431" width="7.42578125" style="33" customWidth="1"/>
    <col min="7432" max="7432" width="10.85546875" style="33" customWidth="1"/>
    <col min="7433" max="7433" width="16.42578125" style="33" customWidth="1"/>
    <col min="7434" max="7434" width="10.7109375" style="33" customWidth="1"/>
    <col min="7435" max="7435" width="10.85546875" style="33" customWidth="1"/>
    <col min="7436" max="7680" width="9.140625" style="33"/>
    <col min="7681" max="7681" width="5.42578125" style="33" customWidth="1"/>
    <col min="7682" max="7682" width="29.28515625" style="33" customWidth="1"/>
    <col min="7683" max="7683" width="9.7109375" style="33" customWidth="1"/>
    <col min="7684" max="7684" width="12.42578125" style="33" customWidth="1"/>
    <col min="7685" max="7685" width="14.7109375" style="33" customWidth="1"/>
    <col min="7686" max="7686" width="12.85546875" style="33" customWidth="1"/>
    <col min="7687" max="7687" width="7.42578125" style="33" customWidth="1"/>
    <col min="7688" max="7688" width="10.85546875" style="33" customWidth="1"/>
    <col min="7689" max="7689" width="16.42578125" style="33" customWidth="1"/>
    <col min="7690" max="7690" width="10.7109375" style="33" customWidth="1"/>
    <col min="7691" max="7691" width="10.85546875" style="33" customWidth="1"/>
    <col min="7692" max="7936" width="9.140625" style="33"/>
    <col min="7937" max="7937" width="5.42578125" style="33" customWidth="1"/>
    <col min="7938" max="7938" width="29.28515625" style="33" customWidth="1"/>
    <col min="7939" max="7939" width="9.7109375" style="33" customWidth="1"/>
    <col min="7940" max="7940" width="12.42578125" style="33" customWidth="1"/>
    <col min="7941" max="7941" width="14.7109375" style="33" customWidth="1"/>
    <col min="7942" max="7942" width="12.85546875" style="33" customWidth="1"/>
    <col min="7943" max="7943" width="7.42578125" style="33" customWidth="1"/>
    <col min="7944" max="7944" width="10.85546875" style="33" customWidth="1"/>
    <col min="7945" max="7945" width="16.42578125" style="33" customWidth="1"/>
    <col min="7946" max="7946" width="10.7109375" style="33" customWidth="1"/>
    <col min="7947" max="7947" width="10.85546875" style="33" customWidth="1"/>
    <col min="7948" max="8192" width="9.140625" style="33"/>
    <col min="8193" max="8193" width="5.42578125" style="33" customWidth="1"/>
    <col min="8194" max="8194" width="29.28515625" style="33" customWidth="1"/>
    <col min="8195" max="8195" width="9.7109375" style="33" customWidth="1"/>
    <col min="8196" max="8196" width="12.42578125" style="33" customWidth="1"/>
    <col min="8197" max="8197" width="14.7109375" style="33" customWidth="1"/>
    <col min="8198" max="8198" width="12.85546875" style="33" customWidth="1"/>
    <col min="8199" max="8199" width="7.42578125" style="33" customWidth="1"/>
    <col min="8200" max="8200" width="10.85546875" style="33" customWidth="1"/>
    <col min="8201" max="8201" width="16.42578125" style="33" customWidth="1"/>
    <col min="8202" max="8202" width="10.7109375" style="33" customWidth="1"/>
    <col min="8203" max="8203" width="10.85546875" style="33" customWidth="1"/>
    <col min="8204" max="8448" width="9.140625" style="33"/>
    <col min="8449" max="8449" width="5.42578125" style="33" customWidth="1"/>
    <col min="8450" max="8450" width="29.28515625" style="33" customWidth="1"/>
    <col min="8451" max="8451" width="9.7109375" style="33" customWidth="1"/>
    <col min="8452" max="8452" width="12.42578125" style="33" customWidth="1"/>
    <col min="8453" max="8453" width="14.7109375" style="33" customWidth="1"/>
    <col min="8454" max="8454" width="12.85546875" style="33" customWidth="1"/>
    <col min="8455" max="8455" width="7.42578125" style="33" customWidth="1"/>
    <col min="8456" max="8456" width="10.85546875" style="33" customWidth="1"/>
    <col min="8457" max="8457" width="16.42578125" style="33" customWidth="1"/>
    <col min="8458" max="8458" width="10.7109375" style="33" customWidth="1"/>
    <col min="8459" max="8459" width="10.85546875" style="33" customWidth="1"/>
    <col min="8460" max="8704" width="9.140625" style="33"/>
    <col min="8705" max="8705" width="5.42578125" style="33" customWidth="1"/>
    <col min="8706" max="8706" width="29.28515625" style="33" customWidth="1"/>
    <col min="8707" max="8707" width="9.7109375" style="33" customWidth="1"/>
    <col min="8708" max="8708" width="12.42578125" style="33" customWidth="1"/>
    <col min="8709" max="8709" width="14.7109375" style="33" customWidth="1"/>
    <col min="8710" max="8710" width="12.85546875" style="33" customWidth="1"/>
    <col min="8711" max="8711" width="7.42578125" style="33" customWidth="1"/>
    <col min="8712" max="8712" width="10.85546875" style="33" customWidth="1"/>
    <col min="8713" max="8713" width="16.42578125" style="33" customWidth="1"/>
    <col min="8714" max="8714" width="10.7109375" style="33" customWidth="1"/>
    <col min="8715" max="8715" width="10.85546875" style="33" customWidth="1"/>
    <col min="8716" max="8960" width="9.140625" style="33"/>
    <col min="8961" max="8961" width="5.42578125" style="33" customWidth="1"/>
    <col min="8962" max="8962" width="29.28515625" style="33" customWidth="1"/>
    <col min="8963" max="8963" width="9.7109375" style="33" customWidth="1"/>
    <col min="8964" max="8964" width="12.42578125" style="33" customWidth="1"/>
    <col min="8965" max="8965" width="14.7109375" style="33" customWidth="1"/>
    <col min="8966" max="8966" width="12.85546875" style="33" customWidth="1"/>
    <col min="8967" max="8967" width="7.42578125" style="33" customWidth="1"/>
    <col min="8968" max="8968" width="10.85546875" style="33" customWidth="1"/>
    <col min="8969" max="8969" width="16.42578125" style="33" customWidth="1"/>
    <col min="8970" max="8970" width="10.7109375" style="33" customWidth="1"/>
    <col min="8971" max="8971" width="10.85546875" style="33" customWidth="1"/>
    <col min="8972" max="9216" width="9.140625" style="33"/>
    <col min="9217" max="9217" width="5.42578125" style="33" customWidth="1"/>
    <col min="9218" max="9218" width="29.28515625" style="33" customWidth="1"/>
    <col min="9219" max="9219" width="9.7109375" style="33" customWidth="1"/>
    <col min="9220" max="9220" width="12.42578125" style="33" customWidth="1"/>
    <col min="9221" max="9221" width="14.7109375" style="33" customWidth="1"/>
    <col min="9222" max="9222" width="12.85546875" style="33" customWidth="1"/>
    <col min="9223" max="9223" width="7.42578125" style="33" customWidth="1"/>
    <col min="9224" max="9224" width="10.85546875" style="33" customWidth="1"/>
    <col min="9225" max="9225" width="16.42578125" style="33" customWidth="1"/>
    <col min="9226" max="9226" width="10.7109375" style="33" customWidth="1"/>
    <col min="9227" max="9227" width="10.85546875" style="33" customWidth="1"/>
    <col min="9228" max="9472" width="9.140625" style="33"/>
    <col min="9473" max="9473" width="5.42578125" style="33" customWidth="1"/>
    <col min="9474" max="9474" width="29.28515625" style="33" customWidth="1"/>
    <col min="9475" max="9475" width="9.7109375" style="33" customWidth="1"/>
    <col min="9476" max="9476" width="12.42578125" style="33" customWidth="1"/>
    <col min="9477" max="9477" width="14.7109375" style="33" customWidth="1"/>
    <col min="9478" max="9478" width="12.85546875" style="33" customWidth="1"/>
    <col min="9479" max="9479" width="7.42578125" style="33" customWidth="1"/>
    <col min="9480" max="9480" width="10.85546875" style="33" customWidth="1"/>
    <col min="9481" max="9481" width="16.42578125" style="33" customWidth="1"/>
    <col min="9482" max="9482" width="10.7109375" style="33" customWidth="1"/>
    <col min="9483" max="9483" width="10.85546875" style="33" customWidth="1"/>
    <col min="9484" max="9728" width="9.140625" style="33"/>
    <col min="9729" max="9729" width="5.42578125" style="33" customWidth="1"/>
    <col min="9730" max="9730" width="29.28515625" style="33" customWidth="1"/>
    <col min="9731" max="9731" width="9.7109375" style="33" customWidth="1"/>
    <col min="9732" max="9732" width="12.42578125" style="33" customWidth="1"/>
    <col min="9733" max="9733" width="14.7109375" style="33" customWidth="1"/>
    <col min="9734" max="9734" width="12.85546875" style="33" customWidth="1"/>
    <col min="9735" max="9735" width="7.42578125" style="33" customWidth="1"/>
    <col min="9736" max="9736" width="10.85546875" style="33" customWidth="1"/>
    <col min="9737" max="9737" width="16.42578125" style="33" customWidth="1"/>
    <col min="9738" max="9738" width="10.7109375" style="33" customWidth="1"/>
    <col min="9739" max="9739" width="10.85546875" style="33" customWidth="1"/>
    <col min="9740" max="9984" width="9.140625" style="33"/>
    <col min="9985" max="9985" width="5.42578125" style="33" customWidth="1"/>
    <col min="9986" max="9986" width="29.28515625" style="33" customWidth="1"/>
    <col min="9987" max="9987" width="9.7109375" style="33" customWidth="1"/>
    <col min="9988" max="9988" width="12.42578125" style="33" customWidth="1"/>
    <col min="9989" max="9989" width="14.7109375" style="33" customWidth="1"/>
    <col min="9990" max="9990" width="12.85546875" style="33" customWidth="1"/>
    <col min="9991" max="9991" width="7.42578125" style="33" customWidth="1"/>
    <col min="9992" max="9992" width="10.85546875" style="33" customWidth="1"/>
    <col min="9993" max="9993" width="16.42578125" style="33" customWidth="1"/>
    <col min="9994" max="9994" width="10.7109375" style="33" customWidth="1"/>
    <col min="9995" max="9995" width="10.85546875" style="33" customWidth="1"/>
    <col min="9996" max="10240" width="9.140625" style="33"/>
    <col min="10241" max="10241" width="5.42578125" style="33" customWidth="1"/>
    <col min="10242" max="10242" width="29.28515625" style="33" customWidth="1"/>
    <col min="10243" max="10243" width="9.7109375" style="33" customWidth="1"/>
    <col min="10244" max="10244" width="12.42578125" style="33" customWidth="1"/>
    <col min="10245" max="10245" width="14.7109375" style="33" customWidth="1"/>
    <col min="10246" max="10246" width="12.85546875" style="33" customWidth="1"/>
    <col min="10247" max="10247" width="7.42578125" style="33" customWidth="1"/>
    <col min="10248" max="10248" width="10.85546875" style="33" customWidth="1"/>
    <col min="10249" max="10249" width="16.42578125" style="33" customWidth="1"/>
    <col min="10250" max="10250" width="10.7109375" style="33" customWidth="1"/>
    <col min="10251" max="10251" width="10.85546875" style="33" customWidth="1"/>
    <col min="10252" max="10496" width="9.140625" style="33"/>
    <col min="10497" max="10497" width="5.42578125" style="33" customWidth="1"/>
    <col min="10498" max="10498" width="29.28515625" style="33" customWidth="1"/>
    <col min="10499" max="10499" width="9.7109375" style="33" customWidth="1"/>
    <col min="10500" max="10500" width="12.42578125" style="33" customWidth="1"/>
    <col min="10501" max="10501" width="14.7109375" style="33" customWidth="1"/>
    <col min="10502" max="10502" width="12.85546875" style="33" customWidth="1"/>
    <col min="10503" max="10503" width="7.42578125" style="33" customWidth="1"/>
    <col min="10504" max="10504" width="10.85546875" style="33" customWidth="1"/>
    <col min="10505" max="10505" width="16.42578125" style="33" customWidth="1"/>
    <col min="10506" max="10506" width="10.7109375" style="33" customWidth="1"/>
    <col min="10507" max="10507" width="10.85546875" style="33" customWidth="1"/>
    <col min="10508" max="10752" width="9.140625" style="33"/>
    <col min="10753" max="10753" width="5.42578125" style="33" customWidth="1"/>
    <col min="10754" max="10754" width="29.28515625" style="33" customWidth="1"/>
    <col min="10755" max="10755" width="9.7109375" style="33" customWidth="1"/>
    <col min="10756" max="10756" width="12.42578125" style="33" customWidth="1"/>
    <col min="10757" max="10757" width="14.7109375" style="33" customWidth="1"/>
    <col min="10758" max="10758" width="12.85546875" style="33" customWidth="1"/>
    <col min="10759" max="10759" width="7.42578125" style="33" customWidth="1"/>
    <col min="10760" max="10760" width="10.85546875" style="33" customWidth="1"/>
    <col min="10761" max="10761" width="16.42578125" style="33" customWidth="1"/>
    <col min="10762" max="10762" width="10.7109375" style="33" customWidth="1"/>
    <col min="10763" max="10763" width="10.85546875" style="33" customWidth="1"/>
    <col min="10764" max="11008" width="9.140625" style="33"/>
    <col min="11009" max="11009" width="5.42578125" style="33" customWidth="1"/>
    <col min="11010" max="11010" width="29.28515625" style="33" customWidth="1"/>
    <col min="11011" max="11011" width="9.7109375" style="33" customWidth="1"/>
    <col min="11012" max="11012" width="12.42578125" style="33" customWidth="1"/>
    <col min="11013" max="11013" width="14.7109375" style="33" customWidth="1"/>
    <col min="11014" max="11014" width="12.85546875" style="33" customWidth="1"/>
    <col min="11015" max="11015" width="7.42578125" style="33" customWidth="1"/>
    <col min="11016" max="11016" width="10.85546875" style="33" customWidth="1"/>
    <col min="11017" max="11017" width="16.42578125" style="33" customWidth="1"/>
    <col min="11018" max="11018" width="10.7109375" style="33" customWidth="1"/>
    <col min="11019" max="11019" width="10.85546875" style="33" customWidth="1"/>
    <col min="11020" max="11264" width="9.140625" style="33"/>
    <col min="11265" max="11265" width="5.42578125" style="33" customWidth="1"/>
    <col min="11266" max="11266" width="29.28515625" style="33" customWidth="1"/>
    <col min="11267" max="11267" width="9.7109375" style="33" customWidth="1"/>
    <col min="11268" max="11268" width="12.42578125" style="33" customWidth="1"/>
    <col min="11269" max="11269" width="14.7109375" style="33" customWidth="1"/>
    <col min="11270" max="11270" width="12.85546875" style="33" customWidth="1"/>
    <col min="11271" max="11271" width="7.42578125" style="33" customWidth="1"/>
    <col min="11272" max="11272" width="10.85546875" style="33" customWidth="1"/>
    <col min="11273" max="11273" width="16.42578125" style="33" customWidth="1"/>
    <col min="11274" max="11274" width="10.7109375" style="33" customWidth="1"/>
    <col min="11275" max="11275" width="10.85546875" style="33" customWidth="1"/>
    <col min="11276" max="11520" width="9.140625" style="33"/>
    <col min="11521" max="11521" width="5.42578125" style="33" customWidth="1"/>
    <col min="11522" max="11522" width="29.28515625" style="33" customWidth="1"/>
    <col min="11523" max="11523" width="9.7109375" style="33" customWidth="1"/>
    <col min="11524" max="11524" width="12.42578125" style="33" customWidth="1"/>
    <col min="11525" max="11525" width="14.7109375" style="33" customWidth="1"/>
    <col min="11526" max="11526" width="12.85546875" style="33" customWidth="1"/>
    <col min="11527" max="11527" width="7.42578125" style="33" customWidth="1"/>
    <col min="11528" max="11528" width="10.85546875" style="33" customWidth="1"/>
    <col min="11529" max="11529" width="16.42578125" style="33" customWidth="1"/>
    <col min="11530" max="11530" width="10.7109375" style="33" customWidth="1"/>
    <col min="11531" max="11531" width="10.85546875" style="33" customWidth="1"/>
    <col min="11532" max="11776" width="9.140625" style="33"/>
    <col min="11777" max="11777" width="5.42578125" style="33" customWidth="1"/>
    <col min="11778" max="11778" width="29.28515625" style="33" customWidth="1"/>
    <col min="11779" max="11779" width="9.7109375" style="33" customWidth="1"/>
    <col min="11780" max="11780" width="12.42578125" style="33" customWidth="1"/>
    <col min="11781" max="11781" width="14.7109375" style="33" customWidth="1"/>
    <col min="11782" max="11782" width="12.85546875" style="33" customWidth="1"/>
    <col min="11783" max="11783" width="7.42578125" style="33" customWidth="1"/>
    <col min="11784" max="11784" width="10.85546875" style="33" customWidth="1"/>
    <col min="11785" max="11785" width="16.42578125" style="33" customWidth="1"/>
    <col min="11786" max="11786" width="10.7109375" style="33" customWidth="1"/>
    <col min="11787" max="11787" width="10.85546875" style="33" customWidth="1"/>
    <col min="11788" max="12032" width="9.140625" style="33"/>
    <col min="12033" max="12033" width="5.42578125" style="33" customWidth="1"/>
    <col min="12034" max="12034" width="29.28515625" style="33" customWidth="1"/>
    <col min="12035" max="12035" width="9.7109375" style="33" customWidth="1"/>
    <col min="12036" max="12036" width="12.42578125" style="33" customWidth="1"/>
    <col min="12037" max="12037" width="14.7109375" style="33" customWidth="1"/>
    <col min="12038" max="12038" width="12.85546875" style="33" customWidth="1"/>
    <col min="12039" max="12039" width="7.42578125" style="33" customWidth="1"/>
    <col min="12040" max="12040" width="10.85546875" style="33" customWidth="1"/>
    <col min="12041" max="12041" width="16.42578125" style="33" customWidth="1"/>
    <col min="12042" max="12042" width="10.7109375" style="33" customWidth="1"/>
    <col min="12043" max="12043" width="10.85546875" style="33" customWidth="1"/>
    <col min="12044" max="12288" width="9.140625" style="33"/>
    <col min="12289" max="12289" width="5.42578125" style="33" customWidth="1"/>
    <col min="12290" max="12290" width="29.28515625" style="33" customWidth="1"/>
    <col min="12291" max="12291" width="9.7109375" style="33" customWidth="1"/>
    <col min="12292" max="12292" width="12.42578125" style="33" customWidth="1"/>
    <col min="12293" max="12293" width="14.7109375" style="33" customWidth="1"/>
    <col min="12294" max="12294" width="12.85546875" style="33" customWidth="1"/>
    <col min="12295" max="12295" width="7.42578125" style="33" customWidth="1"/>
    <col min="12296" max="12296" width="10.85546875" style="33" customWidth="1"/>
    <col min="12297" max="12297" width="16.42578125" style="33" customWidth="1"/>
    <col min="12298" max="12298" width="10.7109375" style="33" customWidth="1"/>
    <col min="12299" max="12299" width="10.85546875" style="33" customWidth="1"/>
    <col min="12300" max="12544" width="9.140625" style="33"/>
    <col min="12545" max="12545" width="5.42578125" style="33" customWidth="1"/>
    <col min="12546" max="12546" width="29.28515625" style="33" customWidth="1"/>
    <col min="12547" max="12547" width="9.7109375" style="33" customWidth="1"/>
    <col min="12548" max="12548" width="12.42578125" style="33" customWidth="1"/>
    <col min="12549" max="12549" width="14.7109375" style="33" customWidth="1"/>
    <col min="12550" max="12550" width="12.85546875" style="33" customWidth="1"/>
    <col min="12551" max="12551" width="7.42578125" style="33" customWidth="1"/>
    <col min="12552" max="12552" width="10.85546875" style="33" customWidth="1"/>
    <col min="12553" max="12553" width="16.42578125" style="33" customWidth="1"/>
    <col min="12554" max="12554" width="10.7109375" style="33" customWidth="1"/>
    <col min="12555" max="12555" width="10.85546875" style="33" customWidth="1"/>
    <col min="12556" max="12800" width="9.140625" style="33"/>
    <col min="12801" max="12801" width="5.42578125" style="33" customWidth="1"/>
    <col min="12802" max="12802" width="29.28515625" style="33" customWidth="1"/>
    <col min="12803" max="12803" width="9.7109375" style="33" customWidth="1"/>
    <col min="12804" max="12804" width="12.42578125" style="33" customWidth="1"/>
    <col min="12805" max="12805" width="14.7109375" style="33" customWidth="1"/>
    <col min="12806" max="12806" width="12.85546875" style="33" customWidth="1"/>
    <col min="12807" max="12807" width="7.42578125" style="33" customWidth="1"/>
    <col min="12808" max="12808" width="10.85546875" style="33" customWidth="1"/>
    <col min="12809" max="12809" width="16.42578125" style="33" customWidth="1"/>
    <col min="12810" max="12810" width="10.7109375" style="33" customWidth="1"/>
    <col min="12811" max="12811" width="10.85546875" style="33" customWidth="1"/>
    <col min="12812" max="13056" width="9.140625" style="33"/>
    <col min="13057" max="13057" width="5.42578125" style="33" customWidth="1"/>
    <col min="13058" max="13058" width="29.28515625" style="33" customWidth="1"/>
    <col min="13059" max="13059" width="9.7109375" style="33" customWidth="1"/>
    <col min="13060" max="13060" width="12.42578125" style="33" customWidth="1"/>
    <col min="13061" max="13061" width="14.7109375" style="33" customWidth="1"/>
    <col min="13062" max="13062" width="12.85546875" style="33" customWidth="1"/>
    <col min="13063" max="13063" width="7.42578125" style="33" customWidth="1"/>
    <col min="13064" max="13064" width="10.85546875" style="33" customWidth="1"/>
    <col min="13065" max="13065" width="16.42578125" style="33" customWidth="1"/>
    <col min="13066" max="13066" width="10.7109375" style="33" customWidth="1"/>
    <col min="13067" max="13067" width="10.85546875" style="33" customWidth="1"/>
    <col min="13068" max="13312" width="9.140625" style="33"/>
    <col min="13313" max="13313" width="5.42578125" style="33" customWidth="1"/>
    <col min="13314" max="13314" width="29.28515625" style="33" customWidth="1"/>
    <col min="13315" max="13315" width="9.7109375" style="33" customWidth="1"/>
    <col min="13316" max="13316" width="12.42578125" style="33" customWidth="1"/>
    <col min="13317" max="13317" width="14.7109375" style="33" customWidth="1"/>
    <col min="13318" max="13318" width="12.85546875" style="33" customWidth="1"/>
    <col min="13319" max="13319" width="7.42578125" style="33" customWidth="1"/>
    <col min="13320" max="13320" width="10.85546875" style="33" customWidth="1"/>
    <col min="13321" max="13321" width="16.42578125" style="33" customWidth="1"/>
    <col min="13322" max="13322" width="10.7109375" style="33" customWidth="1"/>
    <col min="13323" max="13323" width="10.85546875" style="33" customWidth="1"/>
    <col min="13324" max="13568" width="9.140625" style="33"/>
    <col min="13569" max="13569" width="5.42578125" style="33" customWidth="1"/>
    <col min="13570" max="13570" width="29.28515625" style="33" customWidth="1"/>
    <col min="13571" max="13571" width="9.7109375" style="33" customWidth="1"/>
    <col min="13572" max="13572" width="12.42578125" style="33" customWidth="1"/>
    <col min="13573" max="13573" width="14.7109375" style="33" customWidth="1"/>
    <col min="13574" max="13574" width="12.85546875" style="33" customWidth="1"/>
    <col min="13575" max="13575" width="7.42578125" style="33" customWidth="1"/>
    <col min="13576" max="13576" width="10.85546875" style="33" customWidth="1"/>
    <col min="13577" max="13577" width="16.42578125" style="33" customWidth="1"/>
    <col min="13578" max="13578" width="10.7109375" style="33" customWidth="1"/>
    <col min="13579" max="13579" width="10.85546875" style="33" customWidth="1"/>
    <col min="13580" max="13824" width="9.140625" style="33"/>
    <col min="13825" max="13825" width="5.42578125" style="33" customWidth="1"/>
    <col min="13826" max="13826" width="29.28515625" style="33" customWidth="1"/>
    <col min="13827" max="13827" width="9.7109375" style="33" customWidth="1"/>
    <col min="13828" max="13828" width="12.42578125" style="33" customWidth="1"/>
    <col min="13829" max="13829" width="14.7109375" style="33" customWidth="1"/>
    <col min="13830" max="13830" width="12.85546875" style="33" customWidth="1"/>
    <col min="13831" max="13831" width="7.42578125" style="33" customWidth="1"/>
    <col min="13832" max="13832" width="10.85546875" style="33" customWidth="1"/>
    <col min="13833" max="13833" width="16.42578125" style="33" customWidth="1"/>
    <col min="13834" max="13834" width="10.7109375" style="33" customWidth="1"/>
    <col min="13835" max="13835" width="10.85546875" style="33" customWidth="1"/>
    <col min="13836" max="14080" width="9.140625" style="33"/>
    <col min="14081" max="14081" width="5.42578125" style="33" customWidth="1"/>
    <col min="14082" max="14082" width="29.28515625" style="33" customWidth="1"/>
    <col min="14083" max="14083" width="9.7109375" style="33" customWidth="1"/>
    <col min="14084" max="14084" width="12.42578125" style="33" customWidth="1"/>
    <col min="14085" max="14085" width="14.7109375" style="33" customWidth="1"/>
    <col min="14086" max="14086" width="12.85546875" style="33" customWidth="1"/>
    <col min="14087" max="14087" width="7.42578125" style="33" customWidth="1"/>
    <col min="14088" max="14088" width="10.85546875" style="33" customWidth="1"/>
    <col min="14089" max="14089" width="16.42578125" style="33" customWidth="1"/>
    <col min="14090" max="14090" width="10.7109375" style="33" customWidth="1"/>
    <col min="14091" max="14091" width="10.85546875" style="33" customWidth="1"/>
    <col min="14092" max="14336" width="9.140625" style="33"/>
    <col min="14337" max="14337" width="5.42578125" style="33" customWidth="1"/>
    <col min="14338" max="14338" width="29.28515625" style="33" customWidth="1"/>
    <col min="14339" max="14339" width="9.7109375" style="33" customWidth="1"/>
    <col min="14340" max="14340" width="12.42578125" style="33" customWidth="1"/>
    <col min="14341" max="14341" width="14.7109375" style="33" customWidth="1"/>
    <col min="14342" max="14342" width="12.85546875" style="33" customWidth="1"/>
    <col min="14343" max="14343" width="7.42578125" style="33" customWidth="1"/>
    <col min="14344" max="14344" width="10.85546875" style="33" customWidth="1"/>
    <col min="14345" max="14345" width="16.42578125" style="33" customWidth="1"/>
    <col min="14346" max="14346" width="10.7109375" style="33" customWidth="1"/>
    <col min="14347" max="14347" width="10.85546875" style="33" customWidth="1"/>
    <col min="14348" max="14592" width="9.140625" style="33"/>
    <col min="14593" max="14593" width="5.42578125" style="33" customWidth="1"/>
    <col min="14594" max="14594" width="29.28515625" style="33" customWidth="1"/>
    <col min="14595" max="14595" width="9.7109375" style="33" customWidth="1"/>
    <col min="14596" max="14596" width="12.42578125" style="33" customWidth="1"/>
    <col min="14597" max="14597" width="14.7109375" style="33" customWidth="1"/>
    <col min="14598" max="14598" width="12.85546875" style="33" customWidth="1"/>
    <col min="14599" max="14599" width="7.42578125" style="33" customWidth="1"/>
    <col min="14600" max="14600" width="10.85546875" style="33" customWidth="1"/>
    <col min="14601" max="14601" width="16.42578125" style="33" customWidth="1"/>
    <col min="14602" max="14602" width="10.7109375" style="33" customWidth="1"/>
    <col min="14603" max="14603" width="10.85546875" style="33" customWidth="1"/>
    <col min="14604" max="14848" width="9.140625" style="33"/>
    <col min="14849" max="14849" width="5.42578125" style="33" customWidth="1"/>
    <col min="14850" max="14850" width="29.28515625" style="33" customWidth="1"/>
    <col min="14851" max="14851" width="9.7109375" style="33" customWidth="1"/>
    <col min="14852" max="14852" width="12.42578125" style="33" customWidth="1"/>
    <col min="14853" max="14853" width="14.7109375" style="33" customWidth="1"/>
    <col min="14854" max="14854" width="12.85546875" style="33" customWidth="1"/>
    <col min="14855" max="14855" width="7.42578125" style="33" customWidth="1"/>
    <col min="14856" max="14856" width="10.85546875" style="33" customWidth="1"/>
    <col min="14857" max="14857" width="16.42578125" style="33" customWidth="1"/>
    <col min="14858" max="14858" width="10.7109375" style="33" customWidth="1"/>
    <col min="14859" max="14859" width="10.85546875" style="33" customWidth="1"/>
    <col min="14860" max="15104" width="9.140625" style="33"/>
    <col min="15105" max="15105" width="5.42578125" style="33" customWidth="1"/>
    <col min="15106" max="15106" width="29.28515625" style="33" customWidth="1"/>
    <col min="15107" max="15107" width="9.7109375" style="33" customWidth="1"/>
    <col min="15108" max="15108" width="12.42578125" style="33" customWidth="1"/>
    <col min="15109" max="15109" width="14.7109375" style="33" customWidth="1"/>
    <col min="15110" max="15110" width="12.85546875" style="33" customWidth="1"/>
    <col min="15111" max="15111" width="7.42578125" style="33" customWidth="1"/>
    <col min="15112" max="15112" width="10.85546875" style="33" customWidth="1"/>
    <col min="15113" max="15113" width="16.42578125" style="33" customWidth="1"/>
    <col min="15114" max="15114" width="10.7109375" style="33" customWidth="1"/>
    <col min="15115" max="15115" width="10.85546875" style="33" customWidth="1"/>
    <col min="15116" max="15360" width="9.140625" style="33"/>
    <col min="15361" max="15361" width="5.42578125" style="33" customWidth="1"/>
    <col min="15362" max="15362" width="29.28515625" style="33" customWidth="1"/>
    <col min="15363" max="15363" width="9.7109375" style="33" customWidth="1"/>
    <col min="15364" max="15364" width="12.42578125" style="33" customWidth="1"/>
    <col min="15365" max="15365" width="14.7109375" style="33" customWidth="1"/>
    <col min="15366" max="15366" width="12.85546875" style="33" customWidth="1"/>
    <col min="15367" max="15367" width="7.42578125" style="33" customWidth="1"/>
    <col min="15368" max="15368" width="10.85546875" style="33" customWidth="1"/>
    <col min="15369" max="15369" width="16.42578125" style="33" customWidth="1"/>
    <col min="15370" max="15370" width="10.7109375" style="33" customWidth="1"/>
    <col min="15371" max="15371" width="10.85546875" style="33" customWidth="1"/>
    <col min="15372" max="15616" width="9.140625" style="33"/>
    <col min="15617" max="15617" width="5.42578125" style="33" customWidth="1"/>
    <col min="15618" max="15618" width="29.28515625" style="33" customWidth="1"/>
    <col min="15619" max="15619" width="9.7109375" style="33" customWidth="1"/>
    <col min="15620" max="15620" width="12.42578125" style="33" customWidth="1"/>
    <col min="15621" max="15621" width="14.7109375" style="33" customWidth="1"/>
    <col min="15622" max="15622" width="12.85546875" style="33" customWidth="1"/>
    <col min="15623" max="15623" width="7.42578125" style="33" customWidth="1"/>
    <col min="15624" max="15624" width="10.85546875" style="33" customWidth="1"/>
    <col min="15625" max="15625" width="16.42578125" style="33" customWidth="1"/>
    <col min="15626" max="15626" width="10.7109375" style="33" customWidth="1"/>
    <col min="15627" max="15627" width="10.85546875" style="33" customWidth="1"/>
    <col min="15628" max="15872" width="9.140625" style="33"/>
    <col min="15873" max="15873" width="5.42578125" style="33" customWidth="1"/>
    <col min="15874" max="15874" width="29.28515625" style="33" customWidth="1"/>
    <col min="15875" max="15875" width="9.7109375" style="33" customWidth="1"/>
    <col min="15876" max="15876" width="12.42578125" style="33" customWidth="1"/>
    <col min="15877" max="15877" width="14.7109375" style="33" customWidth="1"/>
    <col min="15878" max="15878" width="12.85546875" style="33" customWidth="1"/>
    <col min="15879" max="15879" width="7.42578125" style="33" customWidth="1"/>
    <col min="15880" max="15880" width="10.85546875" style="33" customWidth="1"/>
    <col min="15881" max="15881" width="16.42578125" style="33" customWidth="1"/>
    <col min="15882" max="15882" width="10.7109375" style="33" customWidth="1"/>
    <col min="15883" max="15883" width="10.85546875" style="33" customWidth="1"/>
    <col min="15884" max="16128" width="9.140625" style="33"/>
    <col min="16129" max="16129" width="5.42578125" style="33" customWidth="1"/>
    <col min="16130" max="16130" width="29.28515625" style="33" customWidth="1"/>
    <col min="16131" max="16131" width="9.7109375" style="33" customWidth="1"/>
    <col min="16132" max="16132" width="12.42578125" style="33" customWidth="1"/>
    <col min="16133" max="16133" width="14.7109375" style="33" customWidth="1"/>
    <col min="16134" max="16134" width="12.85546875" style="33" customWidth="1"/>
    <col min="16135" max="16135" width="7.42578125" style="33" customWidth="1"/>
    <col min="16136" max="16136" width="10.85546875" style="33" customWidth="1"/>
    <col min="16137" max="16137" width="16.42578125" style="33" customWidth="1"/>
    <col min="16138" max="16138" width="10.7109375" style="33" customWidth="1"/>
    <col min="16139" max="16139" width="10.85546875" style="33" customWidth="1"/>
    <col min="16140" max="16384" width="9.140625" style="33"/>
  </cols>
  <sheetData>
    <row r="1" spans="1:11" ht="18.75" customHeight="1" x14ac:dyDescent="0.2">
      <c r="I1" s="9" t="s">
        <v>0</v>
      </c>
      <c r="J1" s="33"/>
    </row>
    <row r="2" spans="1:11" ht="20.25" customHeight="1" x14ac:dyDescent="0.2">
      <c r="A2" s="143"/>
      <c r="B2" s="143"/>
      <c r="C2" s="143"/>
      <c r="D2" s="144"/>
      <c r="E2" s="143"/>
      <c r="F2" s="143"/>
      <c r="G2" s="143"/>
      <c r="H2" s="145"/>
      <c r="I2" s="9" t="s">
        <v>644</v>
      </c>
      <c r="J2" s="33"/>
    </row>
    <row r="3" spans="1:11" ht="61.5" customHeight="1" x14ac:dyDescent="0.2">
      <c r="A3" s="143"/>
      <c r="B3" s="146" t="s">
        <v>645</v>
      </c>
      <c r="C3" s="147"/>
      <c r="D3" s="147"/>
      <c r="E3" s="147"/>
      <c r="F3" s="147"/>
      <c r="G3" s="147"/>
      <c r="H3" s="147"/>
      <c r="I3" s="147"/>
      <c r="J3" s="147"/>
      <c r="K3" s="143"/>
    </row>
    <row r="4" spans="1:11" ht="31.5" customHeight="1" x14ac:dyDescent="0.2">
      <c r="A4" s="148" t="s">
        <v>646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48.75" customHeight="1" x14ac:dyDescent="0.2">
      <c r="A5" s="18" t="s">
        <v>6</v>
      </c>
      <c r="B5" s="18" t="s">
        <v>7</v>
      </c>
      <c r="C5" s="19" t="s">
        <v>8</v>
      </c>
      <c r="D5" s="19"/>
      <c r="E5" s="19"/>
      <c r="F5" s="19" t="s">
        <v>9</v>
      </c>
      <c r="G5" s="19" t="s">
        <v>10</v>
      </c>
      <c r="H5" s="19"/>
      <c r="I5" s="19"/>
      <c r="J5" s="19"/>
      <c r="K5" s="20" t="s">
        <v>11</v>
      </c>
    </row>
    <row r="6" spans="1:11" ht="158.25" customHeight="1" x14ac:dyDescent="0.2">
      <c r="A6" s="18"/>
      <c r="B6" s="18"/>
      <c r="C6" s="21" t="s">
        <v>12</v>
      </c>
      <c r="D6" s="140" t="s">
        <v>13</v>
      </c>
      <c r="E6" s="21" t="s">
        <v>14</v>
      </c>
      <c r="F6" s="19"/>
      <c r="G6" s="22" t="s">
        <v>15</v>
      </c>
      <c r="H6" s="21" t="s">
        <v>16</v>
      </c>
      <c r="I6" s="21" t="s">
        <v>17</v>
      </c>
      <c r="J6" s="140" t="s">
        <v>16</v>
      </c>
      <c r="K6" s="20"/>
    </row>
    <row r="7" spans="1:11" x14ac:dyDescent="0.2">
      <c r="A7" s="21">
        <v>1</v>
      </c>
      <c r="B7" s="149" t="s">
        <v>472</v>
      </c>
      <c r="C7" s="150">
        <v>3293.7</v>
      </c>
      <c r="D7" s="151"/>
      <c r="E7" s="152"/>
      <c r="F7" s="153">
        <f t="shared" ref="F7:F12" si="0">C7</f>
        <v>3293.7</v>
      </c>
      <c r="G7" s="154"/>
      <c r="H7" s="150"/>
      <c r="I7" s="152"/>
      <c r="J7" s="151"/>
      <c r="K7" s="155"/>
    </row>
    <row r="8" spans="1:11" x14ac:dyDescent="0.2">
      <c r="A8" s="21">
        <f>A7+1</f>
        <v>2</v>
      </c>
      <c r="B8" s="149" t="s">
        <v>537</v>
      </c>
      <c r="C8" s="150"/>
      <c r="D8" s="151"/>
      <c r="E8" s="152"/>
      <c r="F8" s="153">
        <f t="shared" si="0"/>
        <v>0</v>
      </c>
      <c r="G8" s="154"/>
      <c r="H8" s="150"/>
      <c r="I8" s="152"/>
      <c r="J8" s="31"/>
      <c r="K8" s="155"/>
    </row>
    <row r="9" spans="1:11" x14ac:dyDescent="0.2">
      <c r="A9" s="21">
        <f t="shared" ref="A9:A72" si="1">A8+1</f>
        <v>3</v>
      </c>
      <c r="B9" s="149" t="s">
        <v>538</v>
      </c>
      <c r="C9" s="150">
        <v>38.799999999999997</v>
      </c>
      <c r="D9" s="151"/>
      <c r="E9" s="152"/>
      <c r="F9" s="153">
        <f t="shared" si="0"/>
        <v>38.799999999999997</v>
      </c>
      <c r="G9" s="154"/>
      <c r="H9" s="150"/>
      <c r="I9" s="152"/>
      <c r="J9" s="31"/>
      <c r="K9" s="155"/>
    </row>
    <row r="10" spans="1:11" x14ac:dyDescent="0.2">
      <c r="A10" s="21">
        <f t="shared" si="1"/>
        <v>4</v>
      </c>
      <c r="B10" s="149" t="s">
        <v>647</v>
      </c>
      <c r="C10" s="150">
        <v>9.9</v>
      </c>
      <c r="D10" s="151"/>
      <c r="E10" s="152"/>
      <c r="F10" s="153">
        <f t="shared" si="0"/>
        <v>9.9</v>
      </c>
      <c r="G10" s="154"/>
      <c r="H10" s="150"/>
      <c r="I10" s="152"/>
      <c r="J10" s="31"/>
      <c r="K10" s="155"/>
    </row>
    <row r="11" spans="1:11" ht="25.5" x14ac:dyDescent="0.2">
      <c r="A11" s="21">
        <f t="shared" si="1"/>
        <v>5</v>
      </c>
      <c r="B11" s="149" t="s">
        <v>539</v>
      </c>
      <c r="C11" s="150">
        <v>41.5</v>
      </c>
      <c r="D11" s="151"/>
      <c r="E11" s="152"/>
      <c r="F11" s="153">
        <f t="shared" si="0"/>
        <v>41.5</v>
      </c>
      <c r="G11" s="154">
        <v>2240</v>
      </c>
      <c r="H11" s="150"/>
      <c r="I11" s="152" t="s">
        <v>540</v>
      </c>
      <c r="J11" s="31"/>
      <c r="K11" s="155"/>
    </row>
    <row r="12" spans="1:11" ht="25.5" hidden="1" x14ac:dyDescent="0.2">
      <c r="A12" s="21">
        <f t="shared" si="1"/>
        <v>6</v>
      </c>
      <c r="B12" s="149" t="s">
        <v>541</v>
      </c>
      <c r="C12" s="150"/>
      <c r="D12" s="151"/>
      <c r="E12" s="152"/>
      <c r="F12" s="153">
        <f t="shared" si="0"/>
        <v>0</v>
      </c>
      <c r="G12" s="154">
        <v>2210</v>
      </c>
      <c r="H12" s="150"/>
      <c r="I12" s="152" t="s">
        <v>542</v>
      </c>
      <c r="J12" s="31"/>
      <c r="K12" s="155"/>
    </row>
    <row r="13" spans="1:11" ht="25.5" hidden="1" x14ac:dyDescent="0.2">
      <c r="A13" s="21">
        <f t="shared" si="1"/>
        <v>7</v>
      </c>
      <c r="B13" s="149" t="s">
        <v>543</v>
      </c>
      <c r="C13" s="150"/>
      <c r="D13" s="151"/>
      <c r="E13" s="152"/>
      <c r="F13" s="153"/>
      <c r="G13" s="154">
        <v>2240</v>
      </c>
      <c r="H13" s="150"/>
      <c r="I13" s="152" t="s">
        <v>544</v>
      </c>
      <c r="J13" s="31"/>
      <c r="K13" s="155"/>
    </row>
    <row r="14" spans="1:11" hidden="1" x14ac:dyDescent="0.2">
      <c r="A14" s="21">
        <f t="shared" si="1"/>
        <v>8</v>
      </c>
      <c r="B14" s="149" t="s">
        <v>545</v>
      </c>
      <c r="C14" s="150"/>
      <c r="D14" s="151"/>
      <c r="E14" s="152"/>
      <c r="F14" s="153"/>
      <c r="G14" s="154">
        <v>2210</v>
      </c>
      <c r="H14" s="150"/>
      <c r="I14" s="152" t="s">
        <v>532</v>
      </c>
      <c r="J14" s="31"/>
      <c r="K14" s="155"/>
    </row>
    <row r="15" spans="1:11" hidden="1" x14ac:dyDescent="0.2">
      <c r="A15" s="21">
        <f t="shared" si="1"/>
        <v>9</v>
      </c>
      <c r="B15" s="149" t="s">
        <v>546</v>
      </c>
      <c r="C15" s="150"/>
      <c r="D15" s="151"/>
      <c r="E15" s="152"/>
      <c r="F15" s="153"/>
      <c r="G15" s="154">
        <v>2210</v>
      </c>
      <c r="H15" s="150"/>
      <c r="I15" s="152" t="s">
        <v>532</v>
      </c>
      <c r="J15" s="31"/>
      <c r="K15" s="155"/>
    </row>
    <row r="16" spans="1:11" hidden="1" x14ac:dyDescent="0.2">
      <c r="A16" s="21">
        <f t="shared" si="1"/>
        <v>10</v>
      </c>
      <c r="B16" s="149" t="s">
        <v>589</v>
      </c>
      <c r="C16" s="150"/>
      <c r="D16" s="151"/>
      <c r="E16" s="152"/>
      <c r="F16" s="153"/>
      <c r="G16" s="154">
        <v>2210</v>
      </c>
      <c r="H16" s="150"/>
      <c r="I16" s="152" t="s">
        <v>590</v>
      </c>
      <c r="J16" s="31"/>
      <c r="K16" s="155"/>
    </row>
    <row r="17" spans="1:11" hidden="1" x14ac:dyDescent="0.2">
      <c r="A17" s="21">
        <f t="shared" si="1"/>
        <v>11</v>
      </c>
      <c r="B17" s="149" t="s">
        <v>547</v>
      </c>
      <c r="C17" s="150"/>
      <c r="D17" s="151"/>
      <c r="E17" s="152"/>
      <c r="F17" s="153"/>
      <c r="G17" s="154">
        <v>2220</v>
      </c>
      <c r="H17" s="150"/>
      <c r="I17" s="152" t="s">
        <v>548</v>
      </c>
      <c r="J17" s="31"/>
      <c r="K17" s="155"/>
    </row>
    <row r="18" spans="1:11" ht="25.5" hidden="1" x14ac:dyDescent="0.2">
      <c r="A18" s="21">
        <f t="shared" si="1"/>
        <v>12</v>
      </c>
      <c r="B18" s="149" t="s">
        <v>549</v>
      </c>
      <c r="C18" s="150"/>
      <c r="D18" s="151"/>
      <c r="E18" s="152"/>
      <c r="F18" s="153">
        <f>SUM(C18,D18)</f>
        <v>0</v>
      </c>
      <c r="G18" s="154">
        <v>2220</v>
      </c>
      <c r="H18" s="150"/>
      <c r="I18" s="152" t="s">
        <v>550</v>
      </c>
      <c r="J18" s="151">
        <f>F18</f>
        <v>0</v>
      </c>
      <c r="K18" s="155"/>
    </row>
    <row r="19" spans="1:11" hidden="1" x14ac:dyDescent="0.2">
      <c r="A19" s="21">
        <f t="shared" si="1"/>
        <v>13</v>
      </c>
      <c r="B19" s="149" t="s">
        <v>551</v>
      </c>
      <c r="C19" s="150"/>
      <c r="D19" s="151"/>
      <c r="E19" s="152"/>
      <c r="F19" s="153">
        <f>SUM(C19,D19)</f>
        <v>0</v>
      </c>
      <c r="G19" s="154">
        <v>2220</v>
      </c>
      <c r="H19" s="150"/>
      <c r="I19" s="152" t="s">
        <v>548</v>
      </c>
      <c r="J19" s="151">
        <f>F19</f>
        <v>0</v>
      </c>
      <c r="K19" s="155"/>
    </row>
    <row r="20" spans="1:11" hidden="1" x14ac:dyDescent="0.2">
      <c r="A20" s="21">
        <f t="shared" si="1"/>
        <v>14</v>
      </c>
      <c r="B20" s="149" t="s">
        <v>552</v>
      </c>
      <c r="C20" s="150"/>
      <c r="D20" s="151"/>
      <c r="E20" s="152"/>
      <c r="F20" s="153"/>
      <c r="G20" s="154">
        <v>2220</v>
      </c>
      <c r="H20" s="150"/>
      <c r="I20" s="152" t="s">
        <v>553</v>
      </c>
      <c r="J20" s="151"/>
      <c r="K20" s="155"/>
    </row>
    <row r="21" spans="1:11" hidden="1" x14ac:dyDescent="0.2">
      <c r="A21" s="21">
        <f t="shared" si="1"/>
        <v>15</v>
      </c>
      <c r="B21" s="149" t="s">
        <v>554</v>
      </c>
      <c r="C21" s="150"/>
      <c r="D21" s="151"/>
      <c r="E21" s="152"/>
      <c r="F21" s="153"/>
      <c r="G21" s="154">
        <v>2220</v>
      </c>
      <c r="H21" s="150"/>
      <c r="I21" s="152" t="s">
        <v>553</v>
      </c>
      <c r="J21" s="151"/>
      <c r="K21" s="155"/>
    </row>
    <row r="22" spans="1:11" hidden="1" x14ac:dyDescent="0.2">
      <c r="A22" s="21">
        <f t="shared" si="1"/>
        <v>16</v>
      </c>
      <c r="B22" s="149" t="s">
        <v>555</v>
      </c>
      <c r="C22" s="150"/>
      <c r="D22" s="151"/>
      <c r="E22" s="152"/>
      <c r="F22" s="153"/>
      <c r="G22" s="154">
        <v>2220</v>
      </c>
      <c r="H22" s="150"/>
      <c r="I22" s="152" t="s">
        <v>553</v>
      </c>
      <c r="J22" s="151"/>
      <c r="K22" s="155"/>
    </row>
    <row r="23" spans="1:11" hidden="1" x14ac:dyDescent="0.2">
      <c r="A23" s="21">
        <f t="shared" si="1"/>
        <v>17</v>
      </c>
      <c r="B23" s="149" t="s">
        <v>556</v>
      </c>
      <c r="C23" s="150"/>
      <c r="D23" s="151"/>
      <c r="E23" s="152"/>
      <c r="F23" s="153"/>
      <c r="G23" s="154">
        <v>2220</v>
      </c>
      <c r="H23" s="150"/>
      <c r="I23" s="152" t="s">
        <v>557</v>
      </c>
      <c r="J23" s="151"/>
      <c r="K23" s="155"/>
    </row>
    <row r="24" spans="1:11" hidden="1" x14ac:dyDescent="0.2">
      <c r="A24" s="21">
        <f t="shared" si="1"/>
        <v>18</v>
      </c>
      <c r="B24" s="149" t="s">
        <v>591</v>
      </c>
      <c r="C24" s="150"/>
      <c r="D24" s="151"/>
      <c r="E24" s="152"/>
      <c r="F24" s="153"/>
      <c r="G24" s="154">
        <v>2220</v>
      </c>
      <c r="H24" s="150"/>
      <c r="I24" s="152" t="s">
        <v>592</v>
      </c>
      <c r="J24" s="151"/>
      <c r="K24" s="155"/>
    </row>
    <row r="25" spans="1:11" hidden="1" x14ac:dyDescent="0.2">
      <c r="A25" s="21">
        <f t="shared" si="1"/>
        <v>19</v>
      </c>
      <c r="B25" s="149" t="s">
        <v>593</v>
      </c>
      <c r="C25" s="150"/>
      <c r="D25" s="151"/>
      <c r="E25" s="152"/>
      <c r="F25" s="153"/>
      <c r="G25" s="154">
        <v>2220</v>
      </c>
      <c r="H25" s="150"/>
      <c r="I25" s="152" t="s">
        <v>594</v>
      </c>
      <c r="J25" s="151"/>
      <c r="K25" s="155"/>
    </row>
    <row r="26" spans="1:11" x14ac:dyDescent="0.2">
      <c r="A26" s="21">
        <v>6</v>
      </c>
      <c r="B26" s="149" t="s">
        <v>648</v>
      </c>
      <c r="C26" s="150"/>
      <c r="D26" s="151">
        <v>43.5</v>
      </c>
      <c r="E26" s="152" t="s">
        <v>414</v>
      </c>
      <c r="F26" s="153">
        <f>SUM(C26,D26)</f>
        <v>43.5</v>
      </c>
      <c r="G26" s="154">
        <v>2220</v>
      </c>
      <c r="H26" s="150"/>
      <c r="I26" s="152" t="s">
        <v>548</v>
      </c>
      <c r="J26" s="151">
        <f>F26</f>
        <v>43.5</v>
      </c>
      <c r="K26" s="155"/>
    </row>
    <row r="27" spans="1:11" ht="15" customHeight="1" x14ac:dyDescent="0.2">
      <c r="A27" s="21">
        <v>7</v>
      </c>
      <c r="B27" s="149" t="s">
        <v>530</v>
      </c>
      <c r="C27" s="150"/>
      <c r="D27" s="151">
        <v>16</v>
      </c>
      <c r="E27" s="152" t="s">
        <v>414</v>
      </c>
      <c r="F27" s="153">
        <v>16</v>
      </c>
      <c r="G27" s="154">
        <v>2220</v>
      </c>
      <c r="H27" s="150"/>
      <c r="I27" s="152" t="s">
        <v>548</v>
      </c>
      <c r="J27" s="151">
        <v>16</v>
      </c>
      <c r="K27" s="155"/>
    </row>
    <row r="28" spans="1:11" hidden="1" x14ac:dyDescent="0.2">
      <c r="A28" s="21">
        <f t="shared" si="1"/>
        <v>8</v>
      </c>
      <c r="B28" s="149" t="s">
        <v>558</v>
      </c>
      <c r="C28" s="150"/>
      <c r="D28" s="151"/>
      <c r="E28" s="152" t="s">
        <v>559</v>
      </c>
      <c r="F28" s="153">
        <f>SUM(C28,D28)</f>
        <v>0</v>
      </c>
      <c r="G28" s="154">
        <v>2220</v>
      </c>
      <c r="H28" s="150"/>
      <c r="I28" s="152" t="s">
        <v>548</v>
      </c>
      <c r="J28" s="151">
        <f t="shared" ref="J28:J36" si="2">F28</f>
        <v>0</v>
      </c>
      <c r="K28" s="155"/>
    </row>
    <row r="29" spans="1:11" hidden="1" x14ac:dyDescent="0.2">
      <c r="A29" s="21">
        <f t="shared" si="1"/>
        <v>9</v>
      </c>
      <c r="B29" s="149" t="s">
        <v>560</v>
      </c>
      <c r="C29" s="150"/>
      <c r="D29" s="151"/>
      <c r="E29" s="152" t="s">
        <v>414</v>
      </c>
      <c r="F29" s="153">
        <f>SUM(C29,D29)</f>
        <v>0</v>
      </c>
      <c r="G29" s="154">
        <v>2220</v>
      </c>
      <c r="H29" s="150"/>
      <c r="I29" s="152" t="s">
        <v>548</v>
      </c>
      <c r="J29" s="151">
        <f t="shared" si="2"/>
        <v>0</v>
      </c>
      <c r="K29" s="155"/>
    </row>
    <row r="30" spans="1:11" x14ac:dyDescent="0.2">
      <c r="A30" s="21">
        <v>8</v>
      </c>
      <c r="B30" s="149" t="s">
        <v>649</v>
      </c>
      <c r="C30" s="150"/>
      <c r="D30" s="151">
        <v>5.8</v>
      </c>
      <c r="E30" s="152" t="s">
        <v>650</v>
      </c>
      <c r="F30" s="153">
        <f>SUM(C30,D30)</f>
        <v>5.8</v>
      </c>
      <c r="G30" s="154">
        <v>2210</v>
      </c>
      <c r="H30" s="150"/>
      <c r="I30" s="152" t="s">
        <v>651</v>
      </c>
      <c r="J30" s="151">
        <f t="shared" si="2"/>
        <v>5.8</v>
      </c>
      <c r="K30" s="155"/>
    </row>
    <row r="31" spans="1:11" x14ac:dyDescent="0.2">
      <c r="A31" s="21">
        <v>9</v>
      </c>
      <c r="B31" s="156" t="s">
        <v>652</v>
      </c>
      <c r="C31" s="150"/>
      <c r="D31" s="151">
        <v>0.3</v>
      </c>
      <c r="E31" s="152" t="s">
        <v>653</v>
      </c>
      <c r="F31" s="153">
        <f>SUM(C31,D31)</f>
        <v>0.3</v>
      </c>
      <c r="G31" s="154">
        <v>2210</v>
      </c>
      <c r="H31" s="155"/>
      <c r="I31" s="152" t="s">
        <v>653</v>
      </c>
      <c r="J31" s="151">
        <f t="shared" si="2"/>
        <v>0.3</v>
      </c>
      <c r="K31" s="155"/>
    </row>
    <row r="32" spans="1:11" x14ac:dyDescent="0.2">
      <c r="A32" s="21">
        <f t="shared" si="1"/>
        <v>10</v>
      </c>
      <c r="B32" s="149" t="s">
        <v>654</v>
      </c>
      <c r="C32" s="150"/>
      <c r="D32" s="151">
        <v>0.1</v>
      </c>
      <c r="E32" s="152" t="s">
        <v>655</v>
      </c>
      <c r="F32" s="153">
        <v>0.1</v>
      </c>
      <c r="G32" s="154">
        <v>2210</v>
      </c>
      <c r="H32" s="150"/>
      <c r="I32" s="152" t="s">
        <v>655</v>
      </c>
      <c r="J32" s="151">
        <f t="shared" si="2"/>
        <v>0.1</v>
      </c>
      <c r="K32" s="155"/>
    </row>
    <row r="33" spans="1:15" hidden="1" x14ac:dyDescent="0.2">
      <c r="A33" s="21">
        <f t="shared" si="1"/>
        <v>11</v>
      </c>
      <c r="B33" s="149" t="s">
        <v>561</v>
      </c>
      <c r="C33" s="150"/>
      <c r="D33" s="151"/>
      <c r="E33" s="152" t="s">
        <v>414</v>
      </c>
      <c r="F33" s="153">
        <f t="shared" ref="F33:F96" si="3">SUM(C33,D33)</f>
        <v>0</v>
      </c>
      <c r="G33" s="154">
        <v>2220</v>
      </c>
      <c r="H33" s="150"/>
      <c r="I33" s="152" t="s">
        <v>548</v>
      </c>
      <c r="J33" s="151">
        <f t="shared" si="2"/>
        <v>0</v>
      </c>
      <c r="K33" s="155"/>
    </row>
    <row r="34" spans="1:15" hidden="1" x14ac:dyDescent="0.2">
      <c r="A34" s="21">
        <f t="shared" si="1"/>
        <v>12</v>
      </c>
      <c r="B34" s="149" t="s">
        <v>562</v>
      </c>
      <c r="C34" s="150"/>
      <c r="D34" s="151"/>
      <c r="E34" s="152" t="s">
        <v>414</v>
      </c>
      <c r="F34" s="153">
        <f t="shared" si="3"/>
        <v>0</v>
      </c>
      <c r="G34" s="154">
        <v>2220</v>
      </c>
      <c r="H34" s="150"/>
      <c r="I34" s="152" t="s">
        <v>548</v>
      </c>
      <c r="J34" s="151">
        <f t="shared" si="2"/>
        <v>0</v>
      </c>
      <c r="K34" s="155"/>
    </row>
    <row r="35" spans="1:15" hidden="1" x14ac:dyDescent="0.2">
      <c r="A35" s="21">
        <f t="shared" si="1"/>
        <v>13</v>
      </c>
      <c r="B35" s="149" t="s">
        <v>563</v>
      </c>
      <c r="C35" s="150"/>
      <c r="D35" s="151"/>
      <c r="E35" s="152" t="s">
        <v>414</v>
      </c>
      <c r="F35" s="153">
        <f t="shared" si="3"/>
        <v>0</v>
      </c>
      <c r="G35" s="154">
        <v>2220</v>
      </c>
      <c r="H35" s="150"/>
      <c r="I35" s="152" t="s">
        <v>548</v>
      </c>
      <c r="J35" s="151">
        <f t="shared" si="2"/>
        <v>0</v>
      </c>
      <c r="K35" s="155"/>
    </row>
    <row r="36" spans="1:15" hidden="1" x14ac:dyDescent="0.2">
      <c r="A36" s="21">
        <f t="shared" si="1"/>
        <v>14</v>
      </c>
      <c r="B36" s="149" t="s">
        <v>564</v>
      </c>
      <c r="C36" s="150"/>
      <c r="D36" s="151"/>
      <c r="E36" s="152" t="s">
        <v>414</v>
      </c>
      <c r="F36" s="153">
        <f t="shared" si="3"/>
        <v>0</v>
      </c>
      <c r="G36" s="154">
        <v>2220</v>
      </c>
      <c r="H36" s="150"/>
      <c r="I36" s="152" t="s">
        <v>548</v>
      </c>
      <c r="J36" s="151">
        <f t="shared" si="2"/>
        <v>0</v>
      </c>
      <c r="K36" s="155"/>
    </row>
    <row r="37" spans="1:15" hidden="1" x14ac:dyDescent="0.2">
      <c r="A37" s="21">
        <f t="shared" si="1"/>
        <v>15</v>
      </c>
      <c r="B37" s="149" t="s">
        <v>595</v>
      </c>
      <c r="C37" s="150"/>
      <c r="D37" s="151"/>
      <c r="E37" s="152" t="s">
        <v>414</v>
      </c>
      <c r="F37" s="153">
        <v>7.22</v>
      </c>
      <c r="G37" s="154">
        <v>2220</v>
      </c>
      <c r="H37" s="150"/>
      <c r="I37" s="152" t="s">
        <v>548</v>
      </c>
      <c r="J37" s="151"/>
      <c r="K37" s="155"/>
    </row>
    <row r="38" spans="1:15" hidden="1" x14ac:dyDescent="0.2">
      <c r="A38" s="21">
        <f t="shared" si="1"/>
        <v>16</v>
      </c>
      <c r="B38" s="149" t="s">
        <v>596</v>
      </c>
      <c r="C38" s="150"/>
      <c r="D38" s="151"/>
      <c r="E38" s="152" t="s">
        <v>414</v>
      </c>
      <c r="F38" s="153">
        <v>24.85</v>
      </c>
      <c r="G38" s="154">
        <v>2220</v>
      </c>
      <c r="H38" s="150"/>
      <c r="I38" s="152" t="s">
        <v>548</v>
      </c>
      <c r="J38" s="151"/>
      <c r="K38" s="155"/>
    </row>
    <row r="39" spans="1:15" hidden="1" x14ac:dyDescent="0.2">
      <c r="A39" s="21">
        <f t="shared" si="1"/>
        <v>17</v>
      </c>
      <c r="B39" s="149" t="s">
        <v>597</v>
      </c>
      <c r="C39" s="150"/>
      <c r="D39" s="151"/>
      <c r="E39" s="152" t="s">
        <v>414</v>
      </c>
      <c r="F39" s="153">
        <v>4.5</v>
      </c>
      <c r="G39" s="154">
        <v>2220</v>
      </c>
      <c r="H39" s="150"/>
      <c r="I39" s="152" t="s">
        <v>548</v>
      </c>
      <c r="J39" s="151"/>
      <c r="K39" s="155"/>
    </row>
    <row r="40" spans="1:15" hidden="1" x14ac:dyDescent="0.2">
      <c r="A40" s="21">
        <f t="shared" si="1"/>
        <v>18</v>
      </c>
      <c r="B40" s="149" t="s">
        <v>598</v>
      </c>
      <c r="C40" s="150"/>
      <c r="D40" s="151"/>
      <c r="E40" s="152" t="s">
        <v>414</v>
      </c>
      <c r="F40" s="153">
        <v>20.010000000000002</v>
      </c>
      <c r="G40" s="154">
        <v>2220</v>
      </c>
      <c r="H40" s="150"/>
      <c r="I40" s="152" t="s">
        <v>548</v>
      </c>
      <c r="J40" s="151"/>
      <c r="K40" s="155"/>
    </row>
    <row r="41" spans="1:15" hidden="1" x14ac:dyDescent="0.2">
      <c r="A41" s="21">
        <f t="shared" si="1"/>
        <v>19</v>
      </c>
      <c r="B41" s="149" t="s">
        <v>599</v>
      </c>
      <c r="C41" s="150"/>
      <c r="D41" s="151"/>
      <c r="E41" s="152" t="s">
        <v>414</v>
      </c>
      <c r="F41" s="153">
        <v>25.68</v>
      </c>
      <c r="G41" s="154">
        <v>2220</v>
      </c>
      <c r="H41" s="150"/>
      <c r="I41" s="152" t="s">
        <v>548</v>
      </c>
      <c r="J41" s="151"/>
      <c r="K41" s="155"/>
    </row>
    <row r="42" spans="1:15" hidden="1" x14ac:dyDescent="0.2">
      <c r="A42" s="21">
        <f t="shared" si="1"/>
        <v>20</v>
      </c>
      <c r="B42" s="149" t="s">
        <v>600</v>
      </c>
      <c r="C42" s="150"/>
      <c r="D42" s="151"/>
      <c r="E42" s="152" t="s">
        <v>414</v>
      </c>
      <c r="F42" s="153">
        <v>5.65</v>
      </c>
      <c r="G42" s="154">
        <v>2220</v>
      </c>
      <c r="H42" s="150"/>
      <c r="I42" s="152" t="s">
        <v>548</v>
      </c>
      <c r="J42" s="151"/>
      <c r="K42" s="155"/>
    </row>
    <row r="43" spans="1:15" hidden="1" x14ac:dyDescent="0.2">
      <c r="A43" s="21">
        <f t="shared" si="1"/>
        <v>21</v>
      </c>
      <c r="B43" s="149" t="s">
        <v>601</v>
      </c>
      <c r="C43" s="150"/>
      <c r="D43" s="151"/>
      <c r="E43" s="152" t="s">
        <v>414</v>
      </c>
      <c r="F43" s="153">
        <v>4.84</v>
      </c>
      <c r="G43" s="154">
        <v>2220</v>
      </c>
      <c r="H43" s="150"/>
      <c r="I43" s="152" t="s">
        <v>548</v>
      </c>
      <c r="J43" s="151"/>
      <c r="K43" s="155"/>
    </row>
    <row r="44" spans="1:15" hidden="1" x14ac:dyDescent="0.2">
      <c r="A44" s="21">
        <f t="shared" si="1"/>
        <v>22</v>
      </c>
      <c r="B44" s="149" t="s">
        <v>565</v>
      </c>
      <c r="C44" s="150"/>
      <c r="D44" s="151"/>
      <c r="E44" s="152" t="s">
        <v>566</v>
      </c>
      <c r="F44" s="153">
        <f t="shared" si="3"/>
        <v>0</v>
      </c>
      <c r="G44" s="154">
        <v>2210</v>
      </c>
      <c r="H44" s="150"/>
      <c r="I44" s="152" t="s">
        <v>529</v>
      </c>
      <c r="J44" s="151"/>
      <c r="K44" s="155"/>
    </row>
    <row r="45" spans="1:15" s="157" customFormat="1" hidden="1" x14ac:dyDescent="0.2">
      <c r="A45" s="21">
        <f t="shared" si="1"/>
        <v>23</v>
      </c>
      <c r="B45" s="149" t="s">
        <v>530</v>
      </c>
      <c r="C45" s="150"/>
      <c r="D45" s="151"/>
      <c r="E45" s="152" t="s">
        <v>528</v>
      </c>
      <c r="F45" s="153">
        <f t="shared" si="3"/>
        <v>0</v>
      </c>
      <c r="G45" s="154">
        <v>2210</v>
      </c>
      <c r="H45" s="150"/>
      <c r="I45" s="152" t="s">
        <v>528</v>
      </c>
      <c r="J45" s="151"/>
      <c r="K45" s="155"/>
    </row>
    <row r="46" spans="1:15" hidden="1" x14ac:dyDescent="0.2">
      <c r="A46" s="21">
        <f t="shared" si="1"/>
        <v>24</v>
      </c>
      <c r="B46" s="149" t="s">
        <v>531</v>
      </c>
      <c r="C46" s="150"/>
      <c r="D46" s="151"/>
      <c r="E46" s="152" t="s">
        <v>528</v>
      </c>
      <c r="F46" s="153">
        <f t="shared" si="3"/>
        <v>0</v>
      </c>
      <c r="G46" s="154">
        <v>2210</v>
      </c>
      <c r="H46" s="150"/>
      <c r="I46" s="152" t="s">
        <v>528</v>
      </c>
      <c r="J46" s="151"/>
      <c r="K46" s="155"/>
    </row>
    <row r="47" spans="1:15" hidden="1" x14ac:dyDescent="0.2">
      <c r="A47" s="21">
        <f t="shared" si="1"/>
        <v>25</v>
      </c>
      <c r="B47" s="149" t="s">
        <v>428</v>
      </c>
      <c r="C47" s="150"/>
      <c r="D47" s="151"/>
      <c r="E47" s="152" t="s">
        <v>567</v>
      </c>
      <c r="F47" s="153">
        <f t="shared" si="3"/>
        <v>0</v>
      </c>
      <c r="G47" s="154">
        <v>2210</v>
      </c>
      <c r="H47" s="150"/>
      <c r="I47" s="152" t="str">
        <f>E47</f>
        <v>термометрир</v>
      </c>
      <c r="J47" s="151"/>
      <c r="K47" s="155"/>
      <c r="O47" s="142"/>
    </row>
    <row r="48" spans="1:15" ht="21" hidden="1" customHeight="1" x14ac:dyDescent="0.2">
      <c r="A48" s="21">
        <f t="shared" si="1"/>
        <v>26</v>
      </c>
      <c r="B48" s="149" t="s">
        <v>568</v>
      </c>
      <c r="C48" s="150"/>
      <c r="D48" s="151"/>
      <c r="E48" s="152" t="s">
        <v>569</v>
      </c>
      <c r="F48" s="153">
        <f t="shared" si="3"/>
        <v>0</v>
      </c>
      <c r="G48" s="154">
        <v>2240</v>
      </c>
      <c r="H48" s="150"/>
      <c r="I48" s="152" t="str">
        <f t="shared" ref="I48:I56" si="4">E48</f>
        <v>проект тарифів</v>
      </c>
      <c r="J48" s="151"/>
      <c r="K48" s="155"/>
    </row>
    <row r="49" spans="1:11" ht="27.75" hidden="1" customHeight="1" x14ac:dyDescent="0.2">
      <c r="A49" s="21">
        <f t="shared" si="1"/>
        <v>27</v>
      </c>
      <c r="B49" s="149" t="s">
        <v>570</v>
      </c>
      <c r="C49" s="150"/>
      <c r="D49" s="151"/>
      <c r="E49" s="152" t="s">
        <v>571</v>
      </c>
      <c r="F49" s="153">
        <f t="shared" si="3"/>
        <v>0</v>
      </c>
      <c r="G49" s="154">
        <v>2240</v>
      </c>
      <c r="H49" s="150"/>
      <c r="I49" s="152" t="str">
        <f t="shared" si="4"/>
        <v>послуги з супровд. Програм.</v>
      </c>
      <c r="J49" s="151"/>
      <c r="K49" s="155"/>
    </row>
    <row r="50" spans="1:11" ht="27.75" hidden="1" customHeight="1" x14ac:dyDescent="0.2">
      <c r="A50" s="21">
        <f t="shared" si="1"/>
        <v>28</v>
      </c>
      <c r="B50" s="149" t="s">
        <v>572</v>
      </c>
      <c r="C50" s="150"/>
      <c r="D50" s="151"/>
      <c r="E50" s="152" t="s">
        <v>573</v>
      </c>
      <c r="F50" s="153">
        <f t="shared" si="3"/>
        <v>0</v>
      </c>
      <c r="G50" s="154">
        <v>2210</v>
      </c>
      <c r="H50" s="150"/>
      <c r="I50" s="152" t="s">
        <v>574</v>
      </c>
      <c r="J50" s="151"/>
      <c r="K50" s="155"/>
    </row>
    <row r="51" spans="1:11" ht="24.75" hidden="1" customHeight="1" x14ac:dyDescent="0.2">
      <c r="A51" s="21">
        <f t="shared" si="1"/>
        <v>29</v>
      </c>
      <c r="B51" s="149" t="s">
        <v>575</v>
      </c>
      <c r="C51" s="150"/>
      <c r="D51" s="151"/>
      <c r="E51" s="152" t="s">
        <v>576</v>
      </c>
      <c r="F51" s="153">
        <f t="shared" si="3"/>
        <v>0</v>
      </c>
      <c r="G51" s="154">
        <v>2210</v>
      </c>
      <c r="H51" s="150"/>
      <c r="I51" s="152" t="str">
        <f t="shared" si="4"/>
        <v>Замки, ключі, петлі</v>
      </c>
      <c r="J51" s="151"/>
      <c r="K51" s="155"/>
    </row>
    <row r="52" spans="1:11" ht="25.5" hidden="1" x14ac:dyDescent="0.2">
      <c r="A52" s="21">
        <f t="shared" si="1"/>
        <v>30</v>
      </c>
      <c r="B52" s="149" t="s">
        <v>577</v>
      </c>
      <c r="C52" s="150"/>
      <c r="D52" s="151"/>
      <c r="E52" s="152" t="s">
        <v>578</v>
      </c>
      <c r="F52" s="153">
        <f t="shared" si="3"/>
        <v>0</v>
      </c>
      <c r="G52" s="154">
        <v>2240</v>
      </c>
      <c r="H52" s="150"/>
      <c r="I52" s="152" t="str">
        <f>E52</f>
        <v>діагностика устаткув.</v>
      </c>
      <c r="J52" s="151"/>
      <c r="K52" s="155"/>
    </row>
    <row r="53" spans="1:11" hidden="1" x14ac:dyDescent="0.2">
      <c r="A53" s="21">
        <f t="shared" si="1"/>
        <v>31</v>
      </c>
      <c r="B53" s="158" t="s">
        <v>579</v>
      </c>
      <c r="C53" s="150"/>
      <c r="D53" s="151"/>
      <c r="E53" s="152" t="s">
        <v>580</v>
      </c>
      <c r="F53" s="153">
        <f t="shared" si="3"/>
        <v>0</v>
      </c>
      <c r="G53" s="154">
        <v>2210</v>
      </c>
      <c r="H53" s="150"/>
      <c r="I53" s="152" t="str">
        <f>E53</f>
        <v>Аплікатор</v>
      </c>
      <c r="J53" s="151"/>
      <c r="K53" s="155"/>
    </row>
    <row r="54" spans="1:11" hidden="1" x14ac:dyDescent="0.2">
      <c r="A54" s="21">
        <f t="shared" si="1"/>
        <v>32</v>
      </c>
      <c r="B54" s="158" t="s">
        <v>581</v>
      </c>
      <c r="C54" s="150"/>
      <c r="D54" s="151"/>
      <c r="E54" s="152" t="s">
        <v>602</v>
      </c>
      <c r="F54" s="153">
        <f t="shared" si="3"/>
        <v>0</v>
      </c>
      <c r="G54" s="154">
        <v>2210</v>
      </c>
      <c r="H54" s="150"/>
      <c r="I54" s="152" t="s">
        <v>582</v>
      </c>
      <c r="J54" s="151"/>
      <c r="K54" s="155"/>
    </row>
    <row r="55" spans="1:11" hidden="1" x14ac:dyDescent="0.2">
      <c r="A55" s="21">
        <f t="shared" si="1"/>
        <v>33</v>
      </c>
      <c r="B55" s="158" t="s">
        <v>583</v>
      </c>
      <c r="C55" s="150"/>
      <c r="D55" s="151"/>
      <c r="E55" s="152" t="s">
        <v>603</v>
      </c>
      <c r="F55" s="153">
        <f t="shared" si="3"/>
        <v>0</v>
      </c>
      <c r="G55" s="154">
        <v>2210</v>
      </c>
      <c r="H55" s="150"/>
      <c r="I55" s="152" t="s">
        <v>584</v>
      </c>
      <c r="J55" s="151"/>
      <c r="K55" s="155"/>
    </row>
    <row r="56" spans="1:11" ht="25.5" hidden="1" x14ac:dyDescent="0.2">
      <c r="A56" s="21">
        <f t="shared" si="1"/>
        <v>34</v>
      </c>
      <c r="B56" s="149" t="s">
        <v>585</v>
      </c>
      <c r="C56" s="150"/>
      <c r="D56" s="151"/>
      <c r="E56" s="152" t="s">
        <v>586</v>
      </c>
      <c r="F56" s="153">
        <f t="shared" si="3"/>
        <v>0</v>
      </c>
      <c r="G56" s="154">
        <v>2240</v>
      </c>
      <c r="H56" s="150"/>
      <c r="I56" s="152" t="str">
        <f t="shared" si="4"/>
        <v>Послуги з обробки</v>
      </c>
      <c r="J56" s="151"/>
      <c r="K56" s="155"/>
    </row>
    <row r="57" spans="1:11" hidden="1" x14ac:dyDescent="0.2">
      <c r="A57" s="21">
        <f t="shared" si="1"/>
        <v>35</v>
      </c>
      <c r="B57" s="149" t="s">
        <v>587</v>
      </c>
      <c r="C57" s="150"/>
      <c r="D57" s="151"/>
      <c r="E57" s="152" t="s">
        <v>588</v>
      </c>
      <c r="F57" s="153">
        <f t="shared" si="3"/>
        <v>0</v>
      </c>
      <c r="G57" s="154">
        <v>2230</v>
      </c>
      <c r="H57" s="150"/>
      <c r="I57" s="152" t="str">
        <f>E57</f>
        <v>овочі</v>
      </c>
      <c r="J57" s="151"/>
      <c r="K57" s="155"/>
    </row>
    <row r="58" spans="1:11" hidden="1" x14ac:dyDescent="0.2">
      <c r="A58" s="21">
        <f t="shared" si="1"/>
        <v>36</v>
      </c>
      <c r="B58" s="149" t="s">
        <v>428</v>
      </c>
      <c r="C58" s="150"/>
      <c r="D58" s="151"/>
      <c r="E58" s="152" t="s">
        <v>532</v>
      </c>
      <c r="F58" s="153">
        <f t="shared" si="3"/>
        <v>0</v>
      </c>
      <c r="G58" s="154">
        <v>2210</v>
      </c>
      <c r="H58" s="150"/>
      <c r="I58" s="159" t="str">
        <f>E58</f>
        <v>меблі</v>
      </c>
      <c r="J58" s="151"/>
      <c r="K58" s="155"/>
    </row>
    <row r="59" spans="1:11" hidden="1" x14ac:dyDescent="0.2">
      <c r="A59" s="21">
        <f t="shared" si="1"/>
        <v>37</v>
      </c>
      <c r="B59" s="149" t="s">
        <v>604</v>
      </c>
      <c r="C59" s="150"/>
      <c r="D59" s="151"/>
      <c r="E59" s="152" t="s">
        <v>605</v>
      </c>
      <c r="F59" s="153">
        <f t="shared" si="3"/>
        <v>0</v>
      </c>
      <c r="G59" s="154">
        <v>2210</v>
      </c>
      <c r="H59" s="150"/>
      <c r="I59" s="152" t="s">
        <v>605</v>
      </c>
      <c r="J59" s="151"/>
      <c r="K59" s="155"/>
    </row>
    <row r="60" spans="1:11" hidden="1" x14ac:dyDescent="0.2">
      <c r="A60" s="21">
        <f t="shared" si="1"/>
        <v>38</v>
      </c>
      <c r="B60" s="149" t="s">
        <v>606</v>
      </c>
      <c r="C60" s="150"/>
      <c r="D60" s="151"/>
      <c r="E60" s="152" t="s">
        <v>607</v>
      </c>
      <c r="F60" s="153">
        <f t="shared" si="3"/>
        <v>0</v>
      </c>
      <c r="G60" s="154">
        <v>2282</v>
      </c>
      <c r="H60" s="150"/>
      <c r="I60" s="152" t="s">
        <v>607</v>
      </c>
      <c r="J60" s="151"/>
      <c r="K60" s="155"/>
    </row>
    <row r="61" spans="1:11" hidden="1" x14ac:dyDescent="0.2">
      <c r="A61" s="21">
        <f t="shared" si="1"/>
        <v>39</v>
      </c>
      <c r="B61" s="149" t="s">
        <v>608</v>
      </c>
      <c r="C61" s="150"/>
      <c r="D61" s="151"/>
      <c r="E61" s="152" t="s">
        <v>609</v>
      </c>
      <c r="F61" s="153">
        <f t="shared" si="3"/>
        <v>0</v>
      </c>
      <c r="G61" s="154">
        <v>2240</v>
      </c>
      <c r="H61" s="150"/>
      <c r="I61" s="152" t="s">
        <v>609</v>
      </c>
      <c r="J61" s="151"/>
      <c r="K61" s="155"/>
    </row>
    <row r="62" spans="1:11" ht="25.5" hidden="1" x14ac:dyDescent="0.2">
      <c r="A62" s="21">
        <f t="shared" si="1"/>
        <v>40</v>
      </c>
      <c r="B62" s="149" t="s">
        <v>610</v>
      </c>
      <c r="C62" s="150"/>
      <c r="D62" s="151"/>
      <c r="E62" s="152" t="s">
        <v>611</v>
      </c>
      <c r="F62" s="153">
        <f t="shared" si="3"/>
        <v>0</v>
      </c>
      <c r="G62" s="154">
        <v>2240</v>
      </c>
      <c r="H62" s="150"/>
      <c r="I62" s="152" t="s">
        <v>612</v>
      </c>
      <c r="J62" s="151"/>
      <c r="K62" s="155"/>
    </row>
    <row r="63" spans="1:11" ht="25.5" hidden="1" x14ac:dyDescent="0.2">
      <c r="A63" s="21">
        <f t="shared" si="1"/>
        <v>41</v>
      </c>
      <c r="B63" s="149" t="s">
        <v>613</v>
      </c>
      <c r="C63" s="150"/>
      <c r="D63" s="151"/>
      <c r="E63" s="152" t="s">
        <v>614</v>
      </c>
      <c r="F63" s="153">
        <f t="shared" si="3"/>
        <v>0</v>
      </c>
      <c r="G63" s="154">
        <v>2240</v>
      </c>
      <c r="H63" s="150"/>
      <c r="I63" s="152" t="s">
        <v>614</v>
      </c>
      <c r="J63" s="151"/>
      <c r="K63" s="155"/>
    </row>
    <row r="64" spans="1:11" hidden="1" x14ac:dyDescent="0.2">
      <c r="A64" s="21">
        <f t="shared" si="1"/>
        <v>42</v>
      </c>
      <c r="B64" s="149" t="s">
        <v>615</v>
      </c>
      <c r="C64" s="150"/>
      <c r="D64" s="151"/>
      <c r="E64" s="152" t="s">
        <v>616</v>
      </c>
      <c r="F64" s="153">
        <f t="shared" si="3"/>
        <v>0</v>
      </c>
      <c r="G64" s="154">
        <v>2240</v>
      </c>
      <c r="H64" s="150"/>
      <c r="I64" s="152" t="s">
        <v>616</v>
      </c>
      <c r="J64" s="151"/>
      <c r="K64" s="155"/>
    </row>
    <row r="65" spans="1:11" hidden="1" x14ac:dyDescent="0.2">
      <c r="A65" s="21">
        <f t="shared" si="1"/>
        <v>43</v>
      </c>
      <c r="B65" s="149" t="s">
        <v>617</v>
      </c>
      <c r="C65" s="150"/>
      <c r="D65" s="151"/>
      <c r="E65" s="152" t="s">
        <v>618</v>
      </c>
      <c r="F65" s="153">
        <f t="shared" si="3"/>
        <v>0</v>
      </c>
      <c r="G65" s="154">
        <v>3110</v>
      </c>
      <c r="H65" s="150"/>
      <c r="I65" s="152" t="s">
        <v>619</v>
      </c>
      <c r="J65" s="151"/>
      <c r="K65" s="155"/>
    </row>
    <row r="66" spans="1:11" hidden="1" x14ac:dyDescent="0.2">
      <c r="A66" s="21">
        <f t="shared" si="1"/>
        <v>44</v>
      </c>
      <c r="B66" s="149" t="s">
        <v>620</v>
      </c>
      <c r="C66" s="150"/>
      <c r="D66" s="151"/>
      <c r="E66" s="152" t="s">
        <v>621</v>
      </c>
      <c r="F66" s="153">
        <f t="shared" si="3"/>
        <v>0</v>
      </c>
      <c r="G66" s="154">
        <v>2240</v>
      </c>
      <c r="H66" s="150"/>
      <c r="I66" s="152" t="s">
        <v>621</v>
      </c>
      <c r="J66" s="151"/>
      <c r="K66" s="155"/>
    </row>
    <row r="67" spans="1:11" ht="34.5" hidden="1" customHeight="1" x14ac:dyDescent="0.2">
      <c r="A67" s="21">
        <f t="shared" si="1"/>
        <v>45</v>
      </c>
      <c r="B67" s="149" t="s">
        <v>622</v>
      </c>
      <c r="C67" s="150"/>
      <c r="D67" s="151"/>
      <c r="E67" s="152" t="s">
        <v>623</v>
      </c>
      <c r="F67" s="153">
        <f t="shared" si="3"/>
        <v>0</v>
      </c>
      <c r="G67" s="154"/>
      <c r="H67" s="150"/>
      <c r="I67" s="152" t="s">
        <v>623</v>
      </c>
      <c r="J67" s="151"/>
      <c r="K67" s="155"/>
    </row>
    <row r="68" spans="1:11" hidden="1" x14ac:dyDescent="0.2">
      <c r="A68" s="21">
        <f t="shared" si="1"/>
        <v>46</v>
      </c>
      <c r="B68" s="149" t="s">
        <v>624</v>
      </c>
      <c r="C68" s="150"/>
      <c r="D68" s="151"/>
      <c r="E68" s="152" t="s">
        <v>625</v>
      </c>
      <c r="F68" s="153">
        <f t="shared" si="3"/>
        <v>0</v>
      </c>
      <c r="G68" s="154">
        <v>2240</v>
      </c>
      <c r="H68" s="150"/>
      <c r="I68" s="152" t="str">
        <f>E68</f>
        <v>проф.огляд</v>
      </c>
      <c r="J68" s="151"/>
      <c r="K68" s="155"/>
    </row>
    <row r="69" spans="1:11" hidden="1" x14ac:dyDescent="0.2">
      <c r="A69" s="21">
        <f t="shared" si="1"/>
        <v>47</v>
      </c>
      <c r="B69" s="149" t="s">
        <v>626</v>
      </c>
      <c r="C69" s="150"/>
      <c r="D69" s="151"/>
      <c r="E69" s="152" t="s">
        <v>627</v>
      </c>
      <c r="F69" s="153">
        <f t="shared" si="3"/>
        <v>0</v>
      </c>
      <c r="G69" s="154">
        <v>2210</v>
      </c>
      <c r="H69" s="150"/>
      <c r="I69" s="152" t="str">
        <f>E69</f>
        <v>пральна машина</v>
      </c>
      <c r="J69" s="151"/>
      <c r="K69" s="155"/>
    </row>
    <row r="70" spans="1:11" hidden="1" x14ac:dyDescent="0.2">
      <c r="A70" s="21">
        <f t="shared" si="1"/>
        <v>48</v>
      </c>
      <c r="B70" s="149" t="s">
        <v>628</v>
      </c>
      <c r="C70" s="150"/>
      <c r="D70" s="151"/>
      <c r="E70" s="152" t="s">
        <v>629</v>
      </c>
      <c r="F70" s="153">
        <f t="shared" si="3"/>
        <v>0</v>
      </c>
      <c r="G70" s="154">
        <v>2240</v>
      </c>
      <c r="H70" s="150"/>
      <c r="I70" s="152" t="s">
        <v>629</v>
      </c>
      <c r="J70" s="151"/>
      <c r="K70" s="155"/>
    </row>
    <row r="71" spans="1:11" hidden="1" x14ac:dyDescent="0.2">
      <c r="A71" s="21">
        <f t="shared" si="1"/>
        <v>49</v>
      </c>
      <c r="B71" s="149" t="s">
        <v>630</v>
      </c>
      <c r="C71" s="150"/>
      <c r="D71" s="151"/>
      <c r="E71" s="152" t="s">
        <v>631</v>
      </c>
      <c r="F71" s="153">
        <f t="shared" si="3"/>
        <v>0</v>
      </c>
      <c r="G71" s="154">
        <v>2240</v>
      </c>
      <c r="H71" s="150"/>
      <c r="I71" s="152" t="s">
        <v>631</v>
      </c>
      <c r="J71" s="151"/>
      <c r="K71" s="155"/>
    </row>
    <row r="72" spans="1:11" ht="23.25" hidden="1" customHeight="1" x14ac:dyDescent="0.2">
      <c r="A72" s="21">
        <f t="shared" si="1"/>
        <v>50</v>
      </c>
      <c r="B72" s="149" t="s">
        <v>632</v>
      </c>
      <c r="C72" s="150"/>
      <c r="D72" s="151"/>
      <c r="E72" s="152" t="s">
        <v>633</v>
      </c>
      <c r="F72" s="153">
        <f t="shared" si="3"/>
        <v>0</v>
      </c>
      <c r="G72" s="154">
        <v>2240</v>
      </c>
      <c r="H72" s="150"/>
      <c r="I72" s="152" t="s">
        <v>633</v>
      </c>
      <c r="J72" s="151"/>
      <c r="K72" s="155"/>
    </row>
    <row r="73" spans="1:11" hidden="1" x14ac:dyDescent="0.2">
      <c r="A73" s="21">
        <f t="shared" ref="A73:A89" si="5">A72+1</f>
        <v>51</v>
      </c>
      <c r="B73" s="149" t="s">
        <v>634</v>
      </c>
      <c r="C73" s="150"/>
      <c r="D73" s="151"/>
      <c r="E73" s="152" t="s">
        <v>625</v>
      </c>
      <c r="F73" s="153">
        <f t="shared" si="3"/>
        <v>0</v>
      </c>
      <c r="G73" s="154">
        <v>2240</v>
      </c>
      <c r="H73" s="150"/>
      <c r="I73" s="152" t="s">
        <v>625</v>
      </c>
      <c r="J73" s="151"/>
      <c r="K73" s="155"/>
    </row>
    <row r="74" spans="1:11" ht="25.5" hidden="1" x14ac:dyDescent="0.2">
      <c r="A74" s="21">
        <f t="shared" si="5"/>
        <v>52</v>
      </c>
      <c r="B74" s="149" t="s">
        <v>635</v>
      </c>
      <c r="C74" s="150"/>
      <c r="D74" s="151"/>
      <c r="E74" s="152" t="s">
        <v>636</v>
      </c>
      <c r="F74" s="153">
        <f t="shared" si="3"/>
        <v>0</v>
      </c>
      <c r="G74" s="154">
        <v>2240</v>
      </c>
      <c r="H74" s="150"/>
      <c r="I74" s="152" t="s">
        <v>636</v>
      </c>
      <c r="J74" s="151"/>
      <c r="K74" s="155"/>
    </row>
    <row r="75" spans="1:11" hidden="1" x14ac:dyDescent="0.2">
      <c r="A75" s="21">
        <f t="shared" si="5"/>
        <v>53</v>
      </c>
      <c r="B75" s="149" t="s">
        <v>637</v>
      </c>
      <c r="C75" s="150"/>
      <c r="D75" s="151"/>
      <c r="E75" s="152" t="s">
        <v>607</v>
      </c>
      <c r="F75" s="153">
        <f t="shared" si="3"/>
        <v>0</v>
      </c>
      <c r="G75" s="154">
        <v>2282</v>
      </c>
      <c r="H75" s="150"/>
      <c r="I75" s="152" t="s">
        <v>607</v>
      </c>
      <c r="J75" s="151"/>
      <c r="K75" s="155"/>
    </row>
    <row r="76" spans="1:11" ht="25.5" hidden="1" x14ac:dyDescent="0.2">
      <c r="A76" s="21">
        <f t="shared" si="5"/>
        <v>54</v>
      </c>
      <c r="B76" s="149" t="s">
        <v>638</v>
      </c>
      <c r="C76" s="150"/>
      <c r="D76" s="151"/>
      <c r="E76" s="152" t="s">
        <v>639</v>
      </c>
      <c r="F76" s="153">
        <f t="shared" si="3"/>
        <v>0</v>
      </c>
      <c r="G76" s="154">
        <v>2240</v>
      </c>
      <c r="H76" s="150"/>
      <c r="I76" s="152" t="s">
        <v>639</v>
      </c>
      <c r="J76" s="151"/>
      <c r="K76" s="155"/>
    </row>
    <row r="77" spans="1:11" hidden="1" x14ac:dyDescent="0.2">
      <c r="A77" s="21">
        <f t="shared" si="5"/>
        <v>55</v>
      </c>
      <c r="B77" s="149" t="s">
        <v>640</v>
      </c>
      <c r="C77" s="150"/>
      <c r="D77" s="151"/>
      <c r="E77" s="152" t="s">
        <v>641</v>
      </c>
      <c r="F77" s="153">
        <f t="shared" si="3"/>
        <v>0</v>
      </c>
      <c r="G77" s="154">
        <v>2210</v>
      </c>
      <c r="H77" s="150"/>
      <c r="I77" s="152" t="s">
        <v>641</v>
      </c>
      <c r="J77" s="151"/>
      <c r="K77" s="155"/>
    </row>
    <row r="78" spans="1:11" hidden="1" x14ac:dyDescent="0.2">
      <c r="A78" s="21">
        <f t="shared" si="5"/>
        <v>56</v>
      </c>
      <c r="B78" s="149" t="s">
        <v>642</v>
      </c>
      <c r="C78" s="150"/>
      <c r="D78" s="151"/>
      <c r="E78" s="152" t="s">
        <v>643</v>
      </c>
      <c r="F78" s="153">
        <f t="shared" si="3"/>
        <v>0</v>
      </c>
      <c r="G78" s="154">
        <v>2800</v>
      </c>
      <c r="H78" s="150"/>
      <c r="I78" s="152" t="s">
        <v>643</v>
      </c>
      <c r="J78" s="151"/>
      <c r="K78" s="155"/>
    </row>
    <row r="79" spans="1:11" ht="25.5" hidden="1" x14ac:dyDescent="0.2">
      <c r="A79" s="21">
        <f t="shared" si="5"/>
        <v>57</v>
      </c>
      <c r="B79" s="149" t="s">
        <v>656</v>
      </c>
      <c r="C79" s="150"/>
      <c r="D79" s="151"/>
      <c r="E79" s="152" t="s">
        <v>657</v>
      </c>
      <c r="F79" s="153">
        <f t="shared" si="3"/>
        <v>0</v>
      </c>
      <c r="G79" s="154">
        <v>2240</v>
      </c>
      <c r="H79" s="150"/>
      <c r="I79" s="152" t="str">
        <f>E79</f>
        <v>Інфор.-консул. Послуги</v>
      </c>
      <c r="J79" s="151"/>
      <c r="K79" s="155"/>
    </row>
    <row r="80" spans="1:11" ht="25.5" hidden="1" x14ac:dyDescent="0.2">
      <c r="A80" s="21">
        <f t="shared" si="5"/>
        <v>58</v>
      </c>
      <c r="B80" s="149" t="s">
        <v>658</v>
      </c>
      <c r="C80" s="150"/>
      <c r="D80" s="151"/>
      <c r="E80" s="152" t="s">
        <v>659</v>
      </c>
      <c r="F80" s="153">
        <f t="shared" si="3"/>
        <v>0</v>
      </c>
      <c r="G80" s="154">
        <v>2240</v>
      </c>
      <c r="H80" s="150"/>
      <c r="I80" s="152" t="str">
        <f>E80</f>
        <v>Дезактивація білизни</v>
      </c>
      <c r="J80" s="151"/>
      <c r="K80" s="155"/>
    </row>
    <row r="81" spans="1:11" ht="25.5" hidden="1" x14ac:dyDescent="0.2">
      <c r="A81" s="21">
        <f t="shared" si="5"/>
        <v>59</v>
      </c>
      <c r="B81" s="149" t="s">
        <v>660</v>
      </c>
      <c r="C81" s="150"/>
      <c r="D81" s="151"/>
      <c r="E81" s="152" t="s">
        <v>661</v>
      </c>
      <c r="F81" s="153">
        <f t="shared" si="3"/>
        <v>0</v>
      </c>
      <c r="G81" s="154">
        <v>2240</v>
      </c>
      <c r="H81" s="150"/>
      <c r="I81" s="152" t="str">
        <f t="shared" ref="I81:I98" si="6">E81</f>
        <v>Телекомун. Послуги</v>
      </c>
      <c r="J81" s="151"/>
      <c r="K81" s="155"/>
    </row>
    <row r="82" spans="1:11" hidden="1" x14ac:dyDescent="0.2">
      <c r="A82" s="21">
        <f t="shared" si="5"/>
        <v>60</v>
      </c>
      <c r="B82" s="149" t="s">
        <v>662</v>
      </c>
      <c r="C82" s="150"/>
      <c r="D82" s="151"/>
      <c r="E82" s="152" t="s">
        <v>663</v>
      </c>
      <c r="F82" s="153">
        <f t="shared" si="3"/>
        <v>0</v>
      </c>
      <c r="G82" s="154">
        <v>2210</v>
      </c>
      <c r="H82" s="150"/>
      <c r="I82" s="152" t="str">
        <f t="shared" si="6"/>
        <v>медбланки</v>
      </c>
      <c r="J82" s="151"/>
      <c r="K82" s="155"/>
    </row>
    <row r="83" spans="1:11" ht="25.5" hidden="1" x14ac:dyDescent="0.2">
      <c r="A83" s="21">
        <f t="shared" si="5"/>
        <v>61</v>
      </c>
      <c r="B83" s="149" t="s">
        <v>664</v>
      </c>
      <c r="C83" s="150"/>
      <c r="D83" s="151"/>
      <c r="E83" s="152" t="s">
        <v>665</v>
      </c>
      <c r="F83" s="153">
        <f t="shared" si="3"/>
        <v>0</v>
      </c>
      <c r="G83" s="154">
        <v>2210</v>
      </c>
      <c r="H83" s="150"/>
      <c r="I83" s="152" t="str">
        <f t="shared" si="6"/>
        <v>періодичне видання</v>
      </c>
      <c r="J83" s="151"/>
      <c r="K83" s="155"/>
    </row>
    <row r="84" spans="1:11" ht="31.5" hidden="1" customHeight="1" x14ac:dyDescent="0.2">
      <c r="A84" s="21">
        <f t="shared" si="5"/>
        <v>62</v>
      </c>
      <c r="B84" s="149" t="s">
        <v>666</v>
      </c>
      <c r="C84" s="150"/>
      <c r="D84" s="151"/>
      <c r="E84" s="152" t="s">
        <v>657</v>
      </c>
      <c r="F84" s="153">
        <f t="shared" si="3"/>
        <v>0</v>
      </c>
      <c r="G84" s="154">
        <v>2240</v>
      </c>
      <c r="H84" s="150"/>
      <c r="I84" s="152" t="str">
        <f t="shared" si="6"/>
        <v>Інфор.-консул. Послуги</v>
      </c>
      <c r="J84" s="151"/>
      <c r="K84" s="155"/>
    </row>
    <row r="85" spans="1:11" ht="25.5" hidden="1" x14ac:dyDescent="0.2">
      <c r="A85" s="21">
        <f t="shared" si="5"/>
        <v>63</v>
      </c>
      <c r="B85" s="149" t="s">
        <v>610</v>
      </c>
      <c r="C85" s="150"/>
      <c r="D85" s="151"/>
      <c r="E85" s="152" t="s">
        <v>657</v>
      </c>
      <c r="F85" s="153">
        <f t="shared" si="3"/>
        <v>0</v>
      </c>
      <c r="G85" s="154">
        <v>2240</v>
      </c>
      <c r="H85" s="150"/>
      <c r="I85" s="152" t="str">
        <f t="shared" si="6"/>
        <v>Інфор.-консул. Послуги</v>
      </c>
      <c r="J85" s="151"/>
      <c r="K85" s="155"/>
    </row>
    <row r="86" spans="1:11" hidden="1" x14ac:dyDescent="0.2">
      <c r="A86" s="21">
        <f t="shared" si="5"/>
        <v>64</v>
      </c>
      <c r="B86" s="149" t="s">
        <v>667</v>
      </c>
      <c r="C86" s="150"/>
      <c r="D86" s="151"/>
      <c r="E86" s="152" t="s">
        <v>668</v>
      </c>
      <c r="F86" s="153">
        <f t="shared" si="3"/>
        <v>0</v>
      </c>
      <c r="G86" s="154">
        <v>2800</v>
      </c>
      <c r="H86" s="150"/>
      <c r="I86" s="152" t="str">
        <f t="shared" si="6"/>
        <v>Держ.реестрація</v>
      </c>
      <c r="J86" s="151"/>
      <c r="K86" s="155"/>
    </row>
    <row r="87" spans="1:11" ht="25.5" hidden="1" x14ac:dyDescent="0.2">
      <c r="A87" s="21">
        <f t="shared" si="5"/>
        <v>65</v>
      </c>
      <c r="B87" s="149" t="s">
        <v>669</v>
      </c>
      <c r="C87" s="150"/>
      <c r="D87" s="151"/>
      <c r="E87" s="152" t="s">
        <v>670</v>
      </c>
      <c r="F87" s="153">
        <f t="shared" si="3"/>
        <v>0</v>
      </c>
      <c r="G87" s="154">
        <v>2240</v>
      </c>
      <c r="H87" s="150"/>
      <c r="I87" s="152" t="str">
        <f t="shared" si="6"/>
        <v>Послуги охорони</v>
      </c>
      <c r="J87" s="151"/>
      <c r="K87" s="155"/>
    </row>
    <row r="88" spans="1:11" ht="25.5" hidden="1" x14ac:dyDescent="0.2">
      <c r="A88" s="21">
        <f t="shared" si="5"/>
        <v>66</v>
      </c>
      <c r="B88" s="149" t="s">
        <v>671</v>
      </c>
      <c r="C88" s="150"/>
      <c r="D88" s="151"/>
      <c r="E88" s="152" t="s">
        <v>672</v>
      </c>
      <c r="F88" s="153">
        <f t="shared" si="3"/>
        <v>0</v>
      </c>
      <c r="G88" s="154">
        <v>2210</v>
      </c>
      <c r="H88" s="150"/>
      <c r="I88" s="152" t="str">
        <f t="shared" si="6"/>
        <v>електрот. Продукція</v>
      </c>
      <c r="J88" s="151"/>
      <c r="K88" s="155"/>
    </row>
    <row r="89" spans="1:11" hidden="1" x14ac:dyDescent="0.2">
      <c r="A89" s="21">
        <f t="shared" si="5"/>
        <v>67</v>
      </c>
      <c r="B89" s="149" t="s">
        <v>673</v>
      </c>
      <c r="C89" s="150"/>
      <c r="D89" s="151"/>
      <c r="E89" s="152" t="s">
        <v>674</v>
      </c>
      <c r="F89" s="153">
        <f t="shared" si="3"/>
        <v>0</v>
      </c>
      <c r="G89" s="154">
        <v>2240</v>
      </c>
      <c r="H89" s="150"/>
      <c r="I89" s="152" t="str">
        <f t="shared" si="6"/>
        <v>Консул. Послуги</v>
      </c>
      <c r="J89" s="151"/>
      <c r="K89" s="155"/>
    </row>
    <row r="90" spans="1:11" ht="25.5" x14ac:dyDescent="0.2">
      <c r="A90" s="21">
        <v>11</v>
      </c>
      <c r="B90" s="149" t="s">
        <v>675</v>
      </c>
      <c r="C90" s="150"/>
      <c r="D90" s="151">
        <v>266.7</v>
      </c>
      <c r="E90" s="152" t="s">
        <v>676</v>
      </c>
      <c r="F90" s="153">
        <v>266.7</v>
      </c>
      <c r="G90" s="154">
        <v>3110</v>
      </c>
      <c r="H90" s="150"/>
      <c r="I90" s="152" t="str">
        <f t="shared" si="6"/>
        <v>Кисневий концентратор</v>
      </c>
      <c r="J90" s="151">
        <v>266.7</v>
      </c>
      <c r="K90" s="155"/>
    </row>
    <row r="91" spans="1:11" ht="25.5" x14ac:dyDescent="0.2">
      <c r="A91" s="21">
        <v>12</v>
      </c>
      <c r="B91" s="149" t="s">
        <v>677</v>
      </c>
      <c r="C91" s="150"/>
      <c r="D91" s="151">
        <v>285</v>
      </c>
      <c r="E91" s="152" t="s">
        <v>678</v>
      </c>
      <c r="F91" s="153">
        <f t="shared" si="3"/>
        <v>285</v>
      </c>
      <c r="G91" s="154">
        <v>3110</v>
      </c>
      <c r="H91" s="150"/>
      <c r="I91" s="152" t="str">
        <f t="shared" si="6"/>
        <v>Аналізатор гематологічний</v>
      </c>
      <c r="J91" s="151">
        <v>285</v>
      </c>
      <c r="K91" s="155"/>
    </row>
    <row r="92" spans="1:11" ht="25.5" hidden="1" x14ac:dyDescent="0.2">
      <c r="A92" s="21">
        <v>86</v>
      </c>
      <c r="B92" s="149" t="s">
        <v>679</v>
      </c>
      <c r="C92" s="150"/>
      <c r="D92" s="151"/>
      <c r="E92" s="152" t="s">
        <v>680</v>
      </c>
      <c r="F92" s="153">
        <f t="shared" si="3"/>
        <v>0</v>
      </c>
      <c r="G92" s="154">
        <v>2210</v>
      </c>
      <c r="H92" s="150"/>
      <c r="I92" s="152" t="str">
        <f t="shared" si="6"/>
        <v>джерело іонізуюч. Випр.</v>
      </c>
      <c r="J92" s="151"/>
      <c r="K92" s="155"/>
    </row>
    <row r="93" spans="1:11" ht="38.25" hidden="1" x14ac:dyDescent="0.2">
      <c r="A93" s="21">
        <v>87</v>
      </c>
      <c r="B93" s="149" t="s">
        <v>552</v>
      </c>
      <c r="C93" s="150"/>
      <c r="D93" s="151"/>
      <c r="E93" s="152" t="s">
        <v>681</v>
      </c>
      <c r="F93" s="153">
        <f t="shared" si="3"/>
        <v>0</v>
      </c>
      <c r="G93" s="154">
        <v>2220</v>
      </c>
      <c r="H93" s="150"/>
      <c r="I93" s="152" t="str">
        <f t="shared" si="6"/>
        <v>Вироби мед призначенна, гель для узд</v>
      </c>
      <c r="J93" s="151"/>
      <c r="K93" s="155"/>
    </row>
    <row r="94" spans="1:11" hidden="1" x14ac:dyDescent="0.2">
      <c r="A94" s="21">
        <v>88</v>
      </c>
      <c r="B94" s="149" t="s">
        <v>682</v>
      </c>
      <c r="C94" s="150"/>
      <c r="D94" s="151"/>
      <c r="E94" s="152" t="s">
        <v>683</v>
      </c>
      <c r="F94" s="153">
        <f t="shared" si="3"/>
        <v>0</v>
      </c>
      <c r="G94" s="154">
        <v>2220</v>
      </c>
      <c r="H94" s="150"/>
      <c r="I94" s="152" t="str">
        <f t="shared" si="6"/>
        <v>Медикаменти</v>
      </c>
      <c r="J94" s="151"/>
      <c r="K94" s="155"/>
    </row>
    <row r="95" spans="1:11" hidden="1" x14ac:dyDescent="0.2">
      <c r="A95" s="21">
        <v>89</v>
      </c>
      <c r="B95" s="149" t="s">
        <v>684</v>
      </c>
      <c r="C95" s="150"/>
      <c r="D95" s="151"/>
      <c r="E95" s="152" t="s">
        <v>683</v>
      </c>
      <c r="F95" s="153">
        <f t="shared" si="3"/>
        <v>0</v>
      </c>
      <c r="G95" s="154">
        <v>2220</v>
      </c>
      <c r="H95" s="150"/>
      <c r="I95" s="152" t="str">
        <f t="shared" si="6"/>
        <v>Медикаменти</v>
      </c>
      <c r="J95" s="151"/>
      <c r="K95" s="155"/>
    </row>
    <row r="96" spans="1:11" hidden="1" x14ac:dyDescent="0.2">
      <c r="A96" s="21">
        <v>90</v>
      </c>
      <c r="B96" s="149" t="s">
        <v>685</v>
      </c>
      <c r="C96" s="150"/>
      <c r="D96" s="151"/>
      <c r="E96" s="152" t="s">
        <v>683</v>
      </c>
      <c r="F96" s="153">
        <f t="shared" si="3"/>
        <v>0</v>
      </c>
      <c r="G96" s="154">
        <v>2220</v>
      </c>
      <c r="H96" s="150"/>
      <c r="I96" s="152" t="str">
        <f t="shared" si="6"/>
        <v>Медикаменти</v>
      </c>
      <c r="J96" s="151"/>
      <c r="K96" s="155"/>
    </row>
    <row r="97" spans="1:11" hidden="1" x14ac:dyDescent="0.2">
      <c r="A97" s="21">
        <v>91</v>
      </c>
      <c r="B97" s="149" t="s">
        <v>686</v>
      </c>
      <c r="C97" s="150"/>
      <c r="D97" s="151"/>
      <c r="E97" s="152" t="s">
        <v>683</v>
      </c>
      <c r="F97" s="153">
        <f>SUM(C97,D97)</f>
        <v>0</v>
      </c>
      <c r="G97" s="154">
        <v>2220</v>
      </c>
      <c r="H97" s="150"/>
      <c r="I97" s="152" t="str">
        <f t="shared" si="6"/>
        <v>Медикаменти</v>
      </c>
      <c r="J97" s="151"/>
      <c r="K97" s="155"/>
    </row>
    <row r="98" spans="1:11" ht="25.5" hidden="1" x14ac:dyDescent="0.2">
      <c r="A98" s="21">
        <v>92</v>
      </c>
      <c r="B98" s="149" t="s">
        <v>687</v>
      </c>
      <c r="C98" s="150"/>
      <c r="D98" s="151"/>
      <c r="E98" s="152" t="s">
        <v>688</v>
      </c>
      <c r="F98" s="153">
        <f>SUM(C98,D98)</f>
        <v>0</v>
      </c>
      <c r="G98" s="154">
        <v>2240</v>
      </c>
      <c r="H98" s="150"/>
      <c r="I98" s="152" t="str">
        <f t="shared" si="6"/>
        <v>телеком. Послуги</v>
      </c>
      <c r="J98" s="151"/>
      <c r="K98" s="155"/>
    </row>
    <row r="99" spans="1:11" x14ac:dyDescent="0.2">
      <c r="A99" s="160"/>
      <c r="B99" s="156" t="s">
        <v>418</v>
      </c>
      <c r="C99" s="155">
        <f>SUM(C7:C98)</f>
        <v>3383.9</v>
      </c>
      <c r="D99" s="155">
        <f>SUM(D7:D98)</f>
        <v>617.4</v>
      </c>
      <c r="E99" s="152"/>
      <c r="F99" s="155">
        <f>SUM(F7:F98)</f>
        <v>4094.05</v>
      </c>
      <c r="G99" s="155"/>
      <c r="H99" s="155">
        <f>SUM(H7:H98)</f>
        <v>0</v>
      </c>
      <c r="I99" s="152"/>
      <c r="J99" s="153">
        <f>SUM(J7:J98)</f>
        <v>617.4</v>
      </c>
      <c r="K99" s="153">
        <f>C99+D99-H99-J99</f>
        <v>3383.9</v>
      </c>
    </row>
    <row r="100" spans="1:11" ht="13.5" x14ac:dyDescent="0.25">
      <c r="B100" s="161" t="s">
        <v>429</v>
      </c>
      <c r="F100" s="87"/>
      <c r="G100" s="162"/>
      <c r="H100" s="163"/>
      <c r="I100" s="33" t="s">
        <v>534</v>
      </c>
    </row>
    <row r="101" spans="1:11" x14ac:dyDescent="0.2">
      <c r="A101" s="164" t="s">
        <v>535</v>
      </c>
      <c r="B101" s="164"/>
      <c r="C101" s="164"/>
      <c r="D101" s="165"/>
      <c r="E101" s="164"/>
      <c r="F101" s="164"/>
      <c r="G101" s="164"/>
      <c r="H101" s="164"/>
      <c r="I101" s="164"/>
      <c r="J101" s="165"/>
      <c r="K101" s="164"/>
    </row>
    <row r="102" spans="1:11" ht="13.5" x14ac:dyDescent="0.25">
      <c r="B102" s="161" t="s">
        <v>423</v>
      </c>
      <c r="F102" s="87"/>
      <c r="G102" s="162"/>
      <c r="H102" s="163"/>
      <c r="I102" s="33" t="s">
        <v>536</v>
      </c>
    </row>
    <row r="103" spans="1:11" x14ac:dyDescent="0.2">
      <c r="F103" s="99" t="s">
        <v>430</v>
      </c>
      <c r="G103" s="99"/>
      <c r="H103" s="99"/>
    </row>
  </sheetData>
  <mergeCells count="10">
    <mergeCell ref="G100:H100"/>
    <mergeCell ref="G102:H102"/>
    <mergeCell ref="B3:J3"/>
    <mergeCell ref="A4:K4"/>
    <mergeCell ref="A5:A6"/>
    <mergeCell ref="B5:B6"/>
    <mergeCell ref="C5:E5"/>
    <mergeCell ref="F5:F6"/>
    <mergeCell ref="G5:J5"/>
    <mergeCell ref="K5:K6"/>
  </mergeCells>
  <pageMargins left="0" right="0" top="0" bottom="0" header="0.31496062992125984" footer="0.31496062992125984"/>
  <pageSetup paperSize="9" scale="9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Психиатрия</vt:lpstr>
      <vt:lpstr>Кмпл2</vt:lpstr>
      <vt:lpstr>Кмпл3</vt:lpstr>
      <vt:lpstr>Кмтл1</vt:lpstr>
      <vt:lpstr>Дерматвен</vt:lpstr>
      <vt:lpstr>КМКШВЛ</vt:lpstr>
      <vt:lpstr>КМКЕЦ</vt:lpstr>
      <vt:lpstr>Кмцрпм</vt:lpstr>
      <vt:lpstr>КМКОЦ1</vt:lpstr>
      <vt:lpstr>КМКЛ17</vt:lpstr>
      <vt:lpstr>Соціотер</vt:lpstr>
      <vt:lpstr>КМКІЛ</vt:lpstr>
      <vt:lpstr>ЦСММ</vt:lpstr>
      <vt:lpstr>КЦТКМ</vt:lpstr>
      <vt:lpstr>КМЦДН</vt:lpstr>
      <vt:lpstr>АЗЛ</vt:lpstr>
      <vt:lpstr>АЗЛ!Print_Area</vt:lpstr>
      <vt:lpstr>Дерматвен!Print_Area</vt:lpstr>
      <vt:lpstr>КМКЕЦ!Print_Area</vt:lpstr>
      <vt:lpstr>КМКІЛ!Print_Area</vt:lpstr>
      <vt:lpstr>КМКЛ17!Print_Area</vt:lpstr>
      <vt:lpstr>КМКШВЛ!Print_Area</vt:lpstr>
      <vt:lpstr>Кмпл2!Print_Area</vt:lpstr>
      <vt:lpstr>Кмпл3!Print_Area</vt:lpstr>
      <vt:lpstr>Кмтл1!Print_Area</vt:lpstr>
      <vt:lpstr>КМЦДН!Print_Area</vt:lpstr>
      <vt:lpstr>Кмцрпм!Print_Area</vt:lpstr>
      <vt:lpstr>КЦТКМ!Print_Area</vt:lpstr>
      <vt:lpstr>Психиатрия!Print_Area</vt:lpstr>
      <vt:lpstr>Соціотер!Print_Area</vt:lpstr>
      <vt:lpstr>ЦСММ!Print_Area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</cp:lastModifiedBy>
  <cp:lastPrinted>2017-09-07T05:44:19Z</cp:lastPrinted>
  <dcterms:created xsi:type="dcterms:W3CDTF">2017-09-06T12:41:31Z</dcterms:created>
  <dcterms:modified xsi:type="dcterms:W3CDTF">2021-04-13T15:42:53Z</dcterms:modified>
</cp:coreProperties>
</file>