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uhgalter\Documents\2 квартал\Спеціалізована амбул.-полікл.допомога\"/>
    </mc:Choice>
  </mc:AlternateContent>
  <xr:revisionPtr revIDLastSave="0" documentId="8_{97BB06CC-273E-4CD3-A4A0-0667C64EE51A}" xr6:coauthVersionLast="47" xr6:coauthVersionMax="47" xr10:uidLastSave="{00000000-0000-0000-0000-000000000000}"/>
  <bookViews>
    <workbookView xWindow="-108" yWindow="-108" windowWidth="23256" windowHeight="12576" firstSheet="12" activeTab="18" xr2:uid="{00000000-000D-0000-FFFF-FFFF00000000}"/>
  </bookViews>
  <sheets>
    <sheet name="фтизиатрия" sheetId="212" r:id="rId1"/>
    <sheet name="кмпд4" sheetId="215" r:id="rId2"/>
    <sheet name="кмпд5" sheetId="217" r:id="rId3"/>
    <sheet name="швд2" sheetId="219" r:id="rId4"/>
    <sheet name="швд5" sheetId="221" r:id="rId5"/>
    <sheet name="кмкдц" sheetId="223" r:id="rId6"/>
    <sheet name="суваг" sheetId="225" r:id="rId7"/>
    <sheet name="смсч10" sheetId="227" r:id="rId8"/>
    <sheet name="кдц гол" sheetId="230" r:id="rId9"/>
    <sheet name="кдц1дар" sheetId="232" r:id="rId10"/>
    <sheet name="кдц2дар" sheetId="233" r:id="rId11"/>
    <sheet name="кдц дит" sheetId="234" r:id="rId12"/>
    <sheet name="кдц дес" sheetId="244" r:id="rId13"/>
    <sheet name="кдц дніп" sheetId="245" r:id="rId14"/>
    <sheet name="кдцобол" sheetId="250" r:id="rId15"/>
    <sheet name="кдспечер" sheetId="252" r:id="rId16"/>
    <sheet name="кдцсвятош" sheetId="254" r:id="rId17"/>
    <sheet name="кдцсолом" sheetId="257" r:id="rId18"/>
    <sheet name="кдцшевч" sheetId="258" r:id="rId19"/>
  </sheets>
  <definedNames>
    <definedName name="_xlnm.Print_Area" localSheetId="15">кдспечер!$A$1:$K$58</definedName>
    <definedName name="_xlnm.Print_Area" localSheetId="8">'кдц гол'!$B$1:$Q$23</definedName>
    <definedName name="_xlnm.Print_Area" localSheetId="12">'кдц дес'!$A$1:$K$38</definedName>
    <definedName name="_xlnm.Print_Area" localSheetId="13">'кдц дніп'!$A$1:$K$61</definedName>
    <definedName name="_xlnm.Print_Area" localSheetId="9">кдц1дар!$A$1:$K$22</definedName>
    <definedName name="_xlnm.Print_Area" localSheetId="14">кдцобол!$A$1:$K$58</definedName>
    <definedName name="_xlnm.Print_Area" localSheetId="16">кдцсвятош!$A$1:$K$58</definedName>
    <definedName name="_xlnm.Print_Area" localSheetId="18">кдцшевч!$A$1:$K$24</definedName>
    <definedName name="_xlnm.Print_Area" localSheetId="5">кмкдц!$A$1:$K$58</definedName>
    <definedName name="_xlnm.Print_Area" localSheetId="1">кмпд4!$A$1:$K$16</definedName>
    <definedName name="_xlnm.Print_Area" localSheetId="2">кмпд5!$A$1:$K$58</definedName>
    <definedName name="_xlnm.Print_Area" localSheetId="7">смсч10!$A$1:$K$58</definedName>
    <definedName name="_xlnm.Print_Area" localSheetId="6">суваг!$A$1:$K$23</definedName>
    <definedName name="_xlnm.Print_Area" localSheetId="0">фтизиатрия!$A$1:$K$58</definedName>
    <definedName name="_xlnm.Print_Area" localSheetId="3">швд2!$A$1:$K$56</definedName>
    <definedName name="_xlnm.Print_Area" localSheetId="4">швд5!$A$1:$K$58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58" l="1"/>
  <c r="H16" i="258"/>
  <c r="F16" i="258"/>
  <c r="D16" i="258"/>
  <c r="C16" i="258"/>
  <c r="K16" i="258" s="1"/>
  <c r="F15" i="258"/>
  <c r="F13" i="258"/>
  <c r="F12" i="258"/>
  <c r="F11" i="258"/>
  <c r="F10" i="258"/>
  <c r="F9" i="258"/>
  <c r="F8" i="258"/>
  <c r="F7" i="258"/>
  <c r="D24" i="257"/>
  <c r="C24" i="257"/>
  <c r="F24" i="257" s="1"/>
  <c r="J23" i="257"/>
  <c r="I23" i="257"/>
  <c r="H23" i="257"/>
  <c r="F23" i="257"/>
  <c r="J22" i="257"/>
  <c r="H22" i="257"/>
  <c r="F22" i="257"/>
  <c r="J21" i="257"/>
  <c r="H21" i="257"/>
  <c r="F21" i="257"/>
  <c r="J20" i="257"/>
  <c r="H20" i="257"/>
  <c r="F20" i="257"/>
  <c r="J19" i="257"/>
  <c r="I19" i="257"/>
  <c r="H19" i="257"/>
  <c r="F19" i="257"/>
  <c r="J18" i="257"/>
  <c r="I18" i="257"/>
  <c r="H18" i="257"/>
  <c r="F18" i="257"/>
  <c r="J17" i="257"/>
  <c r="I17" i="257"/>
  <c r="H17" i="257"/>
  <c r="F17" i="257"/>
  <c r="J16" i="257"/>
  <c r="I16" i="257"/>
  <c r="H16" i="257"/>
  <c r="F16" i="257"/>
  <c r="J15" i="257"/>
  <c r="H15" i="257"/>
  <c r="F15" i="257"/>
  <c r="J14" i="257"/>
  <c r="H14" i="257"/>
  <c r="F14" i="257"/>
  <c r="J13" i="257"/>
  <c r="J24" i="257" s="1"/>
  <c r="F13" i="257"/>
  <c r="J12" i="257"/>
  <c r="I12" i="257"/>
  <c r="H12" i="257"/>
  <c r="F12" i="257"/>
  <c r="J11" i="257"/>
  <c r="I11" i="257"/>
  <c r="F11" i="257"/>
  <c r="J10" i="257"/>
  <c r="I10" i="257"/>
  <c r="H10" i="257"/>
  <c r="H24" i="257" s="1"/>
  <c r="F10" i="257"/>
  <c r="K24" i="257" l="1"/>
  <c r="J50" i="254" l="1"/>
  <c r="H50" i="254"/>
  <c r="F50" i="254"/>
  <c r="D50" i="254"/>
  <c r="C50" i="254"/>
  <c r="K50" i="254" s="1"/>
  <c r="F49" i="254"/>
  <c r="F48" i="254"/>
  <c r="F47" i="254"/>
  <c r="F46" i="254"/>
  <c r="F45" i="254"/>
  <c r="F44" i="254"/>
  <c r="F43" i="254"/>
  <c r="F42" i="254"/>
  <c r="F41" i="254"/>
  <c r="F40" i="254"/>
  <c r="F39" i="254"/>
  <c r="F38" i="254"/>
  <c r="F37" i="254"/>
  <c r="F36" i="254"/>
  <c r="F35" i="254"/>
  <c r="F34" i="254"/>
  <c r="F33" i="254"/>
  <c r="F32" i="254"/>
  <c r="F31" i="254"/>
  <c r="F30" i="254"/>
  <c r="F29" i="254"/>
  <c r="F28" i="254"/>
  <c r="F27" i="254"/>
  <c r="F26" i="254"/>
  <c r="F25" i="254"/>
  <c r="F24" i="254"/>
  <c r="F23" i="254"/>
  <c r="F22" i="254"/>
  <c r="F21" i="254"/>
  <c r="F20" i="254"/>
  <c r="F19" i="254"/>
  <c r="F18" i="254"/>
  <c r="F17" i="254"/>
  <c r="F16" i="254"/>
  <c r="F15" i="254"/>
  <c r="F14" i="254"/>
  <c r="F13" i="254"/>
  <c r="F12" i="254"/>
  <c r="F11" i="254"/>
  <c r="F9" i="254"/>
  <c r="F8" i="254"/>
  <c r="F7" i="254"/>
  <c r="J50" i="252"/>
  <c r="H50" i="252"/>
  <c r="F50" i="252"/>
  <c r="D50" i="252"/>
  <c r="C50" i="252"/>
  <c r="K50" i="252" s="1"/>
  <c r="F49" i="252"/>
  <c r="F48" i="252"/>
  <c r="F47" i="252"/>
  <c r="F46" i="252"/>
  <c r="F45" i="252"/>
  <c r="F44" i="252"/>
  <c r="F43" i="252"/>
  <c r="F42" i="252"/>
  <c r="F41" i="252"/>
  <c r="F40" i="252"/>
  <c r="F39" i="252"/>
  <c r="F38" i="252"/>
  <c r="F37" i="252"/>
  <c r="F36" i="252"/>
  <c r="F35" i="252"/>
  <c r="F34" i="252"/>
  <c r="F33" i="252"/>
  <c r="F32" i="252"/>
  <c r="F31" i="252"/>
  <c r="F30" i="252"/>
  <c r="F29" i="252"/>
  <c r="F28" i="252"/>
  <c r="F27" i="252"/>
  <c r="F26" i="252"/>
  <c r="F25" i="252"/>
  <c r="F24" i="252"/>
  <c r="F23" i="252"/>
  <c r="F22" i="252"/>
  <c r="F21" i="252"/>
  <c r="F20" i="252"/>
  <c r="F19" i="252"/>
  <c r="F18" i="252"/>
  <c r="F17" i="252"/>
  <c r="F16" i="252"/>
  <c r="F15" i="252"/>
  <c r="F14" i="252"/>
  <c r="F13" i="252"/>
  <c r="F12" i="252"/>
  <c r="F11" i="252"/>
  <c r="F10" i="252"/>
  <c r="F9" i="252"/>
  <c r="F8" i="252"/>
  <c r="F7" i="252"/>
  <c r="J50" i="250"/>
  <c r="H50" i="250"/>
  <c r="F50" i="250"/>
  <c r="D50" i="250"/>
  <c r="C50" i="250"/>
  <c r="K50" i="250" s="1"/>
  <c r="F49" i="250"/>
  <c r="F48" i="250"/>
  <c r="F47" i="250"/>
  <c r="F46" i="250"/>
  <c r="F45" i="250"/>
  <c r="F44" i="250"/>
  <c r="F43" i="250"/>
  <c r="F42" i="250"/>
  <c r="F41" i="250"/>
  <c r="F40" i="250"/>
  <c r="F39" i="250"/>
  <c r="F38" i="250"/>
  <c r="F37" i="250"/>
  <c r="F36" i="250"/>
  <c r="F35" i="250"/>
  <c r="F34" i="250"/>
  <c r="F33" i="250"/>
  <c r="F32" i="250"/>
  <c r="F31" i="250"/>
  <c r="F30" i="250"/>
  <c r="F29" i="250"/>
  <c r="F28" i="250"/>
  <c r="F27" i="250"/>
  <c r="F26" i="250"/>
  <c r="F25" i="250"/>
  <c r="F24" i="250"/>
  <c r="F23" i="250"/>
  <c r="F22" i="250"/>
  <c r="F21" i="250"/>
  <c r="F20" i="250"/>
  <c r="F19" i="250"/>
  <c r="F18" i="250"/>
  <c r="F17" i="250"/>
  <c r="F16" i="250"/>
  <c r="F15" i="250"/>
  <c r="F14" i="250"/>
  <c r="F13" i="250"/>
  <c r="F12" i="250"/>
  <c r="F11" i="250"/>
  <c r="F10" i="250"/>
  <c r="F9" i="250"/>
  <c r="F8" i="250"/>
  <c r="F7" i="250"/>
  <c r="J51" i="245" l="1"/>
  <c r="H51" i="245"/>
  <c r="F51" i="245"/>
  <c r="D51" i="245"/>
  <c r="C51" i="245"/>
  <c r="F50" i="245"/>
  <c r="F49" i="245"/>
  <c r="F48" i="245"/>
  <c r="F47" i="245"/>
  <c r="F46" i="245"/>
  <c r="F45" i="245"/>
  <c r="F44" i="245"/>
  <c r="F43" i="245"/>
  <c r="F42" i="245"/>
  <c r="F41" i="245"/>
  <c r="F40" i="245"/>
  <c r="F39" i="245"/>
  <c r="F38" i="245"/>
  <c r="F37" i="245"/>
  <c r="F36" i="245"/>
  <c r="F35" i="245"/>
  <c r="F34" i="245"/>
  <c r="F33" i="245"/>
  <c r="F32" i="245"/>
  <c r="F31" i="245"/>
  <c r="F30" i="245"/>
  <c r="F29" i="245"/>
  <c r="F28" i="245"/>
  <c r="F27" i="245"/>
  <c r="F26" i="245"/>
  <c r="F25" i="245"/>
  <c r="F24" i="245"/>
  <c r="F23" i="245"/>
  <c r="F22" i="245"/>
  <c r="F21" i="245"/>
  <c r="F20" i="245"/>
  <c r="F19" i="245"/>
  <c r="F18" i="245"/>
  <c r="F17" i="245"/>
  <c r="F16" i="245"/>
  <c r="F15" i="245"/>
  <c r="F14" i="245"/>
  <c r="F13" i="245"/>
  <c r="F12" i="245"/>
  <c r="F11" i="245"/>
  <c r="F10" i="245"/>
  <c r="K8" i="245"/>
  <c r="K7" i="245"/>
  <c r="K51" i="245" s="1"/>
  <c r="F7" i="245"/>
  <c r="F5" i="245"/>
  <c r="J30" i="244"/>
  <c r="H30" i="244"/>
  <c r="D30" i="244"/>
  <c r="C30" i="244"/>
  <c r="F29" i="244"/>
  <c r="F28" i="244"/>
  <c r="F27" i="244"/>
  <c r="F26" i="244"/>
  <c r="F25" i="244"/>
  <c r="F24" i="244"/>
  <c r="F23" i="244"/>
  <c r="F22" i="244"/>
  <c r="F21" i="244"/>
  <c r="F20" i="244"/>
  <c r="F19" i="244"/>
  <c r="F18" i="244"/>
  <c r="F17" i="244"/>
  <c r="F16" i="244"/>
  <c r="F15" i="244"/>
  <c r="F14" i="244"/>
  <c r="F13" i="244"/>
  <c r="F12" i="244"/>
  <c r="F11" i="244"/>
  <c r="F10" i="244"/>
  <c r="F9" i="244"/>
  <c r="F8" i="244"/>
  <c r="F7" i="244"/>
  <c r="F30" i="244" s="1"/>
  <c r="K30" i="244" s="1"/>
  <c r="J28" i="234" l="1"/>
  <c r="H28" i="234"/>
  <c r="C28" i="234"/>
  <c r="F23" i="234"/>
  <c r="F28" i="234" s="1"/>
  <c r="K28" i="234" s="1"/>
  <c r="H22" i="234"/>
  <c r="H33" i="234" s="1"/>
  <c r="D22" i="234"/>
  <c r="D33" i="234" s="1"/>
  <c r="C22" i="234"/>
  <c r="C33" i="234" s="1"/>
  <c r="J21" i="234"/>
  <c r="J20" i="234"/>
  <c r="J19" i="234"/>
  <c r="J18" i="234"/>
  <c r="J17" i="234"/>
  <c r="J16" i="234"/>
  <c r="J15" i="234"/>
  <c r="J14" i="234"/>
  <c r="F14" i="234"/>
  <c r="J13" i="234"/>
  <c r="J22" i="234" s="1"/>
  <c r="J33" i="234" s="1"/>
  <c r="F13" i="234"/>
  <c r="F22" i="234" s="1"/>
  <c r="K22" i="234" l="1"/>
  <c r="K33" i="234" s="1"/>
  <c r="F33" i="234"/>
  <c r="J25" i="233" l="1"/>
  <c r="D25" i="233"/>
  <c r="F24" i="233"/>
  <c r="H23" i="233"/>
  <c r="F23" i="233"/>
  <c r="H22" i="233"/>
  <c r="H21" i="233"/>
  <c r="F21" i="233"/>
  <c r="H20" i="233"/>
  <c r="F20" i="233"/>
  <c r="H19" i="233"/>
  <c r="F19" i="233"/>
  <c r="H18" i="233"/>
  <c r="F18" i="233"/>
  <c r="H17" i="233"/>
  <c r="F17" i="233"/>
  <c r="H16" i="233"/>
  <c r="F16" i="233"/>
  <c r="H15" i="233"/>
  <c r="F15" i="233"/>
  <c r="H14" i="233"/>
  <c r="F14" i="233"/>
  <c r="H13" i="233"/>
  <c r="F13" i="233"/>
  <c r="H12" i="233"/>
  <c r="F12" i="233"/>
  <c r="H11" i="233"/>
  <c r="F11" i="233"/>
  <c r="H10" i="233"/>
  <c r="F10" i="233"/>
  <c r="H9" i="233"/>
  <c r="F9" i="233"/>
  <c r="H8" i="233"/>
  <c r="F8" i="233"/>
  <c r="H7" i="233"/>
  <c r="H25" i="233" s="1"/>
  <c r="F7" i="233"/>
  <c r="C7" i="233"/>
  <c r="C25" i="233" s="1"/>
  <c r="K25" i="233" l="1"/>
  <c r="F25" i="233"/>
  <c r="J14" i="232" l="1"/>
  <c r="H14" i="232"/>
  <c r="D14" i="232"/>
  <c r="C14" i="232"/>
  <c r="F14" i="232" s="1"/>
  <c r="F7" i="232"/>
  <c r="K12" i="230"/>
  <c r="I12" i="230"/>
  <c r="G8" i="230"/>
  <c r="G7" i="230"/>
  <c r="D7" i="230"/>
  <c r="J50" i="227"/>
  <c r="H50" i="227"/>
  <c r="K50" i="227" s="1"/>
  <c r="F50" i="227"/>
  <c r="D50" i="227"/>
  <c r="F49" i="227"/>
  <c r="F48" i="227"/>
  <c r="F47" i="227"/>
  <c r="F46" i="227"/>
  <c r="F45" i="227"/>
  <c r="F44" i="227"/>
  <c r="F43" i="227"/>
  <c r="F42" i="227"/>
  <c r="F41" i="227"/>
  <c r="F40" i="227"/>
  <c r="F39" i="227"/>
  <c r="F38" i="227"/>
  <c r="F37" i="227"/>
  <c r="F36" i="227"/>
  <c r="F35" i="227"/>
  <c r="F34" i="227"/>
  <c r="F33" i="227"/>
  <c r="F32" i="227"/>
  <c r="F31" i="227"/>
  <c r="F30" i="227"/>
  <c r="F29" i="227"/>
  <c r="F28" i="227"/>
  <c r="F27" i="227"/>
  <c r="F26" i="227"/>
  <c r="F25" i="227"/>
  <c r="F24" i="227"/>
  <c r="F23" i="227"/>
  <c r="F22" i="227"/>
  <c r="F21" i="227"/>
  <c r="F20" i="227"/>
  <c r="F19" i="227"/>
  <c r="F18" i="227"/>
  <c r="F17" i="227"/>
  <c r="F16" i="227"/>
  <c r="F15" i="227"/>
  <c r="F14" i="227"/>
  <c r="F13" i="227"/>
  <c r="F12" i="227"/>
  <c r="F11" i="227"/>
  <c r="F10" i="227"/>
  <c r="F9" i="227"/>
  <c r="F8" i="227"/>
  <c r="J15" i="225"/>
  <c r="H15" i="225"/>
  <c r="F15" i="225"/>
  <c r="D15" i="225"/>
  <c r="C15" i="225"/>
  <c r="K15" i="225" s="1"/>
  <c r="F14" i="225"/>
  <c r="F13" i="225"/>
  <c r="F12" i="225"/>
  <c r="F11" i="225"/>
  <c r="F10" i="225"/>
  <c r="F9" i="225"/>
  <c r="F8" i="225"/>
  <c r="K7" i="225"/>
  <c r="F7" i="225"/>
  <c r="J50" i="223"/>
  <c r="H50" i="223"/>
  <c r="F50" i="223"/>
  <c r="D50" i="223"/>
  <c r="C50" i="223"/>
  <c r="K50" i="223" s="1"/>
  <c r="F49" i="223"/>
  <c r="F48" i="223"/>
  <c r="F47" i="223"/>
  <c r="F46" i="223"/>
  <c r="F45" i="223"/>
  <c r="F44" i="223"/>
  <c r="F43" i="223"/>
  <c r="F42" i="223"/>
  <c r="F41" i="223"/>
  <c r="F40" i="223"/>
  <c r="F39" i="223"/>
  <c r="F38" i="223"/>
  <c r="F37" i="223"/>
  <c r="F36" i="223"/>
  <c r="F35" i="223"/>
  <c r="F34" i="223"/>
  <c r="F33" i="223"/>
  <c r="F32" i="223"/>
  <c r="F31" i="223"/>
  <c r="F30" i="223"/>
  <c r="F29" i="223"/>
  <c r="F28" i="223"/>
  <c r="F27" i="223"/>
  <c r="F26" i="223"/>
  <c r="F25" i="223"/>
  <c r="F24" i="223"/>
  <c r="F23" i="223"/>
  <c r="F22" i="223"/>
  <c r="F21" i="223"/>
  <c r="F20" i="223"/>
  <c r="F19" i="223"/>
  <c r="F18" i="223"/>
  <c r="F17" i="223"/>
  <c r="F16" i="223"/>
  <c r="F15" i="223"/>
  <c r="F14" i="223"/>
  <c r="F13" i="223"/>
  <c r="F12" i="223"/>
  <c r="F11" i="223"/>
  <c r="F10" i="223"/>
  <c r="F9" i="223"/>
  <c r="F8" i="223"/>
  <c r="F7" i="223"/>
  <c r="J50" i="221"/>
  <c r="H50" i="221"/>
  <c r="F50" i="221"/>
  <c r="D50" i="221"/>
  <c r="C50" i="221"/>
  <c r="K50" i="221" s="1"/>
  <c r="F49" i="221"/>
  <c r="F48" i="221"/>
  <c r="F47" i="221"/>
  <c r="F46" i="221"/>
  <c r="F45" i="221"/>
  <c r="F44" i="221"/>
  <c r="F43" i="221"/>
  <c r="F42" i="221"/>
  <c r="F41" i="221"/>
  <c r="F40" i="221"/>
  <c r="F39" i="221"/>
  <c r="F38" i="221"/>
  <c r="F37" i="221"/>
  <c r="F36" i="221"/>
  <c r="F35" i="221"/>
  <c r="F34" i="221"/>
  <c r="F33" i="221"/>
  <c r="F32" i="221"/>
  <c r="F31" i="221"/>
  <c r="F30" i="221"/>
  <c r="F29" i="221"/>
  <c r="F28" i="221"/>
  <c r="F27" i="221"/>
  <c r="F26" i="221"/>
  <c r="F25" i="221"/>
  <c r="F24" i="221"/>
  <c r="F23" i="221"/>
  <c r="F22" i="221"/>
  <c r="F21" i="221"/>
  <c r="F20" i="221"/>
  <c r="F19" i="221"/>
  <c r="F18" i="221"/>
  <c r="F17" i="221"/>
  <c r="F16" i="221"/>
  <c r="F15" i="221"/>
  <c r="F14" i="221"/>
  <c r="F13" i="221"/>
  <c r="F12" i="221"/>
  <c r="F11" i="221"/>
  <c r="F10" i="221"/>
  <c r="F9" i="221"/>
  <c r="F8" i="221"/>
  <c r="F7" i="221"/>
  <c r="J48" i="219"/>
  <c r="H48" i="219"/>
  <c r="D48" i="219"/>
  <c r="F48" i="219" s="1"/>
  <c r="C48" i="219"/>
  <c r="F47" i="219"/>
  <c r="F46" i="219"/>
  <c r="F45" i="219"/>
  <c r="F44" i="219"/>
  <c r="F43" i="219"/>
  <c r="F42" i="219"/>
  <c r="F41" i="219"/>
  <c r="F40" i="219"/>
  <c r="F39" i="219"/>
  <c r="F38" i="219"/>
  <c r="F37" i="219"/>
  <c r="F36" i="219"/>
  <c r="F35" i="219"/>
  <c r="F34" i="219"/>
  <c r="F33" i="219"/>
  <c r="F32" i="219"/>
  <c r="F31" i="219"/>
  <c r="F30" i="219"/>
  <c r="F29" i="219"/>
  <c r="F28" i="219"/>
  <c r="F27" i="219"/>
  <c r="F26" i="219"/>
  <c r="F25" i="219"/>
  <c r="F24" i="219"/>
  <c r="F23" i="219"/>
  <c r="F22" i="219"/>
  <c r="F21" i="219"/>
  <c r="F20" i="219"/>
  <c r="F19" i="219"/>
  <c r="F18" i="219"/>
  <c r="F17" i="219"/>
  <c r="F16" i="219"/>
  <c r="F15" i="219"/>
  <c r="F14" i="219"/>
  <c r="F13" i="219"/>
  <c r="F12" i="219"/>
  <c r="F11" i="219"/>
  <c r="F10" i="219"/>
  <c r="F9" i="219"/>
  <c r="F8" i="219"/>
  <c r="F7" i="219"/>
  <c r="J50" i="217"/>
  <c r="H50" i="217"/>
  <c r="F50" i="217"/>
  <c r="D50" i="217"/>
  <c r="C50" i="217"/>
  <c r="K50" i="217" s="1"/>
  <c r="F49" i="217"/>
  <c r="F48" i="217"/>
  <c r="F47" i="217"/>
  <c r="F46" i="217"/>
  <c r="F45" i="217"/>
  <c r="F44" i="217"/>
  <c r="F43" i="217"/>
  <c r="F42" i="217"/>
  <c r="F41" i="217"/>
  <c r="F40" i="217"/>
  <c r="F39" i="217"/>
  <c r="F38" i="217"/>
  <c r="F37" i="217"/>
  <c r="F36" i="217"/>
  <c r="F35" i="217"/>
  <c r="F34" i="217"/>
  <c r="F33" i="217"/>
  <c r="F32" i="217"/>
  <c r="F31" i="217"/>
  <c r="F30" i="217"/>
  <c r="F29" i="217"/>
  <c r="F28" i="217"/>
  <c r="F27" i="217"/>
  <c r="F26" i="217"/>
  <c r="F25" i="217"/>
  <c r="F24" i="217"/>
  <c r="F23" i="217"/>
  <c r="F22" i="217"/>
  <c r="F21" i="217"/>
  <c r="F20" i="217"/>
  <c r="F19" i="217"/>
  <c r="F18" i="217"/>
  <c r="F17" i="217"/>
  <c r="F16" i="217"/>
  <c r="F15" i="217"/>
  <c r="F14" i="217"/>
  <c r="F13" i="217"/>
  <c r="F12" i="217"/>
  <c r="F11" i="217"/>
  <c r="F10" i="217"/>
  <c r="F9" i="217"/>
  <c r="F8" i="217"/>
  <c r="F7" i="217"/>
  <c r="J8" i="215"/>
  <c r="H8" i="215"/>
  <c r="F8" i="215"/>
  <c r="D8" i="215"/>
  <c r="C8" i="215"/>
  <c r="K8" i="215" s="1"/>
  <c r="F7" i="215"/>
  <c r="H50" i="212"/>
  <c r="C50" i="212"/>
  <c r="K50" i="212" s="1"/>
  <c r="F49" i="212"/>
  <c r="F48" i="212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F26" i="212"/>
  <c r="F25" i="212"/>
  <c r="F24" i="212"/>
  <c r="F23" i="212"/>
  <c r="F22" i="212"/>
  <c r="F21" i="212"/>
  <c r="F20" i="212"/>
  <c r="F19" i="212"/>
  <c r="J18" i="212"/>
  <c r="F18" i="212"/>
  <c r="F17" i="212"/>
  <c r="F16" i="212"/>
  <c r="J15" i="212"/>
  <c r="F15" i="212"/>
  <c r="J14" i="212"/>
  <c r="F14" i="212"/>
  <c r="F13" i="212"/>
  <c r="J12" i="212"/>
  <c r="J50" i="212" s="1"/>
  <c r="F12" i="212"/>
  <c r="K11" i="212"/>
  <c r="D11" i="212"/>
  <c r="D50" i="212" s="1"/>
  <c r="F50" i="212" s="1"/>
  <c r="K10" i="212"/>
  <c r="F10" i="212"/>
  <c r="K9" i="212"/>
  <c r="F9" i="212"/>
  <c r="K8" i="212"/>
  <c r="F8" i="212"/>
  <c r="K7" i="212"/>
  <c r="F7" i="212"/>
  <c r="F11" i="212" l="1"/>
</calcChain>
</file>

<file path=xl/sharedStrings.xml><?xml version="1.0" encoding="utf-8"?>
<sst xmlns="http://schemas.openxmlformats.org/spreadsheetml/2006/main" count="736" uniqueCount="306">
  <si>
    <t xml:space="preserve">          Додаток до листа</t>
  </si>
  <si>
    <t xml:space="preserve">         від ________ 2021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</si>
  <si>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до КНП "ФТИЗІАТРІЯ" за ІІ квартал 2021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</si>
  <si>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</si>
  <si>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</si>
  <si>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</si>
  <si>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</si>
  <si>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</si>
  <si>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</si>
  <si>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</si>
  <si>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</si>
  <si>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</si>
  <si>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</si>
  <si>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</si>
  <si>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</si>
  <si>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</si>
  <si>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Державна установа "Центр громадського здоров'я Міністерства охорони здоров'я України"</t>
  </si>
  <si>
    <t>Медичне обладнання (Концентратори кисню портативні HG5-WN-NS)</t>
  </si>
  <si>
    <t>Благодійна організація "Всеукраїнська мережа людей, які живуть з ВІЛ/СНІД"</t>
  </si>
  <si>
    <t>Комп'ютерна техніка</t>
  </si>
  <si>
    <t>Міжнародний благодійний фонд "Альянс громадського здоров'я"</t>
  </si>
  <si>
    <t>Набір УФ радіометр</t>
  </si>
  <si>
    <t>ТОВ "Епіцентр К"</t>
  </si>
  <si>
    <t>Медичний захисний одяг</t>
  </si>
  <si>
    <t>Комплектуючі до апарата ШВЛ</t>
  </si>
  <si>
    <t>Лікарські засоби</t>
  </si>
  <si>
    <t>Засоби індивідуального захисту</t>
  </si>
  <si>
    <t>КНП  Київська клінічна лікарня №5</t>
  </si>
  <si>
    <t>наркотики</t>
  </si>
  <si>
    <t>База спеціального медичного постачання</t>
  </si>
  <si>
    <t>Комплект для забору та транспортування біологічних зразків</t>
  </si>
  <si>
    <t>Тест-система призначена для визначення антигена до SARS+CoV-2 ( 25 тестів набір)</t>
  </si>
  <si>
    <t>ДП "Укрмедпостач"</t>
  </si>
  <si>
    <t>Тест ЗТ-ПЛР та набори для відбору матеріалу</t>
  </si>
  <si>
    <t>ВСЬОГО по закладу</t>
  </si>
  <si>
    <t>Керівник установи</t>
  </si>
  <si>
    <t>Юлія ЗАГУТА</t>
  </si>
  <si>
    <t>(підпис)           (ініціали і прізвище) </t>
  </si>
  <si>
    <t>Головний бухгалтер</t>
  </si>
  <si>
    <t>Євгенія АРЕФ'ЄВА-ВИШНИК</t>
  </si>
  <si>
    <t xml:space="preserve">             від ________ 2018 № ______</t>
  </si>
  <si>
    <t xml:space="preserve">господарські товари </t>
  </si>
  <si>
    <t>Фізична особа</t>
  </si>
  <si>
    <t>вивіз сміття</t>
  </si>
  <si>
    <t xml:space="preserve">             від 23.06.2021 № 061-6884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</si>
  <si>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"Київський міський психоневрологічний диспансер № 4" виконавчого органу Київської міської ради (Київської міської державної адміністрації)         за ІІ квартал 2021 року </t>
  </si>
  <si>
    <t>-</t>
  </si>
  <si>
    <t>В. о. головного лікаря</t>
  </si>
  <si>
    <t>Карницька О.К.</t>
  </si>
  <si>
    <t>Мішиєва Л.І.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</si>
  <si>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"Київський міський психоневрологічний диспансер № 5"</t>
    </r>
    <r>
      <rPr>
        <b/>
        <sz val="14"/>
        <color indexed="8"/>
        <rFont val="Times New Roman"/>
        <family val="1"/>
        <charset val="204"/>
      </rPr>
      <t xml:space="preserve">__за ІІ квартал </t>
    </r>
    <r>
      <rPr>
        <b/>
        <u/>
        <sz val="14"/>
        <color indexed="8"/>
        <rFont val="Times New Roman"/>
        <family val="1"/>
        <charset val="204"/>
      </rPr>
      <t xml:space="preserve">2021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</si>
  <si>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В.о. директора</t>
  </si>
  <si>
    <t>Андрій ГУСАК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</si>
  <si>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__Шкірно-венерологічний диспансер № 2 Деснянського району  за_2___квартал2021року </t>
  </si>
  <si>
    <t>1.</t>
  </si>
  <si>
    <t>Придбання медичних особистих книжок</t>
  </si>
  <si>
    <t xml:space="preserve"> </t>
  </si>
  <si>
    <t>В.О.</t>
  </si>
  <si>
    <t>Директора</t>
  </si>
  <si>
    <t>Приймук С.І.</t>
  </si>
  <si>
    <t>Шкоруп Є.Б.</t>
  </si>
  <si>
    <t xml:space="preserve">         від ________ 2020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</si>
  <si>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"Шкірно-венерологічний диспансер № 5" ВОКМР (КМДА) за ІІ квартал 2021 року </t>
  </si>
  <si>
    <t>ТОВ "Свіфт-гарант"</t>
  </si>
  <si>
    <t>посуги телекомунікац</t>
  </si>
  <si>
    <t>послуги банка</t>
  </si>
  <si>
    <t>послуги Інтернет</t>
  </si>
  <si>
    <t>послуги з супроводу програмного забезпечення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</si>
  <si>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"Київський міський консультативно-діагностичний центр"</t>
    </r>
    <r>
      <rPr>
        <b/>
        <sz val="14"/>
        <color indexed="8"/>
        <rFont val="Times New Roman"/>
        <family val="1"/>
        <charset val="204"/>
      </rPr>
      <t xml:space="preserve"> за ІІ</t>
    </r>
    <r>
      <rPr>
        <b/>
        <u/>
        <sz val="14"/>
        <color indexed="8"/>
        <rFont val="Times New Roman"/>
        <family val="1"/>
        <charset val="204"/>
      </rPr>
      <t xml:space="preserve"> квартал 2021 року </t>
    </r>
  </si>
  <si>
    <t>маска 3-х шарова на резинці</t>
  </si>
  <si>
    <t>2.</t>
  </si>
  <si>
    <t>ТОВ "Фінансова компанія "Прімінвест"</t>
  </si>
  <si>
    <t xml:space="preserve">Ноутбук HP255 G7 Asteroid Silver (150A3EA) </t>
  </si>
  <si>
    <t>3.</t>
  </si>
  <si>
    <t>ТОВ "Молодіжний житловий комплекс "Оболонь"</t>
  </si>
  <si>
    <t>4.</t>
  </si>
  <si>
    <t>5.</t>
  </si>
  <si>
    <t>Шприци для ангіографії 200мл.з комплектуючими</t>
  </si>
  <si>
    <t>6.</t>
  </si>
  <si>
    <t>дезохлорін 5л</t>
  </si>
  <si>
    <t xml:space="preserve">Т.Савченко </t>
  </si>
  <si>
    <t xml:space="preserve">Є. Гібська 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</si>
  <si>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Міський медичний центр проблем слуху та мовлення "СУВАГ" за півріччя 2021 рік</t>
  </si>
  <si>
    <t>періодичні видання</t>
  </si>
  <si>
    <t>Савчук Л.А.</t>
  </si>
  <si>
    <t>Косик А.В.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</si>
  <si>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____________ДЗ"СМСЧ №10 МОЗ України_________________________________________за_2___квартал___2021__року </t>
  </si>
  <si>
    <t>Фізичні особи</t>
  </si>
  <si>
    <t>75.1</t>
  </si>
  <si>
    <t>Медикаменти</t>
  </si>
  <si>
    <t>Послуги</t>
  </si>
  <si>
    <t>Матеріали</t>
  </si>
  <si>
    <t>Окремі заходи(курси)</t>
  </si>
  <si>
    <t>Пісков Г.Г.</t>
  </si>
  <si>
    <t>Куліш О.В.</t>
  </si>
  <si>
    <t xml:space="preserve">         від 23.06.2021   № 061-6884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</si>
  <si>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"КДЦ" Голосіївського району м.Києва  за ІІ квартал    2021 року </t>
  </si>
  <si>
    <r>
      <t xml:space="preserve">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</si>
  <si>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4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</si>
  <si>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</si>
  <si>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</si>
  <si>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</si>
  <si>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t xml:space="preserve">Фізична особа </t>
  </si>
  <si>
    <t>ТОВ "Нова пошта"</t>
  </si>
  <si>
    <t>1. Апарат для приготування синглетно-кисневих сумішей "МІТ-С" (2шт)</t>
  </si>
  <si>
    <t>2. Апарат лікувальний імпульсним магнітним полем "АЛІМП-1" (2шт)</t>
  </si>
  <si>
    <t>3. Апарат низькочастотної електротерапії "Радиус-01" (2шт)</t>
  </si>
  <si>
    <t>БО "100% життя. Київський регіон"</t>
  </si>
  <si>
    <t>1. Шафа архівна металева                                          2. Постер А2</t>
  </si>
  <si>
    <t>Директор</t>
  </si>
  <si>
    <t>В.Омельчук</t>
  </si>
  <si>
    <t>М.Юрченко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</si>
  <si>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по Комунальному некомерційному підприємству "Консультативно-діагностичний центр №1 Дарницького району м.Києва"за ІI квартал 2021 року </t>
  </si>
  <si>
    <t>товари господарського призначення</t>
  </si>
  <si>
    <t xml:space="preserve"> послуги звязку, послуги прання, послуги з утилізації, дезпослуги, послуги з доступу до мережі інтернет, юридичні послуги</t>
  </si>
  <si>
    <t>Ростунов В.К</t>
  </si>
  <si>
    <t>Білоус О.П.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</si>
  <si>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"Консультативно- діагностичний центр №2 Дарницького району м. Києва" за ІІ квартал 2021 року 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</si>
  <si>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</si>
  <si>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</si>
  <si>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t>бланки рецептурні</t>
  </si>
  <si>
    <t>перегородка скляна</t>
  </si>
  <si>
    <t>папір</t>
  </si>
  <si>
    <t>паливо</t>
  </si>
  <si>
    <t>стрічка діаграмна</t>
  </si>
  <si>
    <t xml:space="preserve">касове обслуговування </t>
  </si>
  <si>
    <t>охорона каси</t>
  </si>
  <si>
    <t>проведення бактеріологічних досліджень</t>
  </si>
  <si>
    <t>проведення гігієнічних досліджень факторів виробничого середовища</t>
  </si>
  <si>
    <t>інтернет</t>
  </si>
  <si>
    <t>прання білизни</t>
  </si>
  <si>
    <t>обслуговування ліфтів</t>
  </si>
  <si>
    <t>розробка проектно-кошторисної документації</t>
  </si>
  <si>
    <t>навчання</t>
  </si>
  <si>
    <t>знешкодження медичних відходів</t>
  </si>
  <si>
    <t>заправка картриджів</t>
  </si>
  <si>
    <t>В. П. Березюк</t>
  </si>
  <si>
    <t>Л. Ю. Бахур</t>
  </si>
  <si>
    <t>Додаток</t>
  </si>
  <si>
    <t>до наказу Міністерства 
охорони  здоров'я України</t>
  </si>
  <si>
    <t>25.07.2017        №  848</t>
  </si>
  <si>
    <t>ІНФОРМАЦІЯ</t>
  </si>
  <si>
    <t>про  надходження і використання благодійних пожертв від фізичних та юридичних осіб</t>
  </si>
  <si>
    <t>по   комунальному  некомерційному підприємству " Консультативно-діагностичний центр дитячий Дарницького району м. Києва</t>
  </si>
  <si>
    <t>за  ІІ   квартал    2021  року</t>
  </si>
  <si>
    <t>Період</t>
  </si>
  <si>
    <t>Найменування юридичної особи ( або позначення фізичної особи)</t>
  </si>
  <si>
    <t>Благодійні пожертви, що були отримані закладом охорони здоровя від фізичних та юридичних осіб</t>
  </si>
  <si>
    <t>Всього отримано благодійних пожертв, тис. грн.</t>
  </si>
  <si>
    <t>Використання закладом охорони здоровя благодійних пожертв, отриманих у грошовій та натуральній ( товари і послуги ) формі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</si>
  <si>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</si>
  <si>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</si>
  <si>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В натуральній формі 
( товари і послуги), 
тис. грн.</t>
  </si>
  <si>
    <t>Напрямки використання у грошовій формі 
( стаття витрат )</t>
  </si>
  <si>
    <t>Сума, 
тис. грн.</t>
  </si>
  <si>
    <t xml:space="preserve"> І квартал</t>
  </si>
  <si>
    <t xml:space="preserve">Заробітна плата </t>
  </si>
  <si>
    <t>Нарахування на заробітну плату</t>
  </si>
  <si>
    <t>Товари для забезпечення доступності для маломобільних груп населення</t>
  </si>
  <si>
    <t>Стільці для туалету та для душу, пояси для піднімання людини</t>
  </si>
  <si>
    <t>Засоби індивідуального захисту( Маски, халати медичні )</t>
  </si>
  <si>
    <t>Лабораторні реактиви</t>
  </si>
  <si>
    <t>Тести для виявлення кальпротектину в фекаліях</t>
  </si>
  <si>
    <t>Технічне обстеження на предмет доступності  осіб з інвалідністю</t>
  </si>
  <si>
    <t>Медичне обладнання вертикалізатор ортопедичний "Етап"ВО-2"</t>
  </si>
  <si>
    <t>Всього за І квартал 2021 року</t>
  </si>
  <si>
    <t>ІІ квартал</t>
  </si>
  <si>
    <t>Рукавички медичні нестерильн</t>
  </si>
  <si>
    <t>Послуги з вимірювання вихідних параметрів ренгенапаратів</t>
  </si>
  <si>
    <t>Всього за ІІ квартал 2021 року</t>
  </si>
  <si>
    <t>ІІІ квартал</t>
  </si>
  <si>
    <t>ІV  квартал</t>
  </si>
  <si>
    <t>Всього за 2021 рік</t>
  </si>
  <si>
    <t>*  Станом на 01 січня 2021  року на рахунку підприємства  залишок невикористаних коштів складав  2,7 тис. грн.</t>
  </si>
  <si>
    <t>*  Станом на 01 липня 2021  року на рахунку підприємства  залишок невикористаних коштів складає  68,5 тис. грн.</t>
  </si>
  <si>
    <t>Бакалінська  С.М.</t>
  </si>
  <si>
    <t>Єрмолаєва Н.Р.</t>
  </si>
  <si>
    <t>про надходження і використання благодійних пожертв від фізичних та юридичних осіб</t>
  </si>
  <si>
    <t xml:space="preserve">комунального некомерційного підприємства  "Консультативно-діагностичний центр" Деснянського району м.Києва (код ЄДРПОУ 26188308)   </t>
  </si>
  <si>
    <t>за ІІ квартал 2021 року</t>
  </si>
  <si>
    <t>№ п/п</t>
  </si>
  <si>
    <t>Використання закладом охорони здоров'я благодійних пожертв, отриманих у грошовій  (товари і послуги) формі</t>
  </si>
  <si>
    <t>В натуральній формі (товари і послуги) тис. грн.</t>
  </si>
  <si>
    <t>Перелік товарів і послуг в натуральній формі (канцтовари, господарські товари, будівельні товари,медикаменти та перев'язвальні матеріали, продукти харчування, м'який інвентар,основні засоби та інші)</t>
  </si>
  <si>
    <t>Сума, тис. грн.</t>
  </si>
  <si>
    <t>Деснянська районна організація Товариство Червоний Хрест (код ЄДРПОУ 24938455)</t>
  </si>
  <si>
    <t>Рукавичкі 50 пар</t>
  </si>
  <si>
    <t>Бетаметазон 4 мг/мл</t>
  </si>
  <si>
    <t>Кава "Якобз" в зернах</t>
  </si>
  <si>
    <t>Приватне підприємство "АТМ" (код ЄДРПОУ  24808641)</t>
  </si>
  <si>
    <t>Кастрюля полімеризатор</t>
  </si>
  <si>
    <t>Вибростол GEN PURPOSE New (10655)</t>
  </si>
  <si>
    <t>Глюкоза р-н д/інф 50мг/мл 400мл</t>
  </si>
  <si>
    <t xml:space="preserve">Натрію хлорид- Дарниця р-н д/інф 0,9% </t>
  </si>
  <si>
    <t>Sol.lugoli 3% (400мл)</t>
  </si>
  <si>
    <t>Серветки просочені спиртовим розчином 65х30 мм "ALEXPHARM" №100</t>
  </si>
  <si>
    <t>Термоніж для обрізання гуттаперчі Gutta Cuts C-BLAND, COXO</t>
  </si>
  <si>
    <t>ТОВ "Асіно Україна" (код ЄДРПОУ 42274733)</t>
  </si>
  <si>
    <t>Тридуктан МВ табл. 35 мг №20 Соц</t>
  </si>
  <si>
    <t>Клівас 10 табл. в/о 10 мг Соц №10</t>
  </si>
  <si>
    <t>Клівас 20 табл. в/о 20 мг Соц №10</t>
  </si>
  <si>
    <t>Діокор Соло 160 таб. 160 м/г 12,5 мг Соц №10</t>
  </si>
  <si>
    <t>Діокор Соло 160 таб. 160 м/г 160 мг Соц №10</t>
  </si>
  <si>
    <t>Діфорс 80 табл. в/о 5 мг/80мг №10 Соц</t>
  </si>
  <si>
    <t>Діфорс 80 табл. в/о 5 мг/80мг №10 Слц</t>
  </si>
  <si>
    <t>Діфорс 160/5мг табл. в/о №10 Соц</t>
  </si>
  <si>
    <t>Благодійна організація "100 відсотків життя. Київський регіон"</t>
  </si>
  <si>
    <t xml:space="preserve">Шафа архівна металева </t>
  </si>
  <si>
    <t>Дозатор антисептика настільний 250 мл., пластик</t>
  </si>
  <si>
    <t>Органайзер для пігулок на 7 відділень з ланцюжком; постер А2</t>
  </si>
  <si>
    <t>СП "Оптіма-Фарм, ЛТД"</t>
  </si>
  <si>
    <t>ЗАНІДІЛ ТАБ, В/О 10МГ #98(14х7)</t>
  </si>
  <si>
    <t>Дієздатні фізичні особи</t>
  </si>
  <si>
    <t>Всього по закладу</t>
  </si>
  <si>
    <t>_______________</t>
  </si>
  <si>
    <t>Лимар Ю.В.</t>
  </si>
  <si>
    <t>Бобко Т.М.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</si>
  <si>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"КДЦ Дніпровського району м. Києва за ІІ квартал 2021 року </t>
  </si>
  <si>
    <t>База СМП</t>
  </si>
  <si>
    <t>Канцтовари</t>
  </si>
  <si>
    <t>КНП"Київський міський центр громадського здоров"я"</t>
  </si>
  <si>
    <t>Медикаменти та вироби медичного призначення</t>
  </si>
  <si>
    <t>КНП "КМКЛ №5"</t>
  </si>
  <si>
    <t>ДОЗ</t>
  </si>
  <si>
    <t>Основні засои</t>
  </si>
  <si>
    <t>Основні засоби</t>
  </si>
  <si>
    <t>БО "100 відсотків життя Кивський регіон"</t>
  </si>
  <si>
    <t>Д.Т.Карабаєв</t>
  </si>
  <si>
    <t>Н.О.Салацька</t>
  </si>
  <si>
    <t>Виконавець:</t>
  </si>
  <si>
    <t>Іванова М.А.</t>
  </si>
  <si>
    <t>Самуілова І.В.</t>
  </si>
  <si>
    <t>044-300-25-41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</si>
  <si>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 - діагностичний центр" Оболонського району м. Києва за І півріччя 2021 року </t>
  </si>
  <si>
    <t>М. А. Яремчук</t>
  </si>
  <si>
    <t>А. Б. Жохова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</si>
  <si>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 КНП "КДЦ" Печерського району м. Києва</t>
    </r>
    <r>
      <rPr>
        <b/>
        <sz val="14"/>
        <color indexed="8"/>
        <rFont val="Times New Roman"/>
        <family val="1"/>
        <charset val="204"/>
      </rPr>
      <t xml:space="preserve"> за ІІ квартал 2021 року  </t>
    </r>
  </si>
  <si>
    <t xml:space="preserve">ФОП Ігнатенко </t>
  </si>
  <si>
    <t>маска медична</t>
  </si>
  <si>
    <t>Физичні особи</t>
  </si>
  <si>
    <t>ноутбук</t>
  </si>
  <si>
    <t>холодильник</t>
  </si>
  <si>
    <t>Л.В. Кравчук</t>
  </si>
  <si>
    <t>В.Д. Штакун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</si>
  <si>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"Консультативно-діагностичний центр" Святошинського району м.Києва   за ІІ  квартал 2021 року </t>
  </si>
  <si>
    <t>Міжнародний благодійний фонд "Сприяння розвитку медицини"</t>
  </si>
  <si>
    <t>ноутбуки</t>
  </si>
  <si>
    <t>Товариство з обмеженою відповідальністю "МЕДДІВ"</t>
  </si>
  <si>
    <t>кількісні імуноферментні системи (глюкометри)</t>
  </si>
  <si>
    <t>набір для визначення глікованого гемоглобіну</t>
  </si>
  <si>
    <t>тест-смужки та системи для визначення глюкози в крові</t>
  </si>
  <si>
    <t>База спецмедпостачання</t>
  </si>
  <si>
    <t>шприці</t>
  </si>
  <si>
    <t>контейнери для забору медичних відходів</t>
  </si>
  <si>
    <t>вакцина Comirnaty</t>
  </si>
  <si>
    <t>хлорид натрію для ін'єкцій</t>
  </si>
  <si>
    <t>Є.ПОЛЯКОВ</t>
  </si>
  <si>
    <t>В.ГОРСЬКА</t>
  </si>
  <si>
    <t>Додаток до листа</t>
  </si>
  <si>
    <r>
      <t xml:space="preserve">від  </t>
    </r>
    <r>
      <rPr>
        <u/>
        <sz val="11"/>
        <rFont val="Times New Roman"/>
        <family val="1"/>
        <charset val="204"/>
      </rPr>
      <t>23.06.2021</t>
    </r>
    <r>
      <rPr>
        <sz val="11"/>
        <rFont val="Times New Roman"/>
        <family val="1"/>
        <charset val="204"/>
      </rPr>
      <t xml:space="preserve">   №   </t>
    </r>
    <r>
      <rPr>
        <u/>
        <sz val="11"/>
        <rFont val="Times New Roman"/>
        <family val="1"/>
        <charset val="204"/>
      </rPr>
      <t>061-6884</t>
    </r>
  </si>
  <si>
    <t xml:space="preserve">ІНФОРМАЦІЯ  </t>
  </si>
  <si>
    <t xml:space="preserve">про надходження і використання благодійних пожертв від фізичних та юридичних осіб     </t>
  </si>
  <si>
    <t>Комунальне некомерційне підприємство "Консультативно-діагностичний центр" Солом'янського району м. Києва</t>
  </si>
  <si>
    <r>
      <t>за</t>
    </r>
    <r>
      <rPr>
        <u/>
        <sz val="14"/>
        <color indexed="8"/>
        <rFont val="Times New Roman"/>
        <family val="1"/>
        <charset val="204"/>
      </rPr>
      <t xml:space="preserve">  ІІ </t>
    </r>
    <r>
      <rPr>
        <sz val="14"/>
        <color indexed="8"/>
        <rFont val="Times New Roman"/>
        <family val="1"/>
        <charset val="204"/>
      </rPr>
      <t>квартал</t>
    </r>
    <r>
      <rPr>
        <u/>
        <sz val="14"/>
        <color indexed="8"/>
        <rFont val="Times New Roman"/>
        <family val="1"/>
        <charset val="204"/>
      </rPr>
      <t xml:space="preserve">   2021 </t>
    </r>
    <r>
      <rPr>
        <sz val="14"/>
        <color indexed="8"/>
        <rFont val="Times New Roman"/>
        <family val="1"/>
        <charset val="204"/>
      </rPr>
      <t xml:space="preserve"> року </t>
    </r>
  </si>
  <si>
    <r>
      <t xml:space="preserve">Сума,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</si>
  <si>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</si>
  <si>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КНП "Київська міська клінічна лікарня  №5" (централізоване постачання)</t>
  </si>
  <si>
    <t xml:space="preserve">предмети медичного призначення </t>
  </si>
  <si>
    <t>медикаменти (таблетки)</t>
  </si>
  <si>
    <t>База спеціального медичного постачання м. Києва (централізоване постачання)</t>
  </si>
  <si>
    <t>медикаменти (вакцина)</t>
  </si>
  <si>
    <t>Департамент охорони здоровя виконавчого органу Київської міської ради (КМДА)</t>
  </si>
  <si>
    <t xml:space="preserve">КНП "Київський міський центр громадського здоров'я" </t>
  </si>
  <si>
    <t>бланки листків непрацездатності</t>
  </si>
  <si>
    <t xml:space="preserve">КНП "Київська міська студентська поліклініка" </t>
  </si>
  <si>
    <t xml:space="preserve">КНП "Центр первинної медико-санітарної допомоги № 3" Деснянського району м.Києва </t>
  </si>
  <si>
    <t xml:space="preserve">КНП "Центр первинної медико-санітарної допомоги № 1" Дарницького району м.Києва </t>
  </si>
  <si>
    <t xml:space="preserve">КНП "Центр первинної медико-санітарної допомоги № 1" Дніпровського району м.Києва </t>
  </si>
  <si>
    <t>БО "100 відсотків життя.Київський регіон"</t>
  </si>
  <si>
    <t>ТОВ "МЕДДІВ"</t>
  </si>
  <si>
    <t>основні засоби (медичний апарат)</t>
  </si>
  <si>
    <t>База спеціального медичного постачання м. Києва (гуманітарна допомога)</t>
  </si>
  <si>
    <t>Зацеркляна В.А.</t>
  </si>
  <si>
    <t xml:space="preserve">(підпис)    </t>
  </si>
  <si>
    <t>       (ініціали і прізвище) </t>
  </si>
  <si>
    <t>Кукшина Т.І.</t>
  </si>
  <si>
    <t xml:space="preserve">(підпис)   </t>
  </si>
  <si>
    <t xml:space="preserve">        (ініціали і прізвище) </t>
  </si>
  <si>
    <t>Мороз , Кохан 353 60 14</t>
  </si>
  <si>
    <t xml:space="preserve">Додаток до наказу Міністерства охорони здоров`я України </t>
  </si>
  <si>
    <t xml:space="preserve">          </t>
  </si>
  <si>
    <t>від 25.07.2017 № 848</t>
  </si>
  <si>
    <t xml:space="preserve">         </t>
  </si>
  <si>
    <t xml:space="preserve">       ІНФОРМАЦІЯ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за II квартал  2021 року 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</si>
  <si>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</si>
  <si>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Комп'ютери</t>
  </si>
  <si>
    <t>Дезінфікуючі засоби</t>
  </si>
  <si>
    <t>КНП "Київський міський дитячий діагностичний центр"</t>
  </si>
  <si>
    <t>Товари медичного призначення</t>
  </si>
  <si>
    <t>БО "Благодійний фонд "За безпечну медицину"</t>
  </si>
  <si>
    <t>Медичне обладнання</t>
  </si>
  <si>
    <t>БО "100 відсотків життя. Київський регіон"</t>
  </si>
  <si>
    <t>Медичні меблі</t>
  </si>
  <si>
    <t>Дозиметричні роботи</t>
  </si>
  <si>
    <t>Берікашвілі Н.В.</t>
  </si>
  <si>
    <t>Вержак Т.Т.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</si>
</sst>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7" formatCode="0.0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22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164" fontId="16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15" fillId="0" borderId="2" xfId="0" applyNumberFormat="1" applyFont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4" fontId="15" fillId="0" borderId="2" xfId="0" applyNumberFormat="1" applyFont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4" fontId="16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4" fillId="0" borderId="2" xfId="0" applyFont="1" applyBorder="1"/>
    <xf numFmtId="0" fontId="15" fillId="0" borderId="2" xfId="0" applyFont="1" applyBorder="1"/>
    <xf numFmtId="0" fontId="14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/>
    <xf numFmtId="4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6" fillId="3" borderId="2" xfId="0" applyFont="1" applyFill="1" applyBorder="1"/>
    <xf numFmtId="4" fontId="19" fillId="3" borderId="2" xfId="0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wrapText="1"/>
    </xf>
    <xf numFmtId="2" fontId="16" fillId="3" borderId="2" xfId="0" applyNumberFormat="1" applyFont="1" applyFill="1" applyBorder="1" applyAlignment="1">
      <alignment horizontal="center"/>
    </xf>
    <xf numFmtId="0" fontId="18" fillId="3" borderId="2" xfId="0" applyFont="1" applyFill="1" applyBorder="1"/>
    <xf numFmtId="0" fontId="18" fillId="3" borderId="2" xfId="0" applyFont="1" applyFill="1" applyBorder="1" applyAlignment="1">
      <alignment wrapText="1"/>
    </xf>
    <xf numFmtId="4" fontId="16" fillId="3" borderId="2" xfId="0" applyNumberFormat="1" applyFont="1" applyFill="1" applyBorder="1" applyAlignment="1">
      <alignment horizontal="center"/>
    </xf>
    <xf numFmtId="0" fontId="20" fillId="0" borderId="0" xfId="0" applyFont="1"/>
    <xf numFmtId="0" fontId="8" fillId="0" borderId="1" xfId="8" applyFont="1" applyBorder="1" applyAlignment="1">
      <alignment horizontal="center"/>
    </xf>
    <xf numFmtId="0" fontId="15" fillId="0" borderId="1" xfId="8" applyFont="1" applyBorder="1" applyAlignment="1">
      <alignment horizontal="center"/>
    </xf>
    <xf numFmtId="0" fontId="0" fillId="0" borderId="1" xfId="0" applyBorder="1"/>
    <xf numFmtId="0" fontId="21" fillId="0" borderId="0" xfId="8" applyFont="1" applyAlignment="1">
      <alignment horizontal="centerContinuous" vertical="top"/>
    </xf>
    <xf numFmtId="0" fontId="18" fillId="0" borderId="2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4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vertical="justify" wrapText="1"/>
    </xf>
    <xf numFmtId="164" fontId="14" fillId="0" borderId="2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wrapText="1"/>
    </xf>
    <xf numFmtId="164" fontId="19" fillId="3" borderId="2" xfId="0" applyNumberFormat="1" applyFont="1" applyFill="1" applyBorder="1" applyAlignment="1">
      <alignment horizontal="center"/>
    </xf>
    <xf numFmtId="164" fontId="18" fillId="3" borderId="2" xfId="0" applyNumberFormat="1" applyFont="1" applyFill="1" applyBorder="1" applyAlignment="1">
      <alignment wrapText="1"/>
    </xf>
    <xf numFmtId="164" fontId="18" fillId="3" borderId="2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2" fontId="9" fillId="2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23" fillId="0" borderId="2" xfId="0" applyFont="1" applyBorder="1"/>
    <xf numFmtId="0" fontId="9" fillId="3" borderId="2" xfId="0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/>
    <xf numFmtId="0" fontId="25" fillId="0" borderId="0" xfId="0" applyFont="1"/>
    <xf numFmtId="0" fontId="26" fillId="0" borderId="1" xfId="8" applyFont="1" applyBorder="1" applyAlignment="1">
      <alignment horizontal="center"/>
    </xf>
    <xf numFmtId="0" fontId="26" fillId="0" borderId="1" xfId="8" applyFont="1" applyBorder="1" applyAlignment="1">
      <alignment horizontal="center"/>
    </xf>
    <xf numFmtId="0" fontId="23" fillId="0" borderId="1" xfId="0" applyFont="1" applyBorder="1"/>
    <xf numFmtId="0" fontId="27" fillId="0" borderId="0" xfId="8" applyFont="1" applyAlignment="1">
      <alignment horizontal="centerContinuous" vertical="top"/>
    </xf>
    <xf numFmtId="0" fontId="14" fillId="0" borderId="2" xfId="0" applyFont="1" applyBorder="1" applyAlignment="1">
      <alignment horizontal="center"/>
    </xf>
    <xf numFmtId="49" fontId="14" fillId="4" borderId="2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wrapText="1"/>
    </xf>
    <xf numFmtId="0" fontId="28" fillId="0" borderId="0" xfId="0" applyFont="1"/>
    <xf numFmtId="0" fontId="28" fillId="0" borderId="0" xfId="0" applyFont="1" applyAlignment="1">
      <alignment horizontal="left" wrapText="1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3" fillId="0" borderId="2" xfId="0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3" fillId="0" borderId="2" xfId="0" applyFont="1" applyBorder="1" applyAlignment="1">
      <alignment horizontal="center" wrapText="1"/>
    </xf>
    <xf numFmtId="167" fontId="0" fillId="0" borderId="2" xfId="0" applyNumberFormat="1" applyBorder="1" applyAlignment="1">
      <alignment horizontal="center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2" fontId="36" fillId="0" borderId="2" xfId="0" applyNumberFormat="1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167" fontId="36" fillId="0" borderId="2" xfId="0" applyNumberFormat="1" applyFont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0" fontId="0" fillId="0" borderId="2" xfId="0" applyBorder="1"/>
    <xf numFmtId="167" fontId="35" fillId="0" borderId="2" xfId="0" applyNumberFormat="1" applyFon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/>
    </xf>
    <xf numFmtId="167" fontId="37" fillId="0" borderId="2" xfId="0" applyNumberFormat="1" applyFont="1" applyBorder="1" applyAlignment="1">
      <alignment horizontal="center"/>
    </xf>
    <xf numFmtId="0" fontId="38" fillId="0" borderId="0" xfId="0" applyFont="1"/>
    <xf numFmtId="0" fontId="34" fillId="0" borderId="0" xfId="0" applyFont="1" applyAlignment="1">
      <alignment horizontal="center"/>
    </xf>
    <xf numFmtId="167" fontId="34" fillId="0" borderId="0" xfId="0" applyNumberFormat="1" applyFont="1" applyAlignment="1">
      <alignment horizontal="center"/>
    </xf>
    <xf numFmtId="0" fontId="33" fillId="0" borderId="2" xfId="0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9" fillId="0" borderId="0" xfId="0" applyFont="1"/>
    <xf numFmtId="0" fontId="39" fillId="0" borderId="0" xfId="0" applyFont="1" applyAlignment="1">
      <alignment horizontal="left" wrapText="1"/>
    </xf>
    <xf numFmtId="0" fontId="40" fillId="0" borderId="3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 vertical="center"/>
    </xf>
    <xf numFmtId="164" fontId="37" fillId="0" borderId="2" xfId="0" applyNumberFormat="1" applyFont="1" applyBorder="1" applyAlignment="1">
      <alignment horizontal="center" vertical="center"/>
    </xf>
    <xf numFmtId="164" fontId="33" fillId="0" borderId="2" xfId="0" applyNumberFormat="1" applyFont="1" applyBorder="1" applyAlignment="1">
      <alignment horizontal="center" vertical="center"/>
    </xf>
    <xf numFmtId="0" fontId="33" fillId="0" borderId="0" xfId="0" applyFont="1"/>
    <xf numFmtId="0" fontId="37" fillId="0" borderId="2" xfId="0" applyFont="1" applyBorder="1" applyAlignment="1">
      <alignment horizontal="center" vertical="center"/>
    </xf>
    <xf numFmtId="167" fontId="37" fillId="0" borderId="2" xfId="0" applyNumberFormat="1" applyFont="1" applyBorder="1" applyAlignment="1">
      <alignment horizontal="center" vertical="center"/>
    </xf>
    <xf numFmtId="0" fontId="41" fillId="0" borderId="0" xfId="0" applyFont="1"/>
    <xf numFmtId="4" fontId="14" fillId="5" borderId="2" xfId="0" applyNumberFormat="1" applyFont="1" applyFill="1" applyBorder="1" applyAlignment="1">
      <alignment horizontal="center"/>
    </xf>
    <xf numFmtId="4" fontId="0" fillId="0" borderId="0" xfId="0" applyNumberFormat="1"/>
    <xf numFmtId="0" fontId="42" fillId="0" borderId="0" xfId="0" applyFont="1"/>
    <xf numFmtId="0" fontId="12" fillId="0" borderId="0" xfId="0" applyFont="1"/>
    <xf numFmtId="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4" fontId="19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2" fontId="16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6" fillId="3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46" fillId="0" borderId="2" xfId="0" applyFont="1" applyBorder="1" applyAlignment="1">
      <alignment horizontal="left" vertical="center" wrapText="1"/>
    </xf>
    <xf numFmtId="4" fontId="16" fillId="2" borderId="2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wrapText="1"/>
    </xf>
    <xf numFmtId="2" fontId="41" fillId="0" borderId="2" xfId="0" applyNumberFormat="1" applyFont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14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46" fillId="0" borderId="0" xfId="0" applyFont="1"/>
    <xf numFmtId="0" fontId="47" fillId="0" borderId="0" xfId="0" applyFont="1" applyAlignment="1">
      <alignment horizontal="center"/>
    </xf>
    <xf numFmtId="0" fontId="21" fillId="0" borderId="9" xfId="8" applyFont="1" applyBorder="1" applyAlignment="1">
      <alignment horizontal="center"/>
    </xf>
    <xf numFmtId="0" fontId="48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4" fontId="14" fillId="6" borderId="10" xfId="0" applyNumberFormat="1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/>
    </xf>
    <xf numFmtId="4" fontId="14" fillId="5" borderId="2" xfId="0" applyNumberFormat="1" applyFont="1" applyFill="1" applyBorder="1" applyAlignment="1">
      <alignment horizontal="center" vertical="center"/>
    </xf>
    <xf numFmtId="4" fontId="16" fillId="5" borderId="2" xfId="0" applyNumberFormat="1" applyFont="1" applyFill="1" applyBorder="1" applyAlignment="1">
      <alignment horizontal="center" vertical="center"/>
    </xf>
    <xf numFmtId="4" fontId="14" fillId="6" borderId="2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center"/>
    </xf>
    <xf numFmtId="4" fontId="14" fillId="6" borderId="3" xfId="0" applyNumberFormat="1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 wrapText="1"/>
    </xf>
    <xf numFmtId="0" fontId="8" fillId="0" borderId="12" xfId="8" applyFont="1" applyBorder="1" applyAlignment="1">
      <alignment horizontal="center"/>
    </xf>
    <xf numFmtId="0" fontId="15" fillId="0" borderId="12" xfId="8" applyFont="1" applyBorder="1" applyAlignment="1">
      <alignment horizontal="center"/>
    </xf>
    <xf numFmtId="0" fontId="21" fillId="0" borderId="0" xfId="8" applyFont="1" applyAlignment="1">
      <alignment horizontal="center" vertical="top"/>
    </xf>
  </cellXfs>
  <cellStyles count="9">
    <cellStyle name="Звичайний 2" xfId="1" xr:uid="{00000000-0005-0000-0000-000000000000}"/>
    <cellStyle name="Звичайний 3" xfId="2" xr:uid="{00000000-0005-0000-0000-000001000000}"/>
    <cellStyle name="Звичайний 4" xfId="3" xr:uid="{00000000-0005-0000-0000-000002000000}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Обычный 3" xfId="6" xr:uid="{00000000-0005-0000-0000-000006000000}"/>
    <cellStyle name="Обычный 4" xfId="7" xr:uid="{00000000-0005-0000-0000-000007000000}"/>
    <cellStyle name="Обычный_план використання " xfId="8" xr:uid="{1FACA0BF-3B13-4CED-B2CD-479794ACAD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E1E8-68C2-4103-B713-3258AB0398E5}">
  <sheetPr>
    <pageSetUpPr fitToPage="1"/>
  </sheetPr>
  <dimension ref="A1:P56"/>
  <sheetViews>
    <sheetView zoomScale="80" zoomScaleNormal="80" workbookViewId="0">
      <selection activeCell="B5" sqref="B5:B6"/>
    </sheetView>
  </sheetViews>
  <sheetFormatPr defaultRowHeight="14.4" x14ac:dyDescent="0.3"/>
  <cols>
    <col min="1" max="1" width="7.33203125" customWidth="1"/>
    <col min="2" max="2" width="29.109375" customWidth="1"/>
    <col min="3" max="3" width="16.33203125" customWidth="1"/>
    <col min="4" max="4" width="14.33203125" customWidth="1"/>
    <col min="5" max="5" width="18.88671875" style="1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9.109375" customWidth="1"/>
    <col min="259" max="259" width="16.33203125" customWidth="1"/>
    <col min="260" max="260" width="14.3320312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9.109375" customWidth="1"/>
    <col min="515" max="515" width="16.33203125" customWidth="1"/>
    <col min="516" max="516" width="14.3320312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9.109375" customWidth="1"/>
    <col min="771" max="771" width="16.33203125" customWidth="1"/>
    <col min="772" max="772" width="14.3320312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9.109375" customWidth="1"/>
    <col min="1027" max="1027" width="16.33203125" customWidth="1"/>
    <col min="1028" max="1028" width="14.3320312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9.109375" customWidth="1"/>
    <col min="1283" max="1283" width="16.33203125" customWidth="1"/>
    <col min="1284" max="1284" width="14.3320312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9.109375" customWidth="1"/>
    <col min="1539" max="1539" width="16.33203125" customWidth="1"/>
    <col min="1540" max="1540" width="14.3320312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9.109375" customWidth="1"/>
    <col min="1795" max="1795" width="16.33203125" customWidth="1"/>
    <col min="1796" max="1796" width="14.3320312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9.109375" customWidth="1"/>
    <col min="2051" max="2051" width="16.33203125" customWidth="1"/>
    <col min="2052" max="2052" width="14.3320312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9.109375" customWidth="1"/>
    <col min="2307" max="2307" width="16.33203125" customWidth="1"/>
    <col min="2308" max="2308" width="14.3320312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9.109375" customWidth="1"/>
    <col min="2563" max="2563" width="16.33203125" customWidth="1"/>
    <col min="2564" max="2564" width="14.3320312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9.109375" customWidth="1"/>
    <col min="2819" max="2819" width="16.33203125" customWidth="1"/>
    <col min="2820" max="2820" width="14.3320312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9.109375" customWidth="1"/>
    <col min="3075" max="3075" width="16.33203125" customWidth="1"/>
    <col min="3076" max="3076" width="14.3320312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9.109375" customWidth="1"/>
    <col min="3331" max="3331" width="16.33203125" customWidth="1"/>
    <col min="3332" max="3332" width="14.3320312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9.109375" customWidth="1"/>
    <col min="3587" max="3587" width="16.33203125" customWidth="1"/>
    <col min="3588" max="3588" width="14.3320312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9.109375" customWidth="1"/>
    <col min="3843" max="3843" width="16.33203125" customWidth="1"/>
    <col min="3844" max="3844" width="14.3320312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9.109375" customWidth="1"/>
    <col min="4099" max="4099" width="16.33203125" customWidth="1"/>
    <col min="4100" max="4100" width="14.3320312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9.109375" customWidth="1"/>
    <col min="4355" max="4355" width="16.33203125" customWidth="1"/>
    <col min="4356" max="4356" width="14.3320312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9.109375" customWidth="1"/>
    <col min="4611" max="4611" width="16.33203125" customWidth="1"/>
    <col min="4612" max="4612" width="14.3320312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9.109375" customWidth="1"/>
    <col min="4867" max="4867" width="16.33203125" customWidth="1"/>
    <col min="4868" max="4868" width="14.3320312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9.109375" customWidth="1"/>
    <col min="5123" max="5123" width="16.33203125" customWidth="1"/>
    <col min="5124" max="5124" width="14.3320312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9.109375" customWidth="1"/>
    <col min="5379" max="5379" width="16.33203125" customWidth="1"/>
    <col min="5380" max="5380" width="14.3320312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9.109375" customWidth="1"/>
    <col min="5635" max="5635" width="16.33203125" customWidth="1"/>
    <col min="5636" max="5636" width="14.3320312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9.109375" customWidth="1"/>
    <col min="5891" max="5891" width="16.33203125" customWidth="1"/>
    <col min="5892" max="5892" width="14.3320312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9.109375" customWidth="1"/>
    <col min="6147" max="6147" width="16.33203125" customWidth="1"/>
    <col min="6148" max="6148" width="14.3320312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9.109375" customWidth="1"/>
    <col min="6403" max="6403" width="16.33203125" customWidth="1"/>
    <col min="6404" max="6404" width="14.3320312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9.109375" customWidth="1"/>
    <col min="6659" max="6659" width="16.33203125" customWidth="1"/>
    <col min="6660" max="6660" width="14.3320312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9.109375" customWidth="1"/>
    <col min="6915" max="6915" width="16.33203125" customWidth="1"/>
    <col min="6916" max="6916" width="14.3320312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9.109375" customWidth="1"/>
    <col min="7171" max="7171" width="16.33203125" customWidth="1"/>
    <col min="7172" max="7172" width="14.3320312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9.109375" customWidth="1"/>
    <col min="7427" max="7427" width="16.33203125" customWidth="1"/>
    <col min="7428" max="7428" width="14.3320312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9.109375" customWidth="1"/>
    <col min="7683" max="7683" width="16.33203125" customWidth="1"/>
    <col min="7684" max="7684" width="14.3320312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9.109375" customWidth="1"/>
    <col min="7939" max="7939" width="16.33203125" customWidth="1"/>
    <col min="7940" max="7940" width="14.3320312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9.109375" customWidth="1"/>
    <col min="8195" max="8195" width="16.33203125" customWidth="1"/>
    <col min="8196" max="8196" width="14.3320312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9.109375" customWidth="1"/>
    <col min="8451" max="8451" width="16.33203125" customWidth="1"/>
    <col min="8452" max="8452" width="14.3320312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9.109375" customWidth="1"/>
    <col min="8707" max="8707" width="16.33203125" customWidth="1"/>
    <col min="8708" max="8708" width="14.3320312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9.109375" customWidth="1"/>
    <col min="8963" max="8963" width="16.33203125" customWidth="1"/>
    <col min="8964" max="8964" width="14.3320312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9.109375" customWidth="1"/>
    <col min="9219" max="9219" width="16.33203125" customWidth="1"/>
    <col min="9220" max="9220" width="14.3320312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9.109375" customWidth="1"/>
    <col min="9475" max="9475" width="16.33203125" customWidth="1"/>
    <col min="9476" max="9476" width="14.3320312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9.109375" customWidth="1"/>
    <col min="9731" max="9731" width="16.33203125" customWidth="1"/>
    <col min="9732" max="9732" width="14.3320312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9.109375" customWidth="1"/>
    <col min="9987" max="9987" width="16.33203125" customWidth="1"/>
    <col min="9988" max="9988" width="14.3320312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9.109375" customWidth="1"/>
    <col min="10243" max="10243" width="16.33203125" customWidth="1"/>
    <col min="10244" max="10244" width="14.3320312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9.109375" customWidth="1"/>
    <col min="10499" max="10499" width="16.33203125" customWidth="1"/>
    <col min="10500" max="10500" width="14.3320312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9.109375" customWidth="1"/>
    <col min="10755" max="10755" width="16.33203125" customWidth="1"/>
    <col min="10756" max="10756" width="14.3320312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9.109375" customWidth="1"/>
    <col min="11011" max="11011" width="16.33203125" customWidth="1"/>
    <col min="11012" max="11012" width="14.3320312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9.109375" customWidth="1"/>
    <col min="11267" max="11267" width="16.33203125" customWidth="1"/>
    <col min="11268" max="11268" width="14.3320312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9.109375" customWidth="1"/>
    <col min="11523" max="11523" width="16.33203125" customWidth="1"/>
    <col min="11524" max="11524" width="14.3320312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9.109375" customWidth="1"/>
    <col min="11779" max="11779" width="16.33203125" customWidth="1"/>
    <col min="11780" max="11780" width="14.3320312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9.109375" customWidth="1"/>
    <col min="12035" max="12035" width="16.33203125" customWidth="1"/>
    <col min="12036" max="12036" width="14.3320312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9.109375" customWidth="1"/>
    <col min="12291" max="12291" width="16.33203125" customWidth="1"/>
    <col min="12292" max="12292" width="14.3320312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9.109375" customWidth="1"/>
    <col min="12547" max="12547" width="16.33203125" customWidth="1"/>
    <col min="12548" max="12548" width="14.3320312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9.109375" customWidth="1"/>
    <col min="12803" max="12803" width="16.33203125" customWidth="1"/>
    <col min="12804" max="12804" width="14.3320312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9.109375" customWidth="1"/>
    <col min="13059" max="13059" width="16.33203125" customWidth="1"/>
    <col min="13060" max="13060" width="14.3320312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9.109375" customWidth="1"/>
    <col min="13315" max="13315" width="16.33203125" customWidth="1"/>
    <col min="13316" max="13316" width="14.3320312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9.109375" customWidth="1"/>
    <col min="13571" max="13571" width="16.33203125" customWidth="1"/>
    <col min="13572" max="13572" width="14.3320312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9.109375" customWidth="1"/>
    <col min="13827" max="13827" width="16.33203125" customWidth="1"/>
    <col min="13828" max="13828" width="14.3320312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9.109375" customWidth="1"/>
    <col min="14083" max="14083" width="16.33203125" customWidth="1"/>
    <col min="14084" max="14084" width="14.3320312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9.109375" customWidth="1"/>
    <col min="14339" max="14339" width="16.33203125" customWidth="1"/>
    <col min="14340" max="14340" width="14.3320312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9.109375" customWidth="1"/>
    <col min="14595" max="14595" width="16.33203125" customWidth="1"/>
    <col min="14596" max="14596" width="14.3320312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9.109375" customWidth="1"/>
    <col min="14851" max="14851" width="16.33203125" customWidth="1"/>
    <col min="14852" max="14852" width="14.3320312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9.109375" customWidth="1"/>
    <col min="15107" max="15107" width="16.33203125" customWidth="1"/>
    <col min="15108" max="15108" width="14.3320312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9.109375" customWidth="1"/>
    <col min="15363" max="15363" width="16.33203125" customWidth="1"/>
    <col min="15364" max="15364" width="14.3320312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9.109375" customWidth="1"/>
    <col min="15619" max="15619" width="16.33203125" customWidth="1"/>
    <col min="15620" max="15620" width="14.3320312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9.109375" customWidth="1"/>
    <col min="15875" max="15875" width="16.33203125" customWidth="1"/>
    <col min="15876" max="15876" width="14.3320312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9.109375" customWidth="1"/>
    <col min="16131" max="16131" width="16.33203125" customWidth="1"/>
    <col min="16132" max="16132" width="14.3320312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2"/>
      <c r="L1" s="2"/>
      <c r="M1" s="3" t="s">
        <v>0</v>
      </c>
      <c r="N1" s="3"/>
      <c r="O1" s="3"/>
    </row>
    <row r="2" spans="1:16" ht="20.25" customHeight="1" x14ac:dyDescent="0.3">
      <c r="A2" s="4"/>
      <c r="B2" s="4"/>
      <c r="C2" s="4"/>
      <c r="D2" s="4"/>
      <c r="E2" s="5"/>
      <c r="F2" s="4"/>
      <c r="G2" s="4"/>
      <c r="H2" s="6"/>
      <c r="I2" s="6"/>
      <c r="K2" s="7"/>
      <c r="L2" s="7"/>
      <c r="M2" s="8" t="s">
        <v>1</v>
      </c>
      <c r="N2" s="8"/>
      <c r="O2" s="8"/>
      <c r="P2" s="8"/>
    </row>
    <row r="3" spans="1:16" ht="61.5" customHeight="1" x14ac:dyDescent="0.3">
      <c r="A3" s="4"/>
      <c r="B3" s="9" t="s">
        <v>2</v>
      </c>
      <c r="C3" s="10"/>
      <c r="D3" s="10"/>
      <c r="E3" s="10"/>
      <c r="F3" s="10"/>
      <c r="G3" s="10"/>
      <c r="H3" s="10"/>
      <c r="I3" s="10"/>
      <c r="J3" s="10"/>
      <c r="K3" s="4"/>
    </row>
    <row r="4" spans="1:16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6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6" ht="158.25" customHeight="1" x14ac:dyDescent="0.3">
      <c r="A6" s="12"/>
      <c r="B6" s="12"/>
      <c r="C6" s="15" t="s">
        <v>10</v>
      </c>
      <c r="D6" s="15" t="s">
        <v>11</v>
      </c>
      <c r="E6" s="15" t="s">
        <v>12</v>
      </c>
      <c r="F6" s="13"/>
      <c r="G6" s="16" t="s">
        <v>13</v>
      </c>
      <c r="H6" s="15" t="s">
        <v>14</v>
      </c>
      <c r="I6" s="15" t="s">
        <v>15</v>
      </c>
      <c r="J6" s="15" t="s">
        <v>14</v>
      </c>
      <c r="K6" s="14"/>
    </row>
    <row r="7" spans="1:16" s="27" customFormat="1" ht="78" x14ac:dyDescent="0.3">
      <c r="A7" s="17">
        <v>1</v>
      </c>
      <c r="B7" s="18" t="s">
        <v>16</v>
      </c>
      <c r="C7" s="19"/>
      <c r="D7" s="20">
        <v>117</v>
      </c>
      <c r="E7" s="21" t="s">
        <v>17</v>
      </c>
      <c r="F7" s="22">
        <f>SUM(C7,D7)</f>
        <v>117</v>
      </c>
      <c r="G7" s="23"/>
      <c r="H7" s="24"/>
      <c r="I7" s="25"/>
      <c r="J7" s="24"/>
      <c r="K7" s="26">
        <f>D7-J7</f>
        <v>117</v>
      </c>
    </row>
    <row r="8" spans="1:16" s="27" customFormat="1" ht="62.4" x14ac:dyDescent="0.3">
      <c r="A8" s="17">
        <v>2</v>
      </c>
      <c r="B8" s="18" t="s">
        <v>18</v>
      </c>
      <c r="C8" s="19"/>
      <c r="D8" s="20">
        <v>167.8</v>
      </c>
      <c r="E8" s="21" t="s">
        <v>19</v>
      </c>
      <c r="F8" s="22">
        <f t="shared" ref="F8:F50" si="0">SUM(C8,D8)</f>
        <v>167.8</v>
      </c>
      <c r="G8" s="23"/>
      <c r="H8" s="24"/>
      <c r="I8" s="25"/>
      <c r="J8" s="24"/>
      <c r="K8" s="26">
        <f>D8-J8</f>
        <v>167.8</v>
      </c>
    </row>
    <row r="9" spans="1:16" s="27" customFormat="1" ht="46.8" x14ac:dyDescent="0.3">
      <c r="A9" s="17">
        <v>3</v>
      </c>
      <c r="B9" s="18" t="s">
        <v>20</v>
      </c>
      <c r="C9" s="19"/>
      <c r="D9" s="20">
        <v>77.099999999999994</v>
      </c>
      <c r="E9" s="21" t="s">
        <v>21</v>
      </c>
      <c r="F9" s="22">
        <f t="shared" si="0"/>
        <v>77.099999999999994</v>
      </c>
      <c r="G9" s="23"/>
      <c r="H9" s="24"/>
      <c r="I9" s="25"/>
      <c r="J9" s="24"/>
      <c r="K9" s="26">
        <f>D9-J9</f>
        <v>77.099999999999994</v>
      </c>
    </row>
    <row r="10" spans="1:16" s="27" customFormat="1" ht="31.2" x14ac:dyDescent="0.3">
      <c r="A10" s="17">
        <v>4</v>
      </c>
      <c r="B10" s="18" t="s">
        <v>22</v>
      </c>
      <c r="C10" s="19"/>
      <c r="D10" s="19">
        <v>854.2</v>
      </c>
      <c r="E10" s="21" t="s">
        <v>23</v>
      </c>
      <c r="F10" s="22">
        <f t="shared" si="0"/>
        <v>854.2</v>
      </c>
      <c r="G10" s="23"/>
      <c r="H10" s="24"/>
      <c r="I10" s="25"/>
      <c r="J10" s="24"/>
      <c r="K10" s="26">
        <f>D10-J10</f>
        <v>854.2</v>
      </c>
    </row>
    <row r="11" spans="1:16" s="27" customFormat="1" ht="62.4" x14ac:dyDescent="0.3">
      <c r="A11" s="17">
        <v>5</v>
      </c>
      <c r="B11" s="18" t="s">
        <v>16</v>
      </c>
      <c r="C11" s="19"/>
      <c r="D11" s="28">
        <f>5527/1000</f>
        <v>5.5270000000000001</v>
      </c>
      <c r="E11" s="21" t="s">
        <v>24</v>
      </c>
      <c r="F11" s="22">
        <f t="shared" si="0"/>
        <v>5.5270000000000001</v>
      </c>
      <c r="G11" s="23"/>
      <c r="H11" s="24"/>
      <c r="I11" s="25"/>
      <c r="J11" s="24"/>
      <c r="K11" s="29">
        <f>5527/1000</f>
        <v>5.5270000000000001</v>
      </c>
    </row>
    <row r="12" spans="1:16" s="27" customFormat="1" ht="46.8" x14ac:dyDescent="0.3">
      <c r="A12" s="17">
        <v>6</v>
      </c>
      <c r="B12" s="18" t="s">
        <v>20</v>
      </c>
      <c r="C12" s="19"/>
      <c r="D12" s="19">
        <v>142.94</v>
      </c>
      <c r="E12" s="21" t="s">
        <v>25</v>
      </c>
      <c r="F12" s="22">
        <f t="shared" si="0"/>
        <v>142.94</v>
      </c>
      <c r="G12" s="30"/>
      <c r="H12" s="24"/>
      <c r="I12" s="25"/>
      <c r="J12" s="24">
        <f t="shared" ref="J12:J18" si="1">D12-K12</f>
        <v>18.890999999999991</v>
      </c>
      <c r="K12" s="31">
        <v>124.04900000000001</v>
      </c>
    </row>
    <row r="13" spans="1:16" s="27" customFormat="1" ht="46.8" x14ac:dyDescent="0.3">
      <c r="A13" s="17">
        <v>7</v>
      </c>
      <c r="B13" s="18" t="s">
        <v>20</v>
      </c>
      <c r="C13" s="19"/>
      <c r="D13" s="19">
        <v>15.39</v>
      </c>
      <c r="E13" s="21" t="s">
        <v>26</v>
      </c>
      <c r="F13" s="22">
        <f t="shared" si="0"/>
        <v>15.39</v>
      </c>
      <c r="G13" s="30"/>
      <c r="H13" s="24"/>
      <c r="I13" s="25"/>
      <c r="J13" s="24"/>
      <c r="K13" s="32">
        <v>15.39</v>
      </c>
    </row>
    <row r="14" spans="1:16" s="27" customFormat="1" ht="31.2" x14ac:dyDescent="0.3">
      <c r="A14" s="17">
        <v>8</v>
      </c>
      <c r="B14" s="18" t="s">
        <v>27</v>
      </c>
      <c r="C14" s="19"/>
      <c r="D14" s="19">
        <v>35.233739999999997</v>
      </c>
      <c r="E14" s="21" t="s">
        <v>28</v>
      </c>
      <c r="F14" s="22">
        <f t="shared" si="0"/>
        <v>35.233739999999997</v>
      </c>
      <c r="G14" s="23"/>
      <c r="H14" s="24"/>
      <c r="I14" s="25"/>
      <c r="J14" s="24">
        <f t="shared" si="1"/>
        <v>32.397739999999999</v>
      </c>
      <c r="K14" s="31">
        <v>2.8359999999999999</v>
      </c>
    </row>
    <row r="15" spans="1:16" s="27" customFormat="1" ht="31.2" x14ac:dyDescent="0.3">
      <c r="A15" s="30">
        <v>9</v>
      </c>
      <c r="B15" s="18" t="s">
        <v>27</v>
      </c>
      <c r="C15" s="19"/>
      <c r="D15" s="19">
        <v>42.945900000000002</v>
      </c>
      <c r="E15" s="21" t="s">
        <v>25</v>
      </c>
      <c r="F15" s="22">
        <f t="shared" si="0"/>
        <v>42.945900000000002</v>
      </c>
      <c r="G15" s="23"/>
      <c r="H15" s="24"/>
      <c r="I15" s="25"/>
      <c r="J15" s="24">
        <f t="shared" si="1"/>
        <v>0</v>
      </c>
      <c r="K15" s="31">
        <v>42.945900000000002</v>
      </c>
    </row>
    <row r="16" spans="1:16" s="27" customFormat="1" ht="78" x14ac:dyDescent="0.3">
      <c r="A16" s="30">
        <v>10</v>
      </c>
      <c r="B16" s="18" t="s">
        <v>29</v>
      </c>
      <c r="C16" s="19"/>
      <c r="D16" s="19">
        <v>5.3860000000000001</v>
      </c>
      <c r="E16" s="21" t="s">
        <v>30</v>
      </c>
      <c r="F16" s="22">
        <f t="shared" si="0"/>
        <v>5.3860000000000001</v>
      </c>
      <c r="G16" s="23"/>
      <c r="H16" s="24"/>
      <c r="I16" s="25"/>
      <c r="J16" s="24"/>
      <c r="K16" s="31">
        <v>5.3860000000000001</v>
      </c>
    </row>
    <row r="17" spans="1:11" s="27" customFormat="1" ht="93.6" x14ac:dyDescent="0.3">
      <c r="A17" s="17">
        <v>11</v>
      </c>
      <c r="B17" s="18" t="s">
        <v>20</v>
      </c>
      <c r="C17" s="19"/>
      <c r="D17" s="19">
        <v>13.9152</v>
      </c>
      <c r="E17" s="21" t="s">
        <v>31</v>
      </c>
      <c r="F17" s="22">
        <f t="shared" si="0"/>
        <v>13.9152</v>
      </c>
      <c r="G17" s="23"/>
      <c r="H17" s="24"/>
      <c r="I17" s="25"/>
      <c r="J17" s="24"/>
      <c r="K17" s="31">
        <v>13.9152</v>
      </c>
    </row>
    <row r="18" spans="1:11" ht="15.6" x14ac:dyDescent="0.3">
      <c r="A18" s="17">
        <v>12</v>
      </c>
      <c r="B18" s="33" t="s">
        <v>32</v>
      </c>
      <c r="C18" s="34"/>
      <c r="D18" s="34">
        <v>2.4630000000000001</v>
      </c>
      <c r="E18" s="21" t="s">
        <v>28</v>
      </c>
      <c r="F18" s="35">
        <f t="shared" si="0"/>
        <v>2.4630000000000001</v>
      </c>
      <c r="G18" s="23"/>
      <c r="H18" s="36"/>
      <c r="I18" s="37"/>
      <c r="J18" s="24">
        <f t="shared" si="1"/>
        <v>1.6030000000000002</v>
      </c>
      <c r="K18" s="38">
        <v>0.86</v>
      </c>
    </row>
    <row r="19" spans="1:11" ht="62.4" x14ac:dyDescent="0.3">
      <c r="A19" s="17">
        <v>13</v>
      </c>
      <c r="B19" s="18" t="s">
        <v>16</v>
      </c>
      <c r="C19" s="34"/>
      <c r="D19" s="34">
        <v>161.08073000000002</v>
      </c>
      <c r="E19" s="39" t="s">
        <v>33</v>
      </c>
      <c r="F19" s="35">
        <f t="shared" si="0"/>
        <v>161.08073000000002</v>
      </c>
      <c r="G19" s="40"/>
      <c r="H19" s="36"/>
      <c r="I19" s="37"/>
      <c r="J19" s="24"/>
      <c r="K19" s="32">
        <v>161.08072999999999</v>
      </c>
    </row>
    <row r="20" spans="1:11" ht="15.6" x14ac:dyDescent="0.3">
      <c r="A20" s="17"/>
      <c r="B20" s="41"/>
      <c r="C20" s="34"/>
      <c r="D20" s="34"/>
      <c r="E20" s="39"/>
      <c r="F20" s="35">
        <f t="shared" si="0"/>
        <v>0</v>
      </c>
      <c r="G20" s="40"/>
      <c r="H20" s="36"/>
      <c r="I20" s="37"/>
      <c r="J20" s="36"/>
      <c r="K20" s="38"/>
    </row>
    <row r="21" spans="1:11" ht="15.6" x14ac:dyDescent="0.3">
      <c r="A21" s="17"/>
      <c r="B21" s="41"/>
      <c r="C21" s="34"/>
      <c r="D21" s="34"/>
      <c r="E21" s="39"/>
      <c r="F21" s="35">
        <f t="shared" si="0"/>
        <v>0</v>
      </c>
      <c r="G21" s="40"/>
      <c r="H21" s="36"/>
      <c r="I21" s="37"/>
      <c r="J21" s="36"/>
      <c r="K21" s="38"/>
    </row>
    <row r="22" spans="1:11" ht="15.6" x14ac:dyDescent="0.3">
      <c r="A22" s="17"/>
      <c r="B22" s="41"/>
      <c r="C22" s="34"/>
      <c r="D22" s="34"/>
      <c r="E22" s="39"/>
      <c r="F22" s="35">
        <f t="shared" si="0"/>
        <v>0</v>
      </c>
      <c r="G22" s="40"/>
      <c r="H22" s="36"/>
      <c r="I22" s="37"/>
      <c r="J22" s="36"/>
      <c r="K22" s="38"/>
    </row>
    <row r="23" spans="1:11" ht="15.6" x14ac:dyDescent="0.3">
      <c r="A23" s="17"/>
      <c r="B23" s="41"/>
      <c r="C23" s="34"/>
      <c r="D23" s="34"/>
      <c r="E23" s="39"/>
      <c r="F23" s="35">
        <f t="shared" si="0"/>
        <v>0</v>
      </c>
      <c r="G23" s="40"/>
      <c r="H23" s="36"/>
      <c r="I23" s="37"/>
      <c r="J23" s="36"/>
      <c r="K23" s="38"/>
    </row>
    <row r="24" spans="1:11" ht="15.6" x14ac:dyDescent="0.3">
      <c r="A24" s="17"/>
      <c r="B24" s="40"/>
      <c r="C24" s="36"/>
      <c r="D24" s="36"/>
      <c r="E24" s="42"/>
      <c r="F24" s="35">
        <f t="shared" si="0"/>
        <v>0</v>
      </c>
      <c r="G24" s="40"/>
      <c r="H24" s="36"/>
      <c r="I24" s="37"/>
      <c r="J24" s="36"/>
      <c r="K24" s="38"/>
    </row>
    <row r="25" spans="1:11" ht="15.6" x14ac:dyDescent="0.3">
      <c r="A25" s="30"/>
      <c r="B25" s="40"/>
      <c r="C25" s="36"/>
      <c r="D25" s="36"/>
      <c r="E25" s="42"/>
      <c r="F25" s="35">
        <f t="shared" si="0"/>
        <v>0</v>
      </c>
      <c r="G25" s="40"/>
      <c r="H25" s="36"/>
      <c r="I25" s="37"/>
      <c r="J25" s="36"/>
      <c r="K25" s="38"/>
    </row>
    <row r="26" spans="1:11" ht="15.6" x14ac:dyDescent="0.3">
      <c r="A26" s="30"/>
      <c r="B26" s="40"/>
      <c r="C26" s="36"/>
      <c r="D26" s="36"/>
      <c r="E26" s="42"/>
      <c r="F26" s="35">
        <f t="shared" si="0"/>
        <v>0</v>
      </c>
      <c r="G26" s="40"/>
      <c r="H26" s="36"/>
      <c r="I26" s="37"/>
      <c r="J26" s="36"/>
      <c r="K26" s="38"/>
    </row>
    <row r="27" spans="1:11" ht="15.6" x14ac:dyDescent="0.3">
      <c r="A27" s="17"/>
      <c r="B27" s="40"/>
      <c r="C27" s="36"/>
      <c r="D27" s="36"/>
      <c r="E27" s="42"/>
      <c r="F27" s="35">
        <f t="shared" si="0"/>
        <v>0</v>
      </c>
      <c r="G27" s="40"/>
      <c r="H27" s="36"/>
      <c r="I27" s="37"/>
      <c r="J27" s="36"/>
      <c r="K27" s="38"/>
    </row>
    <row r="28" spans="1:11" ht="15.6" x14ac:dyDescent="0.3">
      <c r="A28" s="17"/>
      <c r="B28" s="40"/>
      <c r="C28" s="36"/>
      <c r="D28" s="36"/>
      <c r="E28" s="42"/>
      <c r="F28" s="35">
        <f t="shared" si="0"/>
        <v>0</v>
      </c>
      <c r="G28" s="40"/>
      <c r="H28" s="36"/>
      <c r="I28" s="37"/>
      <c r="J28" s="36"/>
      <c r="K28" s="38"/>
    </row>
    <row r="29" spans="1:11" ht="15.6" x14ac:dyDescent="0.3">
      <c r="A29" s="17"/>
      <c r="B29" s="40"/>
      <c r="C29" s="36"/>
      <c r="D29" s="36"/>
      <c r="E29" s="42"/>
      <c r="F29" s="35">
        <f t="shared" si="0"/>
        <v>0</v>
      </c>
      <c r="G29" s="40"/>
      <c r="H29" s="36"/>
      <c r="I29" s="37"/>
      <c r="J29" s="36"/>
      <c r="K29" s="38"/>
    </row>
    <row r="30" spans="1:11" ht="15.6" x14ac:dyDescent="0.3">
      <c r="A30" s="17"/>
      <c r="B30" s="40"/>
      <c r="C30" s="36"/>
      <c r="D30" s="36"/>
      <c r="E30" s="42"/>
      <c r="F30" s="35">
        <f t="shared" si="0"/>
        <v>0</v>
      </c>
      <c r="G30" s="40"/>
      <c r="H30" s="36"/>
      <c r="I30" s="37"/>
      <c r="J30" s="36"/>
      <c r="K30" s="38"/>
    </row>
    <row r="31" spans="1:11" ht="15.6" x14ac:dyDescent="0.3">
      <c r="A31" s="17"/>
      <c r="B31" s="40"/>
      <c r="C31" s="36"/>
      <c r="D31" s="36"/>
      <c r="E31" s="42"/>
      <c r="F31" s="35">
        <f t="shared" si="0"/>
        <v>0</v>
      </c>
      <c r="G31" s="40"/>
      <c r="H31" s="36"/>
      <c r="I31" s="37"/>
      <c r="J31" s="36"/>
      <c r="K31" s="38"/>
    </row>
    <row r="32" spans="1:11" ht="15.6" x14ac:dyDescent="0.3">
      <c r="A32" s="17"/>
      <c r="B32" s="40"/>
      <c r="C32" s="36"/>
      <c r="D32" s="36"/>
      <c r="E32" s="42"/>
      <c r="F32" s="35">
        <f t="shared" si="0"/>
        <v>0</v>
      </c>
      <c r="G32" s="40"/>
      <c r="H32" s="36"/>
      <c r="I32" s="37"/>
      <c r="J32" s="36"/>
      <c r="K32" s="38"/>
    </row>
    <row r="33" spans="1:11" ht="15.6" x14ac:dyDescent="0.3">
      <c r="A33" s="17"/>
      <c r="B33" s="40"/>
      <c r="C33" s="36"/>
      <c r="D33" s="36"/>
      <c r="E33" s="42"/>
      <c r="F33" s="35">
        <f t="shared" si="0"/>
        <v>0</v>
      </c>
      <c r="G33" s="40"/>
      <c r="H33" s="36"/>
      <c r="I33" s="37"/>
      <c r="J33" s="36"/>
      <c r="K33" s="38"/>
    </row>
    <row r="34" spans="1:11" ht="15.6" x14ac:dyDescent="0.3">
      <c r="A34" s="17"/>
      <c r="B34" s="40"/>
      <c r="C34" s="36"/>
      <c r="D34" s="36"/>
      <c r="E34" s="42"/>
      <c r="F34" s="35">
        <f t="shared" si="0"/>
        <v>0</v>
      </c>
      <c r="G34" s="40"/>
      <c r="H34" s="36"/>
      <c r="I34" s="37"/>
      <c r="J34" s="36"/>
      <c r="K34" s="38"/>
    </row>
    <row r="35" spans="1:11" ht="15.6" x14ac:dyDescent="0.3">
      <c r="A35" s="30"/>
      <c r="B35" s="40"/>
      <c r="C35" s="36"/>
      <c r="D35" s="36"/>
      <c r="E35" s="42"/>
      <c r="F35" s="35">
        <f t="shared" si="0"/>
        <v>0</v>
      </c>
      <c r="G35" s="40"/>
      <c r="H35" s="36"/>
      <c r="I35" s="37"/>
      <c r="J35" s="36"/>
      <c r="K35" s="38"/>
    </row>
    <row r="36" spans="1:11" ht="15.6" x14ac:dyDescent="0.3">
      <c r="A36" s="30"/>
      <c r="B36" s="40"/>
      <c r="C36" s="36"/>
      <c r="D36" s="36"/>
      <c r="E36" s="42"/>
      <c r="F36" s="35">
        <f t="shared" si="0"/>
        <v>0</v>
      </c>
      <c r="G36" s="40"/>
      <c r="H36" s="36"/>
      <c r="I36" s="37"/>
      <c r="J36" s="36"/>
      <c r="K36" s="38"/>
    </row>
    <row r="37" spans="1:11" ht="15.6" x14ac:dyDescent="0.3">
      <c r="A37" s="17"/>
      <c r="B37" s="40"/>
      <c r="C37" s="36"/>
      <c r="D37" s="36"/>
      <c r="E37" s="42"/>
      <c r="F37" s="35">
        <f t="shared" si="0"/>
        <v>0</v>
      </c>
      <c r="G37" s="40"/>
      <c r="H37" s="36"/>
      <c r="I37" s="37"/>
      <c r="J37" s="36"/>
      <c r="K37" s="38"/>
    </row>
    <row r="38" spans="1:11" ht="15.6" x14ac:dyDescent="0.3">
      <c r="A38" s="17"/>
      <c r="B38" s="40"/>
      <c r="C38" s="36"/>
      <c r="D38" s="36"/>
      <c r="E38" s="42"/>
      <c r="F38" s="35">
        <f t="shared" si="0"/>
        <v>0</v>
      </c>
      <c r="G38" s="40"/>
      <c r="H38" s="36"/>
      <c r="I38" s="37"/>
      <c r="J38" s="36"/>
      <c r="K38" s="38"/>
    </row>
    <row r="39" spans="1:11" ht="15.6" x14ac:dyDescent="0.3">
      <c r="A39" s="17"/>
      <c r="B39" s="40"/>
      <c r="C39" s="36"/>
      <c r="D39" s="36"/>
      <c r="E39" s="42"/>
      <c r="F39" s="35">
        <f t="shared" si="0"/>
        <v>0</v>
      </c>
      <c r="G39" s="40"/>
      <c r="H39" s="36"/>
      <c r="I39" s="37"/>
      <c r="J39" s="36"/>
      <c r="K39" s="38"/>
    </row>
    <row r="40" spans="1:11" ht="15.6" x14ac:dyDescent="0.3">
      <c r="A40" s="17"/>
      <c r="B40" s="40"/>
      <c r="C40" s="36"/>
      <c r="D40" s="36"/>
      <c r="E40" s="42"/>
      <c r="F40" s="35">
        <f t="shared" si="0"/>
        <v>0</v>
      </c>
      <c r="G40" s="40"/>
      <c r="H40" s="36"/>
      <c r="I40" s="37"/>
      <c r="J40" s="36"/>
      <c r="K40" s="38"/>
    </row>
    <row r="41" spans="1:11" ht="15.6" x14ac:dyDescent="0.3">
      <c r="A41" s="17"/>
      <c r="B41" s="40"/>
      <c r="C41" s="36"/>
      <c r="D41" s="36"/>
      <c r="E41" s="42"/>
      <c r="F41" s="35">
        <f t="shared" si="0"/>
        <v>0</v>
      </c>
      <c r="G41" s="40"/>
      <c r="H41" s="36"/>
      <c r="I41" s="37"/>
      <c r="J41" s="36"/>
      <c r="K41" s="38"/>
    </row>
    <row r="42" spans="1:11" ht="15.6" x14ac:dyDescent="0.3">
      <c r="A42" s="17"/>
      <c r="B42" s="40"/>
      <c r="C42" s="36"/>
      <c r="D42" s="36"/>
      <c r="E42" s="42"/>
      <c r="F42" s="35">
        <f t="shared" si="0"/>
        <v>0</v>
      </c>
      <c r="G42" s="40"/>
      <c r="H42" s="36"/>
      <c r="I42" s="37"/>
      <c r="J42" s="36"/>
      <c r="K42" s="38"/>
    </row>
    <row r="43" spans="1:11" ht="15.6" x14ac:dyDescent="0.3">
      <c r="A43" s="17"/>
      <c r="B43" s="40"/>
      <c r="C43" s="36"/>
      <c r="D43" s="36"/>
      <c r="E43" s="42"/>
      <c r="F43" s="35">
        <f t="shared" si="0"/>
        <v>0</v>
      </c>
      <c r="G43" s="40"/>
      <c r="H43" s="36"/>
      <c r="I43" s="37"/>
      <c r="J43" s="36"/>
      <c r="K43" s="38"/>
    </row>
    <row r="44" spans="1:11" ht="15.6" x14ac:dyDescent="0.3">
      <c r="A44" s="17"/>
      <c r="B44" s="40"/>
      <c r="C44" s="36"/>
      <c r="D44" s="36"/>
      <c r="E44" s="42"/>
      <c r="F44" s="35">
        <f t="shared" si="0"/>
        <v>0</v>
      </c>
      <c r="G44" s="40"/>
      <c r="H44" s="36"/>
      <c r="I44" s="37"/>
      <c r="J44" s="36"/>
      <c r="K44" s="38"/>
    </row>
    <row r="45" spans="1:11" ht="15.6" x14ac:dyDescent="0.3">
      <c r="A45" s="30"/>
      <c r="B45" s="40"/>
      <c r="C45" s="36"/>
      <c r="D45" s="36"/>
      <c r="E45" s="42"/>
      <c r="F45" s="35">
        <f t="shared" si="0"/>
        <v>0</v>
      </c>
      <c r="G45" s="40"/>
      <c r="H45" s="36"/>
      <c r="I45" s="37"/>
      <c r="J45" s="36"/>
      <c r="K45" s="38"/>
    </row>
    <row r="46" spans="1:11" ht="15.6" x14ac:dyDescent="0.3">
      <c r="A46" s="30"/>
      <c r="B46" s="40"/>
      <c r="C46" s="36"/>
      <c r="D46" s="36"/>
      <c r="E46" s="42"/>
      <c r="F46" s="35">
        <f t="shared" si="0"/>
        <v>0</v>
      </c>
      <c r="G46" s="40"/>
      <c r="H46" s="36"/>
      <c r="I46" s="37"/>
      <c r="J46" s="36"/>
      <c r="K46" s="38"/>
    </row>
    <row r="47" spans="1:11" ht="15.6" x14ac:dyDescent="0.3">
      <c r="A47" s="43"/>
      <c r="B47" s="44"/>
      <c r="C47" s="45"/>
      <c r="D47" s="45"/>
      <c r="E47" s="46"/>
      <c r="F47" s="35">
        <f t="shared" si="0"/>
        <v>0</v>
      </c>
      <c r="G47" s="44"/>
      <c r="H47" s="45"/>
      <c r="I47" s="47"/>
      <c r="J47" s="45"/>
      <c r="K47" s="38"/>
    </row>
    <row r="48" spans="1:11" ht="15.6" x14ac:dyDescent="0.3">
      <c r="A48" s="43"/>
      <c r="B48" s="44"/>
      <c r="C48" s="45"/>
      <c r="D48" s="45"/>
      <c r="E48" s="46"/>
      <c r="F48" s="35">
        <f t="shared" si="0"/>
        <v>0</v>
      </c>
      <c r="G48" s="44"/>
      <c r="H48" s="45"/>
      <c r="I48" s="47"/>
      <c r="J48" s="45"/>
      <c r="K48" s="38"/>
    </row>
    <row r="49" spans="1:11" ht="15.6" x14ac:dyDescent="0.3">
      <c r="A49" s="43"/>
      <c r="B49" s="44"/>
      <c r="C49" s="45"/>
      <c r="D49" s="45"/>
      <c r="E49" s="46"/>
      <c r="F49" s="35">
        <f t="shared" si="0"/>
        <v>0</v>
      </c>
      <c r="G49" s="44"/>
      <c r="H49" s="45"/>
      <c r="I49" s="47"/>
      <c r="J49" s="45"/>
      <c r="K49" s="38"/>
    </row>
    <row r="50" spans="1:11" ht="15.6" x14ac:dyDescent="0.3">
      <c r="A50" s="44"/>
      <c r="B50" s="48" t="s">
        <v>34</v>
      </c>
      <c r="C50" s="49">
        <f>SUM(C7:C49)</f>
        <v>0</v>
      </c>
      <c r="D50" s="49">
        <f>SUM(D7:D49)</f>
        <v>1640.9815699999999</v>
      </c>
      <c r="E50" s="50"/>
      <c r="F50" s="51">
        <f t="shared" si="0"/>
        <v>1640.9815699999999</v>
      </c>
      <c r="G50" s="52"/>
      <c r="H50" s="49">
        <f>SUM(H7:H49)</f>
        <v>0</v>
      </c>
      <c r="I50" s="53"/>
      <c r="J50" s="49">
        <f>SUM(J7:J49)</f>
        <v>52.891739999999992</v>
      </c>
      <c r="K50" s="54">
        <f>C50-H50</f>
        <v>0</v>
      </c>
    </row>
    <row r="53" spans="1:11" ht="15.6" x14ac:dyDescent="0.3">
      <c r="B53" s="55" t="s">
        <v>35</v>
      </c>
      <c r="F53" s="56"/>
      <c r="G53" s="57" t="s">
        <v>36</v>
      </c>
      <c r="H53" s="58"/>
    </row>
    <row r="54" spans="1:11" x14ac:dyDescent="0.3">
      <c r="B54" s="55"/>
      <c r="F54" s="59" t="s">
        <v>37</v>
      </c>
      <c r="G54" s="59"/>
      <c r="H54" s="59"/>
    </row>
    <row r="55" spans="1:11" ht="15.6" x14ac:dyDescent="0.3">
      <c r="B55" s="55" t="s">
        <v>38</v>
      </c>
      <c r="F55" s="56"/>
      <c r="G55" s="57" t="s">
        <v>39</v>
      </c>
      <c r="H55" s="58"/>
    </row>
    <row r="56" spans="1:11" x14ac:dyDescent="0.3">
      <c r="F56" s="59" t="s">
        <v>37</v>
      </c>
      <c r="G56" s="59"/>
      <c r="H56" s="5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2A539-1FEF-4FFC-B2A6-8DB704A924B1}">
  <sheetPr>
    <pageSetUpPr fitToPage="1"/>
  </sheetPr>
  <dimension ref="A1:M20"/>
  <sheetViews>
    <sheetView zoomScale="75" workbookViewId="0">
      <selection activeCell="C21" sqref="C21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3" ht="18.75" customHeight="1" x14ac:dyDescent="0.3">
      <c r="K1" s="2"/>
      <c r="L1" s="2"/>
      <c r="M1" s="2" t="s">
        <v>0</v>
      </c>
    </row>
    <row r="2" spans="1:13" ht="20.25" customHeight="1" x14ac:dyDescent="0.3">
      <c r="A2" s="4"/>
      <c r="B2" s="4"/>
      <c r="C2" s="4"/>
      <c r="D2" s="4"/>
      <c r="E2" s="4"/>
      <c r="F2" s="4"/>
      <c r="G2" s="4"/>
      <c r="H2" s="6"/>
      <c r="I2" s="6"/>
      <c r="K2" s="7"/>
      <c r="L2" s="7"/>
      <c r="M2" s="7" t="s">
        <v>40</v>
      </c>
    </row>
    <row r="3" spans="1:13" ht="77.25" customHeight="1" x14ac:dyDescent="0.3">
      <c r="A3" s="4"/>
      <c r="B3" s="9" t="s">
        <v>112</v>
      </c>
      <c r="C3" s="9"/>
      <c r="D3" s="9"/>
      <c r="E3" s="9"/>
      <c r="F3" s="9"/>
      <c r="G3" s="9"/>
      <c r="H3" s="9"/>
      <c r="I3" s="9"/>
      <c r="J3" s="9"/>
      <c r="K3" s="4"/>
    </row>
    <row r="4" spans="1:13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3" ht="61.5" customHeight="1" x14ac:dyDescent="0.3">
      <c r="A5" s="72" t="s">
        <v>4</v>
      </c>
      <c r="B5" s="72" t="s">
        <v>5</v>
      </c>
      <c r="C5" s="73" t="s">
        <v>6</v>
      </c>
      <c r="D5" s="73"/>
      <c r="E5" s="73"/>
      <c r="F5" s="73" t="s">
        <v>7</v>
      </c>
      <c r="G5" s="73" t="s">
        <v>8</v>
      </c>
      <c r="H5" s="73"/>
      <c r="I5" s="73"/>
      <c r="J5" s="73"/>
      <c r="K5" s="72" t="s">
        <v>98</v>
      </c>
    </row>
    <row r="6" spans="1:13" ht="338.25" customHeight="1" x14ac:dyDescent="0.3">
      <c r="A6" s="72"/>
      <c r="B6" s="72"/>
      <c r="C6" s="74" t="s">
        <v>99</v>
      </c>
      <c r="D6" s="74" t="s">
        <v>100</v>
      </c>
      <c r="E6" s="74" t="s">
        <v>12</v>
      </c>
      <c r="F6" s="73"/>
      <c r="G6" s="74" t="s">
        <v>13</v>
      </c>
      <c r="H6" s="74" t="s">
        <v>101</v>
      </c>
      <c r="I6" s="74" t="s">
        <v>15</v>
      </c>
      <c r="J6" s="74" t="s">
        <v>101</v>
      </c>
      <c r="K6" s="72"/>
    </row>
    <row r="7" spans="1:13" ht="75.75" customHeight="1" x14ac:dyDescent="0.3">
      <c r="A7" s="74">
        <v>1</v>
      </c>
      <c r="B7" s="74" t="s">
        <v>42</v>
      </c>
      <c r="C7" s="76">
        <v>62.9</v>
      </c>
      <c r="D7" s="76"/>
      <c r="E7" s="74"/>
      <c r="F7" s="77">
        <f>SUM(C7,D7)</f>
        <v>62.9</v>
      </c>
      <c r="G7" s="75">
        <v>2210</v>
      </c>
      <c r="H7" s="76">
        <v>5.4</v>
      </c>
      <c r="I7" s="74" t="s">
        <v>113</v>
      </c>
      <c r="J7" s="76"/>
      <c r="K7" s="78"/>
    </row>
    <row r="8" spans="1:13" ht="156.75" customHeight="1" x14ac:dyDescent="0.3">
      <c r="A8" s="74"/>
      <c r="B8" s="74"/>
      <c r="C8" s="76"/>
      <c r="D8" s="76"/>
      <c r="E8" s="74"/>
      <c r="F8" s="77"/>
      <c r="G8" s="75">
        <v>2240</v>
      </c>
      <c r="H8" s="76">
        <v>55.9</v>
      </c>
      <c r="I8" s="74" t="s">
        <v>114</v>
      </c>
      <c r="J8" s="76"/>
      <c r="K8" s="78"/>
    </row>
    <row r="9" spans="1:13" ht="35.25" customHeight="1" x14ac:dyDescent="0.3">
      <c r="A9" s="74"/>
      <c r="B9" s="74"/>
      <c r="C9" s="76"/>
      <c r="D9" s="76"/>
      <c r="E9" s="74"/>
      <c r="F9" s="77"/>
      <c r="G9" s="75">
        <v>2275</v>
      </c>
      <c r="H9" s="76">
        <v>1.6</v>
      </c>
      <c r="I9" s="74" t="s">
        <v>43</v>
      </c>
      <c r="J9" s="76"/>
      <c r="K9" s="78"/>
    </row>
    <row r="10" spans="1:13" ht="18" x14ac:dyDescent="0.3">
      <c r="A10" s="74"/>
      <c r="B10" s="74"/>
      <c r="C10" s="76"/>
      <c r="D10" s="76"/>
      <c r="E10" s="74"/>
      <c r="F10" s="77"/>
      <c r="G10" s="75"/>
      <c r="H10" s="76"/>
      <c r="I10" s="74"/>
      <c r="J10" s="76"/>
      <c r="K10" s="78"/>
    </row>
    <row r="11" spans="1:13" ht="18" x14ac:dyDescent="0.3">
      <c r="A11" s="74"/>
      <c r="B11" s="74"/>
      <c r="C11" s="76"/>
      <c r="D11" s="76"/>
      <c r="E11" s="74"/>
      <c r="F11" s="77"/>
      <c r="G11" s="75"/>
      <c r="H11" s="76"/>
      <c r="I11" s="74"/>
      <c r="J11" s="76"/>
      <c r="K11" s="78"/>
    </row>
    <row r="12" spans="1:13" ht="18" x14ac:dyDescent="0.3">
      <c r="A12" s="74"/>
      <c r="B12" s="74"/>
      <c r="C12" s="76"/>
      <c r="D12" s="76"/>
      <c r="E12" s="74"/>
      <c r="F12" s="77"/>
      <c r="G12" s="75"/>
      <c r="H12" s="76"/>
      <c r="I12" s="74"/>
      <c r="K12" s="78"/>
    </row>
    <row r="13" spans="1:13" ht="18" x14ac:dyDescent="0.3">
      <c r="A13" s="99"/>
      <c r="B13" s="99"/>
      <c r="C13" s="100"/>
      <c r="D13" s="100"/>
      <c r="E13" s="101"/>
      <c r="F13" s="77"/>
      <c r="G13" s="99"/>
      <c r="H13" s="100"/>
      <c r="I13" s="101"/>
      <c r="J13" s="100"/>
      <c r="K13" s="78"/>
    </row>
    <row r="14" spans="1:13" ht="18" x14ac:dyDescent="0.3">
      <c r="A14" s="99"/>
      <c r="B14" s="93" t="s">
        <v>34</v>
      </c>
      <c r="C14" s="94">
        <f>SUM(C7:C13)</f>
        <v>62.9</v>
      </c>
      <c r="D14" s="94">
        <f>SUM(D7:D13)</f>
        <v>0</v>
      </c>
      <c r="E14" s="95"/>
      <c r="F14" s="96">
        <f>SUM(C14,D14)</f>
        <v>62.9</v>
      </c>
      <c r="G14" s="97"/>
      <c r="H14" s="94">
        <f>SUM(H7:H13)</f>
        <v>62.9</v>
      </c>
      <c r="I14" s="95"/>
      <c r="J14" s="94">
        <f>SUM(J7:J13)</f>
        <v>0</v>
      </c>
      <c r="K14" s="98"/>
    </row>
    <row r="15" spans="1:13" ht="18" x14ac:dyDescent="0.3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3" ht="18" x14ac:dyDescent="0.3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 ht="18" x14ac:dyDescent="0.35">
      <c r="A17" s="102"/>
      <c r="B17" s="103" t="s">
        <v>35</v>
      </c>
      <c r="C17" s="102"/>
      <c r="D17" s="102"/>
      <c r="E17" s="102"/>
      <c r="F17" s="104"/>
      <c r="G17" s="105" t="s">
        <v>115</v>
      </c>
      <c r="H17" s="106"/>
      <c r="I17" s="102"/>
      <c r="J17" s="102"/>
      <c r="K17" s="102"/>
    </row>
    <row r="18" spans="1:11" ht="18" x14ac:dyDescent="0.35">
      <c r="A18" s="102"/>
      <c r="B18" s="103"/>
      <c r="C18" s="102"/>
      <c r="D18" s="102"/>
      <c r="E18" s="102"/>
      <c r="F18" s="107" t="s">
        <v>37</v>
      </c>
      <c r="G18" s="107"/>
      <c r="H18" s="107"/>
      <c r="I18" s="102"/>
      <c r="J18" s="102"/>
      <c r="K18" s="102"/>
    </row>
    <row r="19" spans="1:11" ht="18" x14ac:dyDescent="0.35">
      <c r="A19" s="102"/>
      <c r="B19" s="103" t="s">
        <v>38</v>
      </c>
      <c r="C19" s="102"/>
      <c r="D19" s="102"/>
      <c r="E19" s="102"/>
      <c r="F19" s="104"/>
      <c r="G19" s="105" t="s">
        <v>116</v>
      </c>
      <c r="H19" s="106"/>
      <c r="I19" s="102"/>
      <c r="J19" s="102"/>
      <c r="K19" s="102"/>
    </row>
    <row r="20" spans="1:11" ht="18" x14ac:dyDescent="0.35">
      <c r="A20" s="102"/>
      <c r="B20" s="102"/>
      <c r="C20" s="102"/>
      <c r="D20" s="102"/>
      <c r="E20" s="102"/>
      <c r="F20" s="107" t="s">
        <v>37</v>
      </c>
      <c r="G20" s="107"/>
      <c r="H20" s="107"/>
      <c r="I20" s="102"/>
      <c r="J20" s="102"/>
      <c r="K20" s="102"/>
    </row>
  </sheetData>
  <mergeCells count="10">
    <mergeCell ref="G17:H17"/>
    <mergeCell ref="G19:H1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91CEA-047A-417F-85FC-907BD9AA95A0}">
  <dimension ref="A1:M31"/>
  <sheetViews>
    <sheetView zoomScale="75" zoomScaleNormal="75" zoomScaleSheetLayoutView="75" workbookViewId="0">
      <selection activeCell="B3" sqref="B3:J3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31" customWidth="1"/>
    <col min="10" max="10" width="14" customWidth="1"/>
    <col min="11" max="11" width="22.33203125" customWidth="1"/>
    <col min="12" max="12" width="0" hidden="1" customWidth="1"/>
  </cols>
  <sheetData>
    <row r="1" spans="1:13" x14ac:dyDescent="0.3">
      <c r="K1" s="2"/>
      <c r="L1" s="2"/>
      <c r="M1" s="2" t="s">
        <v>0</v>
      </c>
    </row>
    <row r="2" spans="1:13" x14ac:dyDescent="0.3">
      <c r="A2" s="4"/>
      <c r="B2" s="4"/>
      <c r="C2" s="4"/>
      <c r="D2" s="4"/>
      <c r="E2" s="4"/>
      <c r="F2" s="4"/>
      <c r="G2" s="4"/>
      <c r="H2" s="6"/>
      <c r="I2" s="6"/>
      <c r="K2" s="7"/>
      <c r="L2" s="7"/>
      <c r="M2" s="7" t="s">
        <v>40</v>
      </c>
    </row>
    <row r="3" spans="1:13" ht="78" customHeight="1" x14ac:dyDescent="0.3">
      <c r="A3" s="4"/>
      <c r="B3" s="9" t="s">
        <v>117</v>
      </c>
      <c r="C3" s="10"/>
      <c r="D3" s="10"/>
      <c r="E3" s="10"/>
      <c r="F3" s="10"/>
      <c r="G3" s="10"/>
      <c r="H3" s="10"/>
      <c r="I3" s="10"/>
      <c r="J3" s="10"/>
      <c r="K3" s="4"/>
    </row>
    <row r="4" spans="1:13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3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3" ht="150" customHeight="1" x14ac:dyDescent="0.3">
      <c r="A6" s="12"/>
      <c r="B6" s="12"/>
      <c r="C6" s="15" t="s">
        <v>10</v>
      </c>
      <c r="D6" s="15" t="s">
        <v>11</v>
      </c>
      <c r="E6" s="15" t="s">
        <v>118</v>
      </c>
      <c r="F6" s="13"/>
      <c r="G6" s="16" t="s">
        <v>13</v>
      </c>
      <c r="H6" s="15" t="s">
        <v>14</v>
      </c>
      <c r="I6" s="15" t="s">
        <v>119</v>
      </c>
      <c r="J6" s="15" t="s">
        <v>14</v>
      </c>
      <c r="K6" s="14"/>
    </row>
    <row r="7" spans="1:13" ht="15.6" x14ac:dyDescent="0.3">
      <c r="A7" s="17">
        <v>1</v>
      </c>
      <c r="B7" s="40" t="s">
        <v>42</v>
      </c>
      <c r="C7" s="36">
        <f>82960/1000</f>
        <v>82.96</v>
      </c>
      <c r="D7" s="36"/>
      <c r="E7" s="37"/>
      <c r="F7" s="35">
        <f>SUM(C7,D7)</f>
        <v>82.96</v>
      </c>
      <c r="G7" s="108">
        <v>2210</v>
      </c>
      <c r="H7" s="36">
        <f>2400/1000</f>
        <v>2.4</v>
      </c>
      <c r="I7" s="37" t="s">
        <v>120</v>
      </c>
      <c r="J7" s="36"/>
      <c r="K7" s="38"/>
    </row>
    <row r="8" spans="1:13" ht="15.6" x14ac:dyDescent="0.3">
      <c r="A8" s="17"/>
      <c r="B8" s="40"/>
      <c r="C8" s="36"/>
      <c r="D8" s="36"/>
      <c r="E8" s="37"/>
      <c r="F8" s="35">
        <f t="shared" ref="F8:F25" si="0">SUM(C8,D8)</f>
        <v>0</v>
      </c>
      <c r="G8" s="108">
        <v>2210</v>
      </c>
      <c r="H8" s="36">
        <f>4600/1000</f>
        <v>4.5999999999999996</v>
      </c>
      <c r="I8" s="37" t="s">
        <v>121</v>
      </c>
      <c r="J8" s="36"/>
      <c r="K8" s="38"/>
    </row>
    <row r="9" spans="1:13" ht="15.6" x14ac:dyDescent="0.3">
      <c r="A9" s="17"/>
      <c r="B9" s="40"/>
      <c r="C9" s="36"/>
      <c r="D9" s="36"/>
      <c r="E9" s="37"/>
      <c r="F9" s="35">
        <f t="shared" si="0"/>
        <v>0</v>
      </c>
      <c r="G9" s="108">
        <v>2210</v>
      </c>
      <c r="H9" s="36">
        <f>12028.5/1000</f>
        <v>12.028499999999999</v>
      </c>
      <c r="I9" s="37" t="s">
        <v>122</v>
      </c>
      <c r="J9" s="36"/>
      <c r="K9" s="38"/>
    </row>
    <row r="10" spans="1:13" ht="15.6" x14ac:dyDescent="0.3">
      <c r="A10" s="17"/>
      <c r="B10" s="40"/>
      <c r="C10" s="36"/>
      <c r="D10" s="36"/>
      <c r="E10" s="37"/>
      <c r="F10" s="35">
        <f t="shared" si="0"/>
        <v>0</v>
      </c>
      <c r="G10" s="108">
        <v>2210</v>
      </c>
      <c r="H10" s="36">
        <f>13345/1000</f>
        <v>13.345000000000001</v>
      </c>
      <c r="I10" s="37" t="s">
        <v>123</v>
      </c>
      <c r="J10" s="36"/>
      <c r="K10" s="38"/>
    </row>
    <row r="11" spans="1:13" ht="15.6" x14ac:dyDescent="0.3">
      <c r="A11" s="17"/>
      <c r="B11" s="40"/>
      <c r="C11" s="36"/>
      <c r="D11" s="36"/>
      <c r="E11" s="37"/>
      <c r="F11" s="35">
        <f t="shared" si="0"/>
        <v>0</v>
      </c>
      <c r="G11" s="108">
        <v>2220</v>
      </c>
      <c r="H11" s="36">
        <f>2000/1000</f>
        <v>2</v>
      </c>
      <c r="I11" s="37" t="s">
        <v>124</v>
      </c>
      <c r="J11" s="36"/>
      <c r="K11" s="38"/>
    </row>
    <row r="12" spans="1:13" ht="15.6" x14ac:dyDescent="0.3">
      <c r="A12" s="17"/>
      <c r="B12" s="40"/>
      <c r="C12" s="36"/>
      <c r="D12" s="36"/>
      <c r="E12" s="37"/>
      <c r="F12" s="35">
        <f t="shared" si="0"/>
        <v>0</v>
      </c>
      <c r="G12" s="108">
        <v>2240</v>
      </c>
      <c r="H12" s="36">
        <f>3240.46/1000</f>
        <v>3.2404600000000001</v>
      </c>
      <c r="I12" s="37" t="s">
        <v>125</v>
      </c>
      <c r="J12" s="36"/>
      <c r="K12" s="38"/>
    </row>
    <row r="13" spans="1:13" ht="25.5" customHeight="1" x14ac:dyDescent="0.3">
      <c r="A13" s="17"/>
      <c r="B13" s="40"/>
      <c r="C13" s="36"/>
      <c r="D13" s="36"/>
      <c r="E13" s="37"/>
      <c r="F13" s="35">
        <f t="shared" si="0"/>
        <v>0</v>
      </c>
      <c r="G13" s="30">
        <v>2240</v>
      </c>
      <c r="H13" s="24">
        <f>11700/1000</f>
        <v>11.7</v>
      </c>
      <c r="I13" s="109" t="s">
        <v>126</v>
      </c>
      <c r="J13" s="36"/>
      <c r="K13" s="38"/>
    </row>
    <row r="14" spans="1:13" ht="31.2" x14ac:dyDescent="0.3">
      <c r="A14" s="17"/>
      <c r="B14" s="40"/>
      <c r="C14" s="36"/>
      <c r="D14" s="36"/>
      <c r="E14" s="37"/>
      <c r="F14" s="35">
        <f t="shared" si="0"/>
        <v>0</v>
      </c>
      <c r="G14" s="30">
        <v>2240</v>
      </c>
      <c r="H14" s="36">
        <f>5724/1000</f>
        <v>5.7240000000000002</v>
      </c>
      <c r="I14" s="110" t="s">
        <v>127</v>
      </c>
      <c r="J14" s="36"/>
      <c r="K14" s="38"/>
    </row>
    <row r="15" spans="1:13" ht="46.8" x14ac:dyDescent="0.3">
      <c r="A15" s="17"/>
      <c r="B15" s="40"/>
      <c r="C15" s="36"/>
      <c r="D15" s="36"/>
      <c r="E15" s="37"/>
      <c r="F15" s="35">
        <f t="shared" si="0"/>
        <v>0</v>
      </c>
      <c r="G15" s="108">
        <v>2240</v>
      </c>
      <c r="H15" s="36">
        <f>3750/1000</f>
        <v>3.75</v>
      </c>
      <c r="I15" s="109" t="s">
        <v>128</v>
      </c>
      <c r="J15" s="36"/>
      <c r="K15" s="38"/>
    </row>
    <row r="16" spans="1:13" ht="15.6" x14ac:dyDescent="0.3">
      <c r="A16" s="30"/>
      <c r="B16" s="40"/>
      <c r="C16" s="36"/>
      <c r="D16" s="36"/>
      <c r="E16" s="37"/>
      <c r="F16" s="35">
        <f t="shared" si="0"/>
        <v>0</v>
      </c>
      <c r="G16" s="108">
        <v>2240</v>
      </c>
      <c r="H16" s="36">
        <f>12000/1000</f>
        <v>12</v>
      </c>
      <c r="I16" s="109" t="s">
        <v>129</v>
      </c>
      <c r="J16" s="36"/>
      <c r="K16" s="38"/>
    </row>
    <row r="17" spans="1:11" ht="15.6" x14ac:dyDescent="0.3">
      <c r="A17" s="30"/>
      <c r="B17" s="40"/>
      <c r="C17" s="36"/>
      <c r="D17" s="36"/>
      <c r="E17" s="37"/>
      <c r="F17" s="35">
        <f t="shared" si="0"/>
        <v>0</v>
      </c>
      <c r="G17" s="108">
        <v>2240</v>
      </c>
      <c r="H17" s="36">
        <f>5472/1000</f>
        <v>5.4720000000000004</v>
      </c>
      <c r="I17" s="109" t="s">
        <v>130</v>
      </c>
      <c r="J17" s="36"/>
      <c r="K17" s="38"/>
    </row>
    <row r="18" spans="1:11" ht="15.6" x14ac:dyDescent="0.3">
      <c r="A18" s="17"/>
      <c r="B18" s="40"/>
      <c r="C18" s="36"/>
      <c r="D18" s="36"/>
      <c r="E18" s="37"/>
      <c r="F18" s="35">
        <f t="shared" si="0"/>
        <v>0</v>
      </c>
      <c r="G18" s="108">
        <v>2240</v>
      </c>
      <c r="H18" s="36">
        <f>2999.76/1000</f>
        <v>2.9997600000000002</v>
      </c>
      <c r="I18" s="109" t="s">
        <v>131</v>
      </c>
      <c r="J18" s="36"/>
      <c r="K18" s="38"/>
    </row>
    <row r="19" spans="1:11" ht="15.6" x14ac:dyDescent="0.3">
      <c r="A19" s="17"/>
      <c r="B19" s="40"/>
      <c r="C19" s="36"/>
      <c r="D19" s="36"/>
      <c r="E19" s="37"/>
      <c r="F19" s="35">
        <f t="shared" si="0"/>
        <v>0</v>
      </c>
      <c r="G19" s="108">
        <v>2240</v>
      </c>
      <c r="H19" s="36">
        <f>4455.46/1000</f>
        <v>4.4554600000000004</v>
      </c>
      <c r="I19" s="37" t="s">
        <v>43</v>
      </c>
      <c r="J19" s="36"/>
      <c r="K19" s="38"/>
    </row>
    <row r="20" spans="1:11" ht="31.2" x14ac:dyDescent="0.3">
      <c r="A20" s="30"/>
      <c r="B20" s="40"/>
      <c r="C20" s="36"/>
      <c r="D20" s="36"/>
      <c r="E20" s="37"/>
      <c r="F20" s="35">
        <f t="shared" si="0"/>
        <v>0</v>
      </c>
      <c r="G20" s="108">
        <v>2240</v>
      </c>
      <c r="H20" s="36">
        <f>1080/1000</f>
        <v>1.08</v>
      </c>
      <c r="I20" s="37" t="s">
        <v>132</v>
      </c>
      <c r="J20" s="36"/>
      <c r="K20" s="38"/>
    </row>
    <row r="21" spans="1:11" ht="15.6" x14ac:dyDescent="0.3">
      <c r="A21" s="43"/>
      <c r="B21" s="44"/>
      <c r="C21" s="45"/>
      <c r="D21" s="45"/>
      <c r="E21" s="47"/>
      <c r="F21" s="35">
        <f t="shared" si="0"/>
        <v>0</v>
      </c>
      <c r="G21" s="60">
        <v>2240</v>
      </c>
      <c r="H21" s="45">
        <f>2400/1000</f>
        <v>2.4</v>
      </c>
      <c r="I21" s="47" t="s">
        <v>133</v>
      </c>
      <c r="J21" s="45"/>
      <c r="K21" s="38"/>
    </row>
    <row r="22" spans="1:11" ht="31.2" x14ac:dyDescent="0.3">
      <c r="A22" s="43"/>
      <c r="B22" s="44"/>
      <c r="C22" s="45"/>
      <c r="D22" s="45"/>
      <c r="E22" s="47"/>
      <c r="F22" s="35"/>
      <c r="G22" s="60">
        <v>2240</v>
      </c>
      <c r="H22" s="45">
        <f>1319.8/1000</f>
        <v>1.3197999999999999</v>
      </c>
      <c r="I22" s="47" t="s">
        <v>134</v>
      </c>
      <c r="J22" s="45"/>
      <c r="K22" s="38"/>
    </row>
    <row r="23" spans="1:11" ht="15.6" x14ac:dyDescent="0.3">
      <c r="A23" s="43"/>
      <c r="B23" s="44"/>
      <c r="C23" s="45"/>
      <c r="D23" s="45"/>
      <c r="E23" s="47"/>
      <c r="F23" s="35">
        <f t="shared" si="0"/>
        <v>0</v>
      </c>
      <c r="G23" s="44">
        <v>2240</v>
      </c>
      <c r="H23" s="45">
        <f>2513.98/1000</f>
        <v>2.5139800000000001</v>
      </c>
      <c r="I23" s="47" t="s">
        <v>135</v>
      </c>
      <c r="J23" s="45"/>
      <c r="K23" s="38"/>
    </row>
    <row r="24" spans="1:11" ht="15.6" x14ac:dyDescent="0.3">
      <c r="A24" s="43"/>
      <c r="B24" s="44"/>
      <c r="C24" s="45"/>
      <c r="D24" s="45"/>
      <c r="E24" s="47"/>
      <c r="F24" s="35">
        <f t="shared" si="0"/>
        <v>0</v>
      </c>
      <c r="G24" s="44"/>
      <c r="H24" s="45"/>
      <c r="I24" s="47"/>
      <c r="J24" s="45"/>
      <c r="K24" s="38"/>
    </row>
    <row r="25" spans="1:11" ht="15.6" x14ac:dyDescent="0.3">
      <c r="A25" s="44"/>
      <c r="B25" s="48" t="s">
        <v>34</v>
      </c>
      <c r="C25" s="49">
        <f>SUM(C7:C24)</f>
        <v>82.96</v>
      </c>
      <c r="D25" s="49">
        <f>SUM(D7:D24)</f>
        <v>0</v>
      </c>
      <c r="E25" s="53"/>
      <c r="F25" s="51">
        <f t="shared" si="0"/>
        <v>82.96</v>
      </c>
      <c r="G25" s="52"/>
      <c r="H25" s="49">
        <f>SUM(H7:H24)</f>
        <v>91.028959999999998</v>
      </c>
      <c r="I25" s="53"/>
      <c r="J25" s="49">
        <f>SUM(J7:J24)</f>
        <v>0</v>
      </c>
      <c r="K25" s="54">
        <f>C25-H25</f>
        <v>-8.0689600000000041</v>
      </c>
    </row>
    <row r="28" spans="1:11" ht="15.6" x14ac:dyDescent="0.3">
      <c r="B28" s="55" t="s">
        <v>109</v>
      </c>
      <c r="F28" s="56"/>
      <c r="G28" s="57" t="s">
        <v>136</v>
      </c>
      <c r="H28" s="58"/>
    </row>
    <row r="29" spans="1:11" x14ac:dyDescent="0.3">
      <c r="B29" s="55"/>
      <c r="F29" s="59" t="s">
        <v>37</v>
      </c>
      <c r="G29" s="59"/>
      <c r="H29" s="59"/>
    </row>
    <row r="30" spans="1:11" ht="15.6" x14ac:dyDescent="0.3">
      <c r="B30" s="55" t="s">
        <v>38</v>
      </c>
      <c r="F30" s="56"/>
      <c r="G30" s="57" t="s">
        <v>137</v>
      </c>
      <c r="H30" s="58"/>
    </row>
    <row r="31" spans="1:11" x14ac:dyDescent="0.3">
      <c r="F31" s="59" t="s">
        <v>37</v>
      </c>
      <c r="G31" s="59"/>
      <c r="H31" s="59"/>
    </row>
  </sheetData>
  <mergeCells count="10">
    <mergeCell ref="G28:H28"/>
    <mergeCell ref="G30:H30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982E8-5748-4853-B57B-089722AA17DB}">
  <dimension ref="A1:K39"/>
  <sheetViews>
    <sheetView workbookViewId="0">
      <selection activeCell="G34" sqref="G34"/>
    </sheetView>
  </sheetViews>
  <sheetFormatPr defaultRowHeight="14.4" x14ac:dyDescent="0.3"/>
  <cols>
    <col min="1" max="1" width="9.6640625" customWidth="1"/>
    <col min="2" max="2" width="24.44140625" customWidth="1"/>
    <col min="3" max="3" width="10.6640625" customWidth="1"/>
    <col min="4" max="4" width="13" customWidth="1"/>
    <col min="5" max="5" width="26.5546875" customWidth="1"/>
    <col min="6" max="6" width="12.44140625" customWidth="1"/>
    <col min="7" max="7" width="17.44140625" customWidth="1"/>
    <col min="8" max="8" width="9.109375" customWidth="1"/>
    <col min="9" max="9" width="28" customWidth="1"/>
    <col min="10" max="10" width="10.44140625" customWidth="1"/>
    <col min="11" max="11" width="16.33203125" customWidth="1"/>
  </cols>
  <sheetData>
    <row r="1" spans="1:11" x14ac:dyDescent="0.3">
      <c r="J1" s="111" t="s">
        <v>138</v>
      </c>
      <c r="K1" s="111"/>
    </row>
    <row r="2" spans="1:11" ht="24" customHeight="1" x14ac:dyDescent="0.3">
      <c r="J2" s="112" t="s">
        <v>139</v>
      </c>
      <c r="K2" s="112"/>
    </row>
    <row r="3" spans="1:11" x14ac:dyDescent="0.3">
      <c r="B3" s="113"/>
      <c r="J3" s="114" t="s">
        <v>140</v>
      </c>
      <c r="K3" s="111"/>
    </row>
    <row r="4" spans="1:11" ht="0.75" customHeight="1" x14ac:dyDescent="0.3"/>
    <row r="5" spans="1:11" hidden="1" x14ac:dyDescent="0.3"/>
    <row r="6" spans="1:11" ht="21" x14ac:dyDescent="0.4">
      <c r="A6" s="115" t="s">
        <v>141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1" ht="21" x14ac:dyDescent="0.4">
      <c r="A7" s="115" t="s">
        <v>142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1" ht="21" x14ac:dyDescent="0.4">
      <c r="A8" s="116" t="s">
        <v>143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1:11" ht="21" x14ac:dyDescent="0.4">
      <c r="A9" s="115" t="s">
        <v>144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1" spans="1:11" ht="39" customHeight="1" x14ac:dyDescent="0.3">
      <c r="A11" s="117" t="s">
        <v>145</v>
      </c>
      <c r="B11" s="118" t="s">
        <v>146</v>
      </c>
      <c r="C11" s="119" t="s">
        <v>147</v>
      </c>
      <c r="D11" s="120"/>
      <c r="E11" s="121"/>
      <c r="F11" s="118" t="s">
        <v>148</v>
      </c>
      <c r="G11" s="119" t="s">
        <v>149</v>
      </c>
      <c r="H11" s="120"/>
      <c r="I11" s="120"/>
      <c r="J11" s="121"/>
      <c r="K11" s="118" t="s">
        <v>150</v>
      </c>
    </row>
    <row r="12" spans="1:11" ht="99.75" customHeight="1" x14ac:dyDescent="0.3">
      <c r="A12" s="122"/>
      <c r="B12" s="123"/>
      <c r="C12" s="124" t="s">
        <v>151</v>
      </c>
      <c r="D12" s="124" t="s">
        <v>152</v>
      </c>
      <c r="E12" s="15" t="s">
        <v>12</v>
      </c>
      <c r="F12" s="123"/>
      <c r="G12" s="125" t="s">
        <v>153</v>
      </c>
      <c r="H12" s="125" t="s">
        <v>154</v>
      </c>
      <c r="I12" s="15" t="s">
        <v>15</v>
      </c>
      <c r="J12" s="125" t="s">
        <v>154</v>
      </c>
      <c r="K12" s="123"/>
    </row>
    <row r="13" spans="1:11" ht="25.5" customHeight="1" x14ac:dyDescent="0.35">
      <c r="A13" s="117" t="s">
        <v>155</v>
      </c>
      <c r="B13" s="126" t="s">
        <v>87</v>
      </c>
      <c r="C13" s="126">
        <v>116.2</v>
      </c>
      <c r="D13" s="126"/>
      <c r="E13" s="126"/>
      <c r="F13" s="126">
        <f>C13+D13</f>
        <v>116.2</v>
      </c>
      <c r="G13" s="126">
        <v>2111</v>
      </c>
      <c r="H13" s="127">
        <v>21.9</v>
      </c>
      <c r="I13" s="126" t="s">
        <v>156</v>
      </c>
      <c r="J13" s="127">
        <f>H13</f>
        <v>21.9</v>
      </c>
      <c r="K13" s="128"/>
    </row>
    <row r="14" spans="1:11" ht="36" customHeight="1" x14ac:dyDescent="0.35">
      <c r="A14" s="129"/>
      <c r="B14" s="128"/>
      <c r="C14" s="128"/>
      <c r="D14" s="128"/>
      <c r="E14" s="128"/>
      <c r="F14" s="128">
        <f t="shared" ref="F14" si="0">C14+D14</f>
        <v>0</v>
      </c>
      <c r="G14" s="126">
        <v>2120</v>
      </c>
      <c r="H14" s="127">
        <v>5</v>
      </c>
      <c r="I14" s="130" t="s">
        <v>157</v>
      </c>
      <c r="J14" s="127">
        <f t="shared" ref="J14:J21" si="1">H14</f>
        <v>5</v>
      </c>
      <c r="K14" s="131"/>
    </row>
    <row r="15" spans="1:11" ht="97.5" customHeight="1" x14ac:dyDescent="0.35">
      <c r="A15" s="129"/>
      <c r="B15" s="128"/>
      <c r="C15" s="128"/>
      <c r="D15" s="128"/>
      <c r="E15" s="128"/>
      <c r="F15" s="128"/>
      <c r="G15" s="126">
        <v>2210</v>
      </c>
      <c r="H15" s="127">
        <v>4.9000000000000004</v>
      </c>
      <c r="I15" s="130" t="s">
        <v>158</v>
      </c>
      <c r="J15" s="127">
        <f t="shared" si="1"/>
        <v>4.9000000000000004</v>
      </c>
      <c r="K15" s="131"/>
    </row>
    <row r="16" spans="1:11" ht="67.5" customHeight="1" x14ac:dyDescent="0.35">
      <c r="A16" s="129"/>
      <c r="B16" s="128"/>
      <c r="C16" s="128"/>
      <c r="D16" s="128"/>
      <c r="E16" s="128"/>
      <c r="F16" s="128"/>
      <c r="G16" s="126">
        <v>2210</v>
      </c>
      <c r="H16" s="127">
        <v>9.5</v>
      </c>
      <c r="I16" s="130" t="s">
        <v>159</v>
      </c>
      <c r="J16" s="127">
        <f t="shared" si="1"/>
        <v>9.5</v>
      </c>
      <c r="K16" s="131"/>
    </row>
    <row r="17" spans="1:11" ht="78.75" customHeight="1" x14ac:dyDescent="0.35">
      <c r="A17" s="129"/>
      <c r="B17" s="128"/>
      <c r="C17" s="128"/>
      <c r="D17" s="128"/>
      <c r="E17" s="128"/>
      <c r="F17" s="128"/>
      <c r="G17" s="126">
        <v>2220</v>
      </c>
      <c r="H17" s="127">
        <v>4</v>
      </c>
      <c r="I17" s="130" t="s">
        <v>160</v>
      </c>
      <c r="J17" s="127">
        <f t="shared" si="1"/>
        <v>4</v>
      </c>
      <c r="K17" s="131"/>
    </row>
    <row r="18" spans="1:11" ht="27.75" customHeight="1" x14ac:dyDescent="0.35">
      <c r="A18" s="129"/>
      <c r="B18" s="128"/>
      <c r="C18" s="128"/>
      <c r="D18" s="128"/>
      <c r="E18" s="128"/>
      <c r="F18" s="128"/>
      <c r="G18" s="126">
        <v>2220</v>
      </c>
      <c r="H18" s="127">
        <v>15.4</v>
      </c>
      <c r="I18" s="130" t="s">
        <v>161</v>
      </c>
      <c r="J18" s="127">
        <f t="shared" si="1"/>
        <v>15.4</v>
      </c>
      <c r="K18" s="131"/>
    </row>
    <row r="19" spans="1:11" ht="55.5" customHeight="1" x14ac:dyDescent="0.35">
      <c r="A19" s="129"/>
      <c r="B19" s="128"/>
      <c r="C19" s="128"/>
      <c r="D19" s="128"/>
      <c r="E19" s="128"/>
      <c r="F19" s="128"/>
      <c r="G19" s="126">
        <v>2220</v>
      </c>
      <c r="H19" s="127">
        <v>2.2000000000000002</v>
      </c>
      <c r="I19" s="130" t="s">
        <v>162</v>
      </c>
      <c r="J19" s="127">
        <f t="shared" si="1"/>
        <v>2.2000000000000002</v>
      </c>
      <c r="K19" s="131"/>
    </row>
    <row r="20" spans="1:11" ht="73.5" customHeight="1" x14ac:dyDescent="0.35">
      <c r="A20" s="129"/>
      <c r="B20" s="128"/>
      <c r="C20" s="128"/>
      <c r="D20" s="128"/>
      <c r="E20" s="128"/>
      <c r="F20" s="128"/>
      <c r="G20" s="126">
        <v>2240</v>
      </c>
      <c r="H20" s="127">
        <v>6.7</v>
      </c>
      <c r="I20" s="130" t="s">
        <v>163</v>
      </c>
      <c r="J20" s="127">
        <f t="shared" si="1"/>
        <v>6.7</v>
      </c>
      <c r="K20" s="131"/>
    </row>
    <row r="21" spans="1:11" ht="73.5" customHeight="1" x14ac:dyDescent="0.35">
      <c r="A21" s="129"/>
      <c r="B21" s="128"/>
      <c r="C21" s="128"/>
      <c r="D21" s="128"/>
      <c r="E21" s="128"/>
      <c r="F21" s="128"/>
      <c r="G21" s="126">
        <v>3110</v>
      </c>
      <c r="H21" s="127">
        <v>18.600000000000001</v>
      </c>
      <c r="I21" s="130" t="s">
        <v>164</v>
      </c>
      <c r="J21" s="127">
        <f t="shared" si="1"/>
        <v>18.600000000000001</v>
      </c>
      <c r="K21" s="131"/>
    </row>
    <row r="22" spans="1:11" ht="78" x14ac:dyDescent="0.35">
      <c r="A22" s="132" t="s">
        <v>165</v>
      </c>
      <c r="B22" s="133"/>
      <c r="C22" s="134">
        <f>C13+C14</f>
        <v>116.2</v>
      </c>
      <c r="D22" s="134">
        <f>D13+D14</f>
        <v>0</v>
      </c>
      <c r="E22" s="134"/>
      <c r="F22" s="134">
        <f>F13+F14</f>
        <v>116.2</v>
      </c>
      <c r="G22" s="134"/>
      <c r="H22" s="135">
        <f>H13+H14+H15+H16+H17+H18+H19+H20+H21</f>
        <v>88.199999999999989</v>
      </c>
      <c r="I22" s="135"/>
      <c r="J22" s="135">
        <f t="shared" ref="J22" si="2">J13+J14+J15+J16+J17+J18+J19+J20+J21</f>
        <v>88.199999999999989</v>
      </c>
      <c r="K22" s="135">
        <f>F22-J22</f>
        <v>28.000000000000014</v>
      </c>
    </row>
    <row r="23" spans="1:11" ht="18" x14ac:dyDescent="0.35">
      <c r="A23" s="117" t="s">
        <v>166</v>
      </c>
      <c r="B23" s="126" t="s">
        <v>87</v>
      </c>
      <c r="C23" s="136">
        <v>100</v>
      </c>
      <c r="D23" s="136"/>
      <c r="E23" s="136"/>
      <c r="F23" s="136">
        <f>C23+D23</f>
        <v>100</v>
      </c>
      <c r="G23" s="137">
        <v>2111</v>
      </c>
      <c r="H23" s="138">
        <v>8.4</v>
      </c>
      <c r="I23" s="126" t="s">
        <v>156</v>
      </c>
      <c r="J23" s="138">
        <v>8.4</v>
      </c>
      <c r="K23" s="135"/>
    </row>
    <row r="24" spans="1:11" ht="18" x14ac:dyDescent="0.35">
      <c r="A24" s="129"/>
      <c r="B24" s="126"/>
      <c r="C24" s="126"/>
      <c r="D24" s="126"/>
      <c r="E24" s="126"/>
      <c r="F24" s="126"/>
      <c r="G24" s="126">
        <v>2220</v>
      </c>
      <c r="H24" s="126">
        <v>36.1</v>
      </c>
      <c r="I24" s="130" t="s">
        <v>161</v>
      </c>
      <c r="J24" s="126">
        <v>36.1</v>
      </c>
      <c r="K24" s="135"/>
    </row>
    <row r="25" spans="1:11" ht="36" x14ac:dyDescent="0.35">
      <c r="A25" s="129"/>
      <c r="B25" s="126"/>
      <c r="C25" s="126"/>
      <c r="D25" s="126"/>
      <c r="E25" s="126"/>
      <c r="F25" s="126"/>
      <c r="G25" s="126">
        <v>2220</v>
      </c>
      <c r="H25" s="127">
        <v>10</v>
      </c>
      <c r="I25" s="130" t="s">
        <v>167</v>
      </c>
      <c r="J25" s="127">
        <v>10</v>
      </c>
      <c r="K25" s="135"/>
    </row>
    <row r="26" spans="1:11" ht="54" x14ac:dyDescent="0.35">
      <c r="A26" s="129"/>
      <c r="B26" s="126"/>
      <c r="C26" s="126"/>
      <c r="D26" s="126"/>
      <c r="E26" s="126"/>
      <c r="F26" s="126"/>
      <c r="G26" s="126">
        <v>2240</v>
      </c>
      <c r="H26" s="126">
        <v>6.6</v>
      </c>
      <c r="I26" s="130" t="s">
        <v>168</v>
      </c>
      <c r="J26" s="126">
        <v>6.6</v>
      </c>
      <c r="K26" s="135"/>
    </row>
    <row r="27" spans="1:11" ht="18" x14ac:dyDescent="0.35">
      <c r="A27" s="122"/>
      <c r="B27" s="126"/>
      <c r="C27" s="126"/>
      <c r="D27" s="126"/>
      <c r="E27" s="126"/>
      <c r="F27" s="126"/>
      <c r="G27" s="126">
        <v>2240</v>
      </c>
      <c r="H27" s="126">
        <v>1.2</v>
      </c>
      <c r="I27" s="130"/>
      <c r="J27" s="126">
        <v>1.2</v>
      </c>
      <c r="K27" s="135"/>
    </row>
    <row r="28" spans="1:11" ht="78" x14ac:dyDescent="0.35">
      <c r="A28" s="132" t="s">
        <v>169</v>
      </c>
      <c r="B28" s="126"/>
      <c r="C28" s="139">
        <f>C23+C24+C25+C26+C27</f>
        <v>100</v>
      </c>
      <c r="D28" s="139"/>
      <c r="E28" s="139"/>
      <c r="F28" s="139">
        <f t="shared" ref="F28" si="3">F23+F24+F25+F26+F27</f>
        <v>100</v>
      </c>
      <c r="G28" s="140"/>
      <c r="H28" s="141">
        <f>H23+H24+H25+H26+H27</f>
        <v>62.300000000000004</v>
      </c>
      <c r="I28" s="141"/>
      <c r="J28" s="141">
        <f t="shared" ref="J28" si="4">J23+J24+J25+J26+J27</f>
        <v>62.300000000000004</v>
      </c>
      <c r="K28" s="135">
        <f t="shared" ref="K28" si="5">F28-J28</f>
        <v>37.699999999999996</v>
      </c>
    </row>
    <row r="29" spans="1:11" ht="18" x14ac:dyDescent="0.35">
      <c r="A29" s="142" t="s">
        <v>170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spans="1:11" ht="18" x14ac:dyDescent="0.35">
      <c r="A30" s="143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spans="1:11" ht="18" x14ac:dyDescent="0.35">
      <c r="A31" s="142" t="s">
        <v>171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spans="1:11" ht="18" x14ac:dyDescent="0.35">
      <c r="A32" s="143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spans="1:11" ht="58.5" customHeight="1" x14ac:dyDescent="0.3">
      <c r="A33" s="144" t="s">
        <v>172</v>
      </c>
      <c r="B33" s="145"/>
      <c r="C33" s="139">
        <f>C22+C28</f>
        <v>216.2</v>
      </c>
      <c r="D33" s="145">
        <f t="shared" ref="D33" si="6">D22</f>
        <v>0</v>
      </c>
      <c r="E33" s="145"/>
      <c r="F33" s="139">
        <f>F22+F28</f>
        <v>216.2</v>
      </c>
      <c r="G33" s="145"/>
      <c r="H33" s="146">
        <f>H22+H28</f>
        <v>150.5</v>
      </c>
      <c r="I33" s="145"/>
      <c r="J33" s="146">
        <f>J22+J28</f>
        <v>150.5</v>
      </c>
      <c r="K33" s="146">
        <f>K22+K28</f>
        <v>65.700000000000017</v>
      </c>
    </row>
    <row r="34" spans="1:11" ht="24" customHeight="1" x14ac:dyDescent="0.3">
      <c r="A34" s="147" t="s">
        <v>173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9"/>
    </row>
    <row r="35" spans="1:11" ht="23.25" customHeight="1" x14ac:dyDescent="0.3">
      <c r="A35" s="147" t="s">
        <v>174</v>
      </c>
    </row>
    <row r="36" spans="1:11" ht="27.75" customHeight="1" x14ac:dyDescent="0.3">
      <c r="B36" s="55" t="s">
        <v>35</v>
      </c>
      <c r="F36" s="56"/>
      <c r="G36" s="57" t="s">
        <v>175</v>
      </c>
      <c r="H36" s="58"/>
    </row>
    <row r="37" spans="1:11" x14ac:dyDescent="0.3">
      <c r="B37" s="55"/>
      <c r="F37" s="59" t="s">
        <v>37</v>
      </c>
      <c r="G37" s="59"/>
      <c r="H37" s="59"/>
    </row>
    <row r="38" spans="1:11" ht="15.6" x14ac:dyDescent="0.3">
      <c r="B38" s="55" t="s">
        <v>38</v>
      </c>
      <c r="F38" s="56"/>
      <c r="G38" s="57" t="s">
        <v>176</v>
      </c>
      <c r="H38" s="58"/>
    </row>
    <row r="39" spans="1:11" x14ac:dyDescent="0.3">
      <c r="F39" s="59" t="s">
        <v>37</v>
      </c>
      <c r="G39" s="59"/>
      <c r="H39" s="59"/>
    </row>
  </sheetData>
  <mergeCells count="17">
    <mergeCell ref="G38:H38"/>
    <mergeCell ref="K11:K12"/>
    <mergeCell ref="A13:A21"/>
    <mergeCell ref="A23:A27"/>
    <mergeCell ref="A29:A30"/>
    <mergeCell ref="A31:A32"/>
    <mergeCell ref="G36:H36"/>
    <mergeCell ref="J2:K2"/>
    <mergeCell ref="A6:K6"/>
    <mergeCell ref="A7:K7"/>
    <mergeCell ref="A8:K8"/>
    <mergeCell ref="A9:K9"/>
    <mergeCell ref="A11:A12"/>
    <mergeCell ref="B11:B12"/>
    <mergeCell ref="C11:E11"/>
    <mergeCell ref="F11:F12"/>
    <mergeCell ref="G11:J11"/>
  </mergeCells>
  <pageMargins left="0" right="0" top="0" bottom="0" header="0.31496062992125984" footer="0.31496062992125984"/>
  <pageSetup paperSize="9" scale="8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CB587-B79D-4D84-A5FF-4DE779D9429B}">
  <dimension ref="A1:K37"/>
  <sheetViews>
    <sheetView workbookViewId="0">
      <selection activeCell="B5" sqref="B5:B6"/>
    </sheetView>
  </sheetViews>
  <sheetFormatPr defaultColWidth="9.109375" defaultRowHeight="13.8" x14ac:dyDescent="0.25"/>
  <cols>
    <col min="1" max="1" width="6.88671875" style="165" customWidth="1"/>
    <col min="2" max="2" width="27.88671875" style="165" customWidth="1"/>
    <col min="3" max="3" width="12.6640625" style="165" customWidth="1"/>
    <col min="4" max="4" width="20.5546875" style="165" bestFit="1" customWidth="1"/>
    <col min="5" max="5" width="61.5546875" style="165" customWidth="1"/>
    <col min="6" max="6" width="14" style="165" customWidth="1"/>
    <col min="7" max="7" width="26" style="165" bestFit="1" customWidth="1"/>
    <col min="8" max="8" width="8.5546875" style="165" customWidth="1"/>
    <col min="9" max="9" width="61.109375" style="165" customWidth="1"/>
    <col min="10" max="10" width="8.6640625" style="165" customWidth="1"/>
    <col min="11" max="11" width="20.44140625" style="165" customWidth="1"/>
    <col min="12" max="16384" width="9.109375" style="165"/>
  </cols>
  <sheetData>
    <row r="1" spans="1:11" s="153" customFormat="1" ht="45.75" customHeight="1" x14ac:dyDescent="0.4">
      <c r="A1" s="153" t="s">
        <v>141</v>
      </c>
      <c r="J1" s="154"/>
      <c r="K1" s="154"/>
    </row>
    <row r="2" spans="1:11" s="153" customFormat="1" ht="21" x14ac:dyDescent="0.4">
      <c r="A2" s="153" t="s">
        <v>177</v>
      </c>
    </row>
    <row r="3" spans="1:11" s="153" customFormat="1" ht="21" x14ac:dyDescent="0.4">
      <c r="A3" s="153" t="s">
        <v>178</v>
      </c>
    </row>
    <row r="4" spans="1:11" s="153" customFormat="1" ht="21" x14ac:dyDescent="0.4">
      <c r="A4" s="153" t="s">
        <v>179</v>
      </c>
    </row>
    <row r="5" spans="1:11" s="153" customFormat="1" ht="60" customHeight="1" x14ac:dyDescent="0.4">
      <c r="A5" s="155" t="s">
        <v>180</v>
      </c>
      <c r="B5" s="156" t="s">
        <v>5</v>
      </c>
      <c r="C5" s="156" t="s">
        <v>6</v>
      </c>
      <c r="D5" s="156"/>
      <c r="E5" s="156"/>
      <c r="F5" s="156" t="s">
        <v>148</v>
      </c>
      <c r="G5" s="156" t="s">
        <v>181</v>
      </c>
      <c r="H5" s="156"/>
      <c r="I5" s="156"/>
      <c r="J5" s="156"/>
      <c r="K5" s="156" t="s">
        <v>150</v>
      </c>
    </row>
    <row r="6" spans="1:11" s="153" customFormat="1" ht="120" customHeight="1" x14ac:dyDescent="0.4">
      <c r="A6" s="157"/>
      <c r="B6" s="156"/>
      <c r="C6" s="158" t="s">
        <v>151</v>
      </c>
      <c r="D6" s="158" t="s">
        <v>182</v>
      </c>
      <c r="E6" s="158" t="s">
        <v>183</v>
      </c>
      <c r="F6" s="156"/>
      <c r="G6" s="158" t="s">
        <v>13</v>
      </c>
      <c r="H6" s="158" t="s">
        <v>184</v>
      </c>
      <c r="I6" s="158" t="s">
        <v>183</v>
      </c>
      <c r="J6" s="158" t="s">
        <v>184</v>
      </c>
      <c r="K6" s="156"/>
    </row>
    <row r="7" spans="1:11" s="162" customFormat="1" ht="72" x14ac:dyDescent="0.35">
      <c r="A7" s="144">
        <v>1</v>
      </c>
      <c r="B7" s="152" t="s">
        <v>185</v>
      </c>
      <c r="C7" s="159"/>
      <c r="D7" s="151">
        <v>0.5</v>
      </c>
      <c r="E7" s="152" t="s">
        <v>186</v>
      </c>
      <c r="F7" s="160">
        <f t="shared" ref="F7:F28" si="0">C7+D7</f>
        <v>0.5</v>
      </c>
      <c r="G7" s="152">
        <v>2240</v>
      </c>
      <c r="H7" s="161">
        <v>25.5</v>
      </c>
      <c r="I7" s="152" t="s">
        <v>186</v>
      </c>
      <c r="J7" s="151">
        <v>0.5</v>
      </c>
      <c r="K7" s="160"/>
    </row>
    <row r="8" spans="1:11" s="162" customFormat="1" ht="18" x14ac:dyDescent="0.35">
      <c r="A8" s="144"/>
      <c r="B8" s="152"/>
      <c r="C8" s="159"/>
      <c r="D8" s="151">
        <v>0.3</v>
      </c>
      <c r="E8" s="152" t="s">
        <v>187</v>
      </c>
      <c r="F8" s="160">
        <f t="shared" si="0"/>
        <v>0.3</v>
      </c>
      <c r="G8" s="152"/>
      <c r="H8" s="161"/>
      <c r="I8" s="152" t="s">
        <v>187</v>
      </c>
      <c r="J8" s="151">
        <v>0.3</v>
      </c>
      <c r="K8" s="160"/>
    </row>
    <row r="9" spans="1:11" s="162" customFormat="1" ht="18" x14ac:dyDescent="0.35">
      <c r="A9" s="144"/>
      <c r="B9" s="152"/>
      <c r="C9" s="159"/>
      <c r="D9" s="151">
        <v>0.1</v>
      </c>
      <c r="E9" s="152" t="s">
        <v>187</v>
      </c>
      <c r="F9" s="160">
        <f t="shared" si="0"/>
        <v>0.1</v>
      </c>
      <c r="G9" s="152"/>
      <c r="H9" s="161"/>
      <c r="I9" s="152" t="s">
        <v>187</v>
      </c>
      <c r="J9" s="151">
        <v>0.1</v>
      </c>
      <c r="K9" s="160"/>
    </row>
    <row r="10" spans="1:11" s="162" customFormat="1" ht="18" x14ac:dyDescent="0.35">
      <c r="A10" s="144"/>
      <c r="B10" s="152"/>
      <c r="C10" s="159"/>
      <c r="D10" s="151">
        <v>2.1</v>
      </c>
      <c r="E10" s="152" t="s">
        <v>188</v>
      </c>
      <c r="F10" s="160">
        <f t="shared" si="0"/>
        <v>2.1</v>
      </c>
      <c r="G10" s="152"/>
      <c r="H10" s="161"/>
      <c r="I10" s="152" t="s">
        <v>188</v>
      </c>
      <c r="J10" s="151">
        <v>2.1</v>
      </c>
      <c r="K10" s="160"/>
    </row>
    <row r="11" spans="1:11" s="162" customFormat="1" ht="54" x14ac:dyDescent="0.35">
      <c r="A11" s="144">
        <v>2</v>
      </c>
      <c r="B11" s="152" t="s">
        <v>189</v>
      </c>
      <c r="C11" s="159"/>
      <c r="D11" s="151">
        <v>4.3</v>
      </c>
      <c r="E11" s="152" t="s">
        <v>190</v>
      </c>
      <c r="F11" s="160">
        <f t="shared" si="0"/>
        <v>4.3</v>
      </c>
      <c r="G11" s="152"/>
      <c r="H11" s="161"/>
      <c r="I11" s="152" t="s">
        <v>190</v>
      </c>
      <c r="J11" s="151">
        <v>4.3</v>
      </c>
      <c r="K11" s="160"/>
    </row>
    <row r="12" spans="1:11" s="162" customFormat="1" ht="18" x14ac:dyDescent="0.35">
      <c r="A12" s="144"/>
      <c r="B12" s="152"/>
      <c r="C12" s="159"/>
      <c r="D12" s="151">
        <v>2.8</v>
      </c>
      <c r="E12" s="152" t="s">
        <v>191</v>
      </c>
      <c r="F12" s="160">
        <f t="shared" si="0"/>
        <v>2.8</v>
      </c>
      <c r="G12" s="152"/>
      <c r="H12" s="161"/>
      <c r="I12" s="152" t="s">
        <v>191</v>
      </c>
      <c r="J12" s="151">
        <v>2.8</v>
      </c>
      <c r="K12" s="160"/>
    </row>
    <row r="13" spans="1:11" s="162" customFormat="1" ht="18" x14ac:dyDescent="0.35">
      <c r="A13" s="144"/>
      <c r="B13" s="152"/>
      <c r="C13" s="159"/>
      <c r="D13" s="151">
        <v>1.9</v>
      </c>
      <c r="E13" s="152" t="s">
        <v>192</v>
      </c>
      <c r="F13" s="160">
        <f t="shared" si="0"/>
        <v>1.9</v>
      </c>
      <c r="G13" s="152"/>
      <c r="H13" s="161"/>
      <c r="I13" s="152" t="s">
        <v>192</v>
      </c>
      <c r="J13" s="151">
        <v>1.9</v>
      </c>
      <c r="K13" s="160"/>
    </row>
    <row r="14" spans="1:11" s="162" customFormat="1" ht="18" x14ac:dyDescent="0.35">
      <c r="A14" s="144"/>
      <c r="B14" s="152"/>
      <c r="C14" s="159"/>
      <c r="D14" s="161">
        <v>2.2000000000000002</v>
      </c>
      <c r="E14" s="152" t="s">
        <v>193</v>
      </c>
      <c r="F14" s="160">
        <f t="shared" si="0"/>
        <v>2.2000000000000002</v>
      </c>
      <c r="G14" s="152"/>
      <c r="H14" s="161"/>
      <c r="I14" s="152" t="s">
        <v>193</v>
      </c>
      <c r="J14" s="161">
        <v>2.2000000000000002</v>
      </c>
      <c r="K14" s="160"/>
    </row>
    <row r="15" spans="1:11" s="162" customFormat="1" ht="18" x14ac:dyDescent="0.35">
      <c r="A15" s="144"/>
      <c r="B15" s="152"/>
      <c r="C15" s="159"/>
      <c r="D15" s="161">
        <v>0.1</v>
      </c>
      <c r="E15" s="152" t="s">
        <v>194</v>
      </c>
      <c r="F15" s="160">
        <f t="shared" si="0"/>
        <v>0.1</v>
      </c>
      <c r="G15" s="152"/>
      <c r="H15" s="161"/>
      <c r="I15" s="152" t="s">
        <v>194</v>
      </c>
      <c r="J15" s="161">
        <v>0.1</v>
      </c>
      <c r="K15" s="160"/>
    </row>
    <row r="16" spans="1:11" s="162" customFormat="1" ht="36" x14ac:dyDescent="0.35">
      <c r="A16" s="144"/>
      <c r="B16" s="152"/>
      <c r="C16" s="159"/>
      <c r="D16" s="161">
        <v>1</v>
      </c>
      <c r="E16" s="152" t="s">
        <v>195</v>
      </c>
      <c r="F16" s="160">
        <f t="shared" si="0"/>
        <v>1</v>
      </c>
      <c r="G16" s="152"/>
      <c r="H16" s="161"/>
      <c r="I16" s="152" t="s">
        <v>195</v>
      </c>
      <c r="J16" s="161">
        <v>1</v>
      </c>
      <c r="K16" s="160"/>
    </row>
    <row r="17" spans="1:11" s="162" customFormat="1" ht="36" x14ac:dyDescent="0.35">
      <c r="A17" s="144"/>
      <c r="B17" s="152"/>
      <c r="C17" s="159"/>
      <c r="D17" s="161">
        <v>2</v>
      </c>
      <c r="E17" s="152" t="s">
        <v>196</v>
      </c>
      <c r="F17" s="160">
        <f t="shared" si="0"/>
        <v>2</v>
      </c>
      <c r="G17" s="152"/>
      <c r="H17" s="161"/>
      <c r="I17" s="152" t="s">
        <v>196</v>
      </c>
      <c r="J17" s="161">
        <v>2</v>
      </c>
      <c r="K17" s="160"/>
    </row>
    <row r="18" spans="1:11" s="162" customFormat="1" ht="54" x14ac:dyDescent="0.35">
      <c r="A18" s="144">
        <v>3</v>
      </c>
      <c r="B18" s="152" t="s">
        <v>197</v>
      </c>
      <c r="C18" s="159"/>
      <c r="D18" s="161">
        <v>0.3</v>
      </c>
      <c r="E18" s="152" t="s">
        <v>198</v>
      </c>
      <c r="F18" s="160">
        <f t="shared" si="0"/>
        <v>0.3</v>
      </c>
      <c r="G18" s="152"/>
      <c r="H18" s="161"/>
      <c r="I18" s="152" t="s">
        <v>198</v>
      </c>
      <c r="J18" s="161">
        <v>0.3</v>
      </c>
      <c r="K18" s="160"/>
    </row>
    <row r="19" spans="1:11" s="162" customFormat="1" ht="18" x14ac:dyDescent="0.35">
      <c r="A19" s="144"/>
      <c r="B19" s="152"/>
      <c r="C19" s="159"/>
      <c r="D19" s="161">
        <v>0.2</v>
      </c>
      <c r="E19" s="152" t="s">
        <v>199</v>
      </c>
      <c r="F19" s="160">
        <f t="shared" si="0"/>
        <v>0.2</v>
      </c>
      <c r="G19" s="152"/>
      <c r="H19" s="161"/>
      <c r="I19" s="152" t="s">
        <v>199</v>
      </c>
      <c r="J19" s="161">
        <v>0.2</v>
      </c>
      <c r="K19" s="160"/>
    </row>
    <row r="20" spans="1:11" s="162" customFormat="1" ht="18" x14ac:dyDescent="0.35">
      <c r="A20" s="144"/>
      <c r="B20" s="152"/>
      <c r="C20" s="159"/>
      <c r="D20" s="161">
        <v>0.2</v>
      </c>
      <c r="E20" s="152" t="s">
        <v>200</v>
      </c>
      <c r="F20" s="160">
        <f t="shared" si="0"/>
        <v>0.2</v>
      </c>
      <c r="G20" s="152"/>
      <c r="H20" s="161"/>
      <c r="I20" s="152" t="s">
        <v>200</v>
      </c>
      <c r="J20" s="161">
        <v>0.2</v>
      </c>
      <c r="K20" s="160"/>
    </row>
    <row r="21" spans="1:11" s="162" customFormat="1" ht="18" x14ac:dyDescent="0.35">
      <c r="A21" s="144"/>
      <c r="B21" s="152"/>
      <c r="C21" s="159"/>
      <c r="D21" s="161">
        <v>0.3</v>
      </c>
      <c r="E21" s="152" t="s">
        <v>201</v>
      </c>
      <c r="F21" s="160">
        <f t="shared" si="0"/>
        <v>0.3</v>
      </c>
      <c r="G21" s="152"/>
      <c r="H21" s="161"/>
      <c r="I21" s="152" t="s">
        <v>201</v>
      </c>
      <c r="J21" s="161">
        <v>0.3</v>
      </c>
      <c r="K21" s="160"/>
    </row>
    <row r="22" spans="1:11" s="162" customFormat="1" ht="18" x14ac:dyDescent="0.35">
      <c r="A22" s="144"/>
      <c r="B22" s="152"/>
      <c r="C22" s="159"/>
      <c r="D22" s="161">
        <v>0.3</v>
      </c>
      <c r="E22" s="152" t="s">
        <v>202</v>
      </c>
      <c r="F22" s="160">
        <f t="shared" si="0"/>
        <v>0.3</v>
      </c>
      <c r="G22" s="152"/>
      <c r="H22" s="161"/>
      <c r="I22" s="152" t="s">
        <v>201</v>
      </c>
      <c r="J22" s="161">
        <v>0.3</v>
      </c>
      <c r="K22" s="160"/>
    </row>
    <row r="23" spans="1:11" s="162" customFormat="1" ht="18" x14ac:dyDescent="0.35">
      <c r="A23" s="144"/>
      <c r="B23" s="152"/>
      <c r="C23" s="159"/>
      <c r="D23" s="161">
        <v>0.3</v>
      </c>
      <c r="E23" s="152" t="s">
        <v>203</v>
      </c>
      <c r="F23" s="160">
        <f t="shared" si="0"/>
        <v>0.3</v>
      </c>
      <c r="G23" s="152"/>
      <c r="H23" s="161"/>
      <c r="I23" s="152" t="s">
        <v>204</v>
      </c>
      <c r="J23" s="161">
        <v>0.3</v>
      </c>
      <c r="K23" s="160"/>
    </row>
    <row r="24" spans="1:11" s="162" customFormat="1" ht="18" x14ac:dyDescent="0.35">
      <c r="A24" s="144"/>
      <c r="B24" s="152"/>
      <c r="C24" s="159"/>
      <c r="D24" s="161">
        <v>0.3</v>
      </c>
      <c r="E24" s="152" t="s">
        <v>205</v>
      </c>
      <c r="F24" s="160">
        <f t="shared" si="0"/>
        <v>0.3</v>
      </c>
      <c r="G24" s="152"/>
      <c r="H24" s="161"/>
      <c r="I24" s="152" t="s">
        <v>205</v>
      </c>
      <c r="J24" s="161">
        <v>0.3</v>
      </c>
      <c r="K24" s="160"/>
    </row>
    <row r="25" spans="1:11" s="162" customFormat="1" ht="54" x14ac:dyDescent="0.35">
      <c r="A25" s="144">
        <v>4</v>
      </c>
      <c r="B25" s="152" t="s">
        <v>206</v>
      </c>
      <c r="C25" s="159"/>
      <c r="D25" s="161">
        <v>3</v>
      </c>
      <c r="E25" s="152" t="s">
        <v>207</v>
      </c>
      <c r="F25" s="160">
        <f t="shared" si="0"/>
        <v>3</v>
      </c>
      <c r="G25" s="152"/>
      <c r="H25" s="161"/>
      <c r="I25" s="152" t="s">
        <v>207</v>
      </c>
      <c r="J25" s="161">
        <v>3</v>
      </c>
      <c r="K25" s="160"/>
    </row>
    <row r="26" spans="1:11" s="162" customFormat="1" ht="18" x14ac:dyDescent="0.35">
      <c r="A26" s="144"/>
      <c r="B26" s="152"/>
      <c r="C26" s="159"/>
      <c r="D26" s="161">
        <v>0.6</v>
      </c>
      <c r="E26" s="152" t="s">
        <v>208</v>
      </c>
      <c r="F26" s="160">
        <f t="shared" si="0"/>
        <v>0.6</v>
      </c>
      <c r="G26" s="152"/>
      <c r="H26" s="161"/>
      <c r="I26" s="152" t="s">
        <v>208</v>
      </c>
      <c r="J26" s="161">
        <v>0.6</v>
      </c>
      <c r="K26" s="160"/>
    </row>
    <row r="27" spans="1:11" s="162" customFormat="1" ht="36" x14ac:dyDescent="0.35">
      <c r="A27" s="144"/>
      <c r="B27" s="152"/>
      <c r="C27" s="159"/>
      <c r="D27" s="161">
        <v>0.1</v>
      </c>
      <c r="E27" s="152" t="s">
        <v>209</v>
      </c>
      <c r="F27" s="160">
        <f t="shared" si="0"/>
        <v>0.1</v>
      </c>
      <c r="G27" s="152"/>
      <c r="H27" s="161"/>
      <c r="I27" s="152" t="s">
        <v>209</v>
      </c>
      <c r="J27" s="161">
        <v>0.1</v>
      </c>
      <c r="K27" s="160"/>
    </row>
    <row r="28" spans="1:11" s="162" customFormat="1" ht="36" x14ac:dyDescent="0.35">
      <c r="A28" s="144">
        <v>5</v>
      </c>
      <c r="B28" s="152" t="s">
        <v>210</v>
      </c>
      <c r="C28" s="159"/>
      <c r="D28" s="161">
        <v>16.899999999999999</v>
      </c>
      <c r="E28" s="152" t="s">
        <v>211</v>
      </c>
      <c r="F28" s="160">
        <f t="shared" si="0"/>
        <v>16.899999999999999</v>
      </c>
      <c r="G28" s="152"/>
      <c r="H28" s="161"/>
      <c r="I28" s="152" t="s">
        <v>211</v>
      </c>
      <c r="J28" s="161">
        <v>16.899999999999999</v>
      </c>
      <c r="K28" s="160"/>
    </row>
    <row r="29" spans="1:11" s="162" customFormat="1" ht="30" customHeight="1" x14ac:dyDescent="0.35">
      <c r="A29" s="163">
        <v>6</v>
      </c>
      <c r="B29" s="150" t="s">
        <v>212</v>
      </c>
      <c r="C29" s="161">
        <v>54.8</v>
      </c>
      <c r="D29" s="151"/>
      <c r="E29" s="150"/>
      <c r="F29" s="160">
        <f>C29+D29</f>
        <v>54.8</v>
      </c>
      <c r="G29" s="152"/>
      <c r="H29" s="161"/>
      <c r="I29" s="150"/>
      <c r="J29" s="151"/>
      <c r="K29" s="160"/>
    </row>
    <row r="30" spans="1:11" s="162" customFormat="1" ht="18" x14ac:dyDescent="0.35">
      <c r="A30" s="163"/>
      <c r="B30" s="163" t="s">
        <v>213</v>
      </c>
      <c r="C30" s="160">
        <f>SUM(C7:C29)</f>
        <v>54.8</v>
      </c>
      <c r="D30" s="164">
        <f>SUM(D7:D29)</f>
        <v>39.799999999999997</v>
      </c>
      <c r="E30" s="150"/>
      <c r="F30" s="160">
        <f>SUM(F7:F29)</f>
        <v>94.6</v>
      </c>
      <c r="G30" s="150"/>
      <c r="H30" s="160">
        <f>SUM(H7:H29)</f>
        <v>25.5</v>
      </c>
      <c r="I30" s="150"/>
      <c r="J30" s="160">
        <f>SUM(J7:J29)</f>
        <v>39.799999999999997</v>
      </c>
      <c r="K30" s="160">
        <f>F30-H30-J30</f>
        <v>29.299999999999997</v>
      </c>
    </row>
    <row r="34" spans="2:5" x14ac:dyDescent="0.25">
      <c r="B34" s="165" t="s">
        <v>109</v>
      </c>
      <c r="C34" s="165" t="s">
        <v>214</v>
      </c>
      <c r="E34" s="165" t="s">
        <v>215</v>
      </c>
    </row>
    <row r="37" spans="2:5" x14ac:dyDescent="0.25">
      <c r="B37" s="165" t="s">
        <v>38</v>
      </c>
      <c r="C37" s="165" t="s">
        <v>214</v>
      </c>
      <c r="E37" s="165" t="s">
        <v>216</v>
      </c>
    </row>
  </sheetData>
  <mergeCells count="7">
    <mergeCell ref="J1:K1"/>
    <mergeCell ref="A5:A6"/>
    <mergeCell ref="B5:B6"/>
    <mergeCell ref="C5:E5"/>
    <mergeCell ref="F5:F6"/>
    <mergeCell ref="G5:J5"/>
    <mergeCell ref="K5:K6"/>
  </mergeCells>
  <pageMargins left="0.39370078740157483" right="0.39370078740157483" top="0.39370078740157483" bottom="0.39370078740157483" header="0.39370078740157483" footer="0.39370078740157483"/>
  <pageSetup paperSize="9" scale="48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0ACC-FC44-4E3A-8975-68B7D8AAD4CB}">
  <dimension ref="A1:K61"/>
  <sheetViews>
    <sheetView zoomScaleNormal="100" workbookViewId="0">
      <selection activeCell="B3" sqref="B3:B4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1" ht="61.5" customHeight="1" x14ac:dyDescent="0.3">
      <c r="A1" s="4"/>
      <c r="B1" s="9" t="s">
        <v>217</v>
      </c>
      <c r="C1" s="10"/>
      <c r="D1" s="10"/>
      <c r="E1" s="10"/>
      <c r="F1" s="10"/>
      <c r="G1" s="10"/>
      <c r="H1" s="10"/>
      <c r="I1" s="10"/>
      <c r="J1" s="10"/>
      <c r="K1" s="4"/>
    </row>
    <row r="2" spans="1:11" ht="31.5" customHeight="1" x14ac:dyDescent="0.3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33" customHeight="1" x14ac:dyDescent="0.3">
      <c r="A3" s="12" t="s">
        <v>4</v>
      </c>
      <c r="B3" s="12" t="s">
        <v>5</v>
      </c>
      <c r="C3" s="13" t="s">
        <v>6</v>
      </c>
      <c r="D3" s="13"/>
      <c r="E3" s="13"/>
      <c r="F3" s="13" t="s">
        <v>7</v>
      </c>
      <c r="G3" s="13" t="s">
        <v>8</v>
      </c>
      <c r="H3" s="13"/>
      <c r="I3" s="13"/>
      <c r="J3" s="13"/>
      <c r="K3" s="14" t="s">
        <v>9</v>
      </c>
    </row>
    <row r="4" spans="1:11" ht="158.25" customHeight="1" x14ac:dyDescent="0.3">
      <c r="A4" s="12"/>
      <c r="B4" s="12"/>
      <c r="C4" s="15" t="s">
        <v>10</v>
      </c>
      <c r="D4" s="15" t="s">
        <v>11</v>
      </c>
      <c r="E4" s="15" t="s">
        <v>12</v>
      </c>
      <c r="F4" s="13"/>
      <c r="G4" s="16" t="s">
        <v>13</v>
      </c>
      <c r="H4" s="15" t="s">
        <v>14</v>
      </c>
      <c r="I4" s="15" t="s">
        <v>15</v>
      </c>
      <c r="J4" s="15" t="s">
        <v>14</v>
      </c>
      <c r="K4" s="14"/>
    </row>
    <row r="5" spans="1:11" ht="15.6" x14ac:dyDescent="0.3">
      <c r="A5" s="17">
        <v>1</v>
      </c>
      <c r="B5" s="40" t="s">
        <v>218</v>
      </c>
      <c r="C5" s="36"/>
      <c r="D5" s="36">
        <v>0.74</v>
      </c>
      <c r="E5" s="37" t="s">
        <v>219</v>
      </c>
      <c r="F5" s="35">
        <f>SUM(C5,D5)</f>
        <v>0.74</v>
      </c>
      <c r="G5" s="40"/>
      <c r="H5" s="36"/>
      <c r="I5" s="37" t="s">
        <v>219</v>
      </c>
      <c r="J5" s="36"/>
      <c r="K5" s="38">
        <v>0.74</v>
      </c>
    </row>
    <row r="6" spans="1:11" ht="46.8" x14ac:dyDescent="0.3">
      <c r="A6" s="17">
        <v>2</v>
      </c>
      <c r="B6" s="25" t="s">
        <v>220</v>
      </c>
      <c r="C6" s="36"/>
      <c r="D6" s="36">
        <v>0.70899999999999996</v>
      </c>
      <c r="E6" s="37" t="s">
        <v>219</v>
      </c>
      <c r="F6" s="35">
        <v>0.71</v>
      </c>
      <c r="G6" s="40"/>
      <c r="H6" s="36"/>
      <c r="I6" s="37" t="s">
        <v>219</v>
      </c>
      <c r="J6" s="36"/>
      <c r="K6" s="38">
        <v>0.71</v>
      </c>
    </row>
    <row r="7" spans="1:11" ht="46.8" x14ac:dyDescent="0.3">
      <c r="A7" s="17">
        <v>3</v>
      </c>
      <c r="B7" s="40" t="s">
        <v>218</v>
      </c>
      <c r="C7" s="36"/>
      <c r="D7" s="36">
        <v>2074.3000000000002</v>
      </c>
      <c r="E7" s="37" t="s">
        <v>221</v>
      </c>
      <c r="F7" s="35">
        <f t="shared" ref="F7:F51" si="0">SUM(C7,D7)</f>
        <v>2074.3000000000002</v>
      </c>
      <c r="G7" s="40"/>
      <c r="H7" s="36"/>
      <c r="I7" s="37" t="s">
        <v>221</v>
      </c>
      <c r="J7" s="166">
        <v>1375.31</v>
      </c>
      <c r="K7" s="38">
        <f>D7-J7</f>
        <v>698.99000000000024</v>
      </c>
    </row>
    <row r="8" spans="1:11" ht="46.8" x14ac:dyDescent="0.3">
      <c r="A8" s="17">
        <v>4</v>
      </c>
      <c r="B8" s="40" t="s">
        <v>222</v>
      </c>
      <c r="C8" s="36"/>
      <c r="D8" s="36">
        <v>212.32</v>
      </c>
      <c r="E8" s="37" t="s">
        <v>221</v>
      </c>
      <c r="F8" s="35"/>
      <c r="G8" s="40"/>
      <c r="H8" s="36"/>
      <c r="I8" s="37" t="s">
        <v>221</v>
      </c>
      <c r="J8" s="166">
        <v>63.7</v>
      </c>
      <c r="K8" s="38">
        <f>D8-J8</f>
        <v>148.62</v>
      </c>
    </row>
    <row r="9" spans="1:11" ht="46.8" x14ac:dyDescent="0.3">
      <c r="A9" s="17">
        <v>5</v>
      </c>
      <c r="B9" s="40" t="s">
        <v>223</v>
      </c>
      <c r="C9" s="36"/>
      <c r="D9" s="36">
        <v>295.92</v>
      </c>
      <c r="E9" s="37" t="s">
        <v>221</v>
      </c>
      <c r="F9" s="35"/>
      <c r="G9" s="40"/>
      <c r="H9" s="36"/>
      <c r="I9" s="37" t="s">
        <v>221</v>
      </c>
      <c r="J9" s="166"/>
      <c r="K9" s="38">
        <v>295.92</v>
      </c>
    </row>
    <row r="10" spans="1:11" ht="15.6" x14ac:dyDescent="0.3">
      <c r="A10" s="17">
        <v>6</v>
      </c>
      <c r="B10" s="40" t="s">
        <v>223</v>
      </c>
      <c r="C10" s="36"/>
      <c r="D10" s="36">
        <v>100</v>
      </c>
      <c r="E10" s="37" t="s">
        <v>224</v>
      </c>
      <c r="F10" s="35">
        <f t="shared" si="0"/>
        <v>100</v>
      </c>
      <c r="G10" s="40"/>
      <c r="H10" s="36"/>
      <c r="I10" s="37" t="s">
        <v>225</v>
      </c>
      <c r="J10" s="36"/>
      <c r="K10" s="38">
        <v>100</v>
      </c>
    </row>
    <row r="11" spans="1:11" ht="31.2" x14ac:dyDescent="0.3">
      <c r="A11" s="17">
        <v>7</v>
      </c>
      <c r="B11" s="25" t="s">
        <v>226</v>
      </c>
      <c r="C11" s="36"/>
      <c r="D11" s="36">
        <v>5.7</v>
      </c>
      <c r="E11" s="37" t="s">
        <v>224</v>
      </c>
      <c r="F11" s="35">
        <f t="shared" si="0"/>
        <v>5.7</v>
      </c>
      <c r="G11" s="40"/>
      <c r="H11" s="36"/>
      <c r="I11" s="37" t="s">
        <v>225</v>
      </c>
      <c r="J11" s="36"/>
      <c r="K11" s="38">
        <v>5.7</v>
      </c>
    </row>
    <row r="12" spans="1:11" ht="15.6" x14ac:dyDescent="0.3">
      <c r="A12" s="17">
        <v>8</v>
      </c>
      <c r="B12" s="40" t="s">
        <v>42</v>
      </c>
      <c r="C12" s="36">
        <v>2.87</v>
      </c>
      <c r="D12" s="36"/>
      <c r="E12" s="37"/>
      <c r="F12" s="35">
        <f t="shared" si="0"/>
        <v>2.87</v>
      </c>
      <c r="G12" s="40"/>
      <c r="H12" s="36"/>
      <c r="I12" s="37"/>
      <c r="J12" s="36"/>
      <c r="K12" s="38">
        <v>2.87</v>
      </c>
    </row>
    <row r="13" spans="1:11" ht="15.6" x14ac:dyDescent="0.3">
      <c r="A13" s="17"/>
      <c r="B13" s="40"/>
      <c r="C13" s="36"/>
      <c r="D13" s="36"/>
      <c r="E13" s="37"/>
      <c r="F13" s="35">
        <f t="shared" si="0"/>
        <v>0</v>
      </c>
      <c r="G13" s="30"/>
      <c r="H13" s="36"/>
      <c r="I13" s="37"/>
      <c r="J13" s="36"/>
      <c r="K13" s="38"/>
    </row>
    <row r="14" spans="1:11" ht="15.6" hidden="1" x14ac:dyDescent="0.3">
      <c r="A14" s="17"/>
      <c r="B14" s="40"/>
      <c r="C14" s="36"/>
      <c r="D14" s="36"/>
      <c r="E14" s="37"/>
      <c r="F14" s="35">
        <f t="shared" si="0"/>
        <v>0</v>
      </c>
      <c r="G14" s="30"/>
      <c r="H14" s="36"/>
      <c r="I14" s="37"/>
      <c r="J14" s="36"/>
      <c r="K14" s="38"/>
    </row>
    <row r="15" spans="1:11" ht="15.6" hidden="1" x14ac:dyDescent="0.3">
      <c r="A15" s="17"/>
      <c r="B15" s="40"/>
      <c r="C15" s="36"/>
      <c r="D15" s="36"/>
      <c r="E15" s="37"/>
      <c r="F15" s="35">
        <f t="shared" si="0"/>
        <v>0</v>
      </c>
      <c r="G15" s="40"/>
      <c r="H15" s="36"/>
      <c r="I15" s="37"/>
      <c r="J15" s="36"/>
      <c r="K15" s="38"/>
    </row>
    <row r="16" spans="1:11" ht="15.6" hidden="1" x14ac:dyDescent="0.3">
      <c r="A16" s="30"/>
      <c r="B16" s="40"/>
      <c r="C16" s="36"/>
      <c r="D16" s="36"/>
      <c r="E16" s="37"/>
      <c r="F16" s="35">
        <f t="shared" si="0"/>
        <v>0</v>
      </c>
      <c r="G16" s="40"/>
      <c r="H16" s="36"/>
      <c r="I16" s="37"/>
      <c r="J16" s="36"/>
      <c r="K16" s="38"/>
    </row>
    <row r="17" spans="1:11" ht="15" hidden="1" customHeight="1" x14ac:dyDescent="0.3">
      <c r="A17" s="30"/>
      <c r="B17" s="40"/>
      <c r="C17" s="36"/>
      <c r="D17" s="36"/>
      <c r="E17" s="37"/>
      <c r="F17" s="35">
        <f t="shared" si="0"/>
        <v>0</v>
      </c>
      <c r="G17" s="40"/>
      <c r="H17" s="36"/>
      <c r="I17" s="37"/>
      <c r="J17" s="36"/>
      <c r="K17" s="38"/>
    </row>
    <row r="18" spans="1:11" ht="15.6" hidden="1" x14ac:dyDescent="0.3">
      <c r="A18" s="17"/>
      <c r="B18" s="40"/>
      <c r="C18" s="36"/>
      <c r="D18" s="36"/>
      <c r="E18" s="37"/>
      <c r="F18" s="35">
        <f t="shared" si="0"/>
        <v>0</v>
      </c>
      <c r="G18" s="40"/>
      <c r="H18" s="36"/>
      <c r="I18" s="37"/>
      <c r="J18" s="36"/>
      <c r="K18" s="38"/>
    </row>
    <row r="19" spans="1:11" ht="15.6" hidden="1" x14ac:dyDescent="0.3">
      <c r="A19" s="17"/>
      <c r="B19" s="40"/>
      <c r="C19" s="36"/>
      <c r="D19" s="36"/>
      <c r="E19" s="37"/>
      <c r="F19" s="35">
        <f t="shared" si="0"/>
        <v>0</v>
      </c>
      <c r="G19" s="40"/>
      <c r="H19" s="36"/>
      <c r="I19" s="37"/>
      <c r="J19" s="36"/>
      <c r="K19" s="38"/>
    </row>
    <row r="20" spans="1:11" ht="15.6" hidden="1" x14ac:dyDescent="0.3">
      <c r="A20" s="17"/>
      <c r="B20" s="40"/>
      <c r="C20" s="36"/>
      <c r="D20" s="36"/>
      <c r="E20" s="37"/>
      <c r="F20" s="35">
        <f t="shared" si="0"/>
        <v>0</v>
      </c>
      <c r="G20" s="40"/>
      <c r="H20" s="36"/>
      <c r="I20" s="37"/>
      <c r="J20" s="36"/>
      <c r="K20" s="38"/>
    </row>
    <row r="21" spans="1:11" ht="15.6" hidden="1" x14ac:dyDescent="0.3">
      <c r="A21" s="17"/>
      <c r="B21" s="40"/>
      <c r="C21" s="36"/>
      <c r="D21" s="36"/>
      <c r="E21" s="37"/>
      <c r="F21" s="35">
        <f t="shared" si="0"/>
        <v>0</v>
      </c>
      <c r="G21" s="40"/>
      <c r="H21" s="36"/>
      <c r="I21" s="37"/>
      <c r="J21" s="36"/>
      <c r="K21" s="38"/>
    </row>
    <row r="22" spans="1:11" ht="15.6" hidden="1" x14ac:dyDescent="0.3">
      <c r="A22" s="17"/>
      <c r="B22" s="40"/>
      <c r="C22" s="36"/>
      <c r="D22" s="36"/>
      <c r="E22" s="37"/>
      <c r="F22" s="35">
        <f t="shared" si="0"/>
        <v>0</v>
      </c>
      <c r="G22" s="40"/>
      <c r="H22" s="36"/>
      <c r="I22" s="37"/>
      <c r="J22" s="36"/>
      <c r="K22" s="38"/>
    </row>
    <row r="23" spans="1:11" ht="15.6" hidden="1" x14ac:dyDescent="0.3">
      <c r="A23" s="17"/>
      <c r="B23" s="40"/>
      <c r="C23" s="36"/>
      <c r="D23" s="36"/>
      <c r="E23" s="37"/>
      <c r="F23" s="35">
        <f t="shared" si="0"/>
        <v>0</v>
      </c>
      <c r="G23" s="40"/>
      <c r="H23" s="36"/>
      <c r="I23" s="37"/>
      <c r="J23" s="36"/>
      <c r="K23" s="38"/>
    </row>
    <row r="24" spans="1:11" ht="15.6" hidden="1" x14ac:dyDescent="0.3">
      <c r="A24" s="17"/>
      <c r="B24" s="40"/>
      <c r="C24" s="36"/>
      <c r="D24" s="36"/>
      <c r="E24" s="37"/>
      <c r="F24" s="35">
        <f t="shared" si="0"/>
        <v>0</v>
      </c>
      <c r="G24" s="40"/>
      <c r="H24" s="36"/>
      <c r="I24" s="37"/>
      <c r="J24" s="36"/>
      <c r="K24" s="38"/>
    </row>
    <row r="25" spans="1:11" ht="15.6" hidden="1" x14ac:dyDescent="0.3">
      <c r="A25" s="17"/>
      <c r="B25" s="40"/>
      <c r="C25" s="36"/>
      <c r="D25" s="36"/>
      <c r="E25" s="37"/>
      <c r="F25" s="35">
        <f t="shared" si="0"/>
        <v>0</v>
      </c>
      <c r="G25" s="40"/>
      <c r="H25" s="36"/>
      <c r="I25" s="37"/>
      <c r="J25" s="36"/>
      <c r="K25" s="38"/>
    </row>
    <row r="26" spans="1:11" ht="15.6" hidden="1" x14ac:dyDescent="0.3">
      <c r="A26" s="30"/>
      <c r="B26" s="40"/>
      <c r="C26" s="36"/>
      <c r="D26" s="36"/>
      <c r="E26" s="37"/>
      <c r="F26" s="35">
        <f t="shared" si="0"/>
        <v>0</v>
      </c>
      <c r="G26" s="40"/>
      <c r="H26" s="36"/>
      <c r="I26" s="37"/>
      <c r="J26" s="36"/>
      <c r="K26" s="38"/>
    </row>
    <row r="27" spans="1:11" ht="15.6" hidden="1" x14ac:dyDescent="0.3">
      <c r="A27" s="30"/>
      <c r="B27" s="40"/>
      <c r="C27" s="36"/>
      <c r="D27" s="36"/>
      <c r="E27" s="37"/>
      <c r="F27" s="35">
        <f t="shared" si="0"/>
        <v>0</v>
      </c>
      <c r="G27" s="40"/>
      <c r="H27" s="36"/>
      <c r="I27" s="37"/>
      <c r="J27" s="36"/>
      <c r="K27" s="38"/>
    </row>
    <row r="28" spans="1:11" ht="15.6" hidden="1" x14ac:dyDescent="0.3">
      <c r="A28" s="17"/>
      <c r="B28" s="40"/>
      <c r="C28" s="36"/>
      <c r="D28" s="36"/>
      <c r="E28" s="37"/>
      <c r="F28" s="35">
        <f t="shared" si="0"/>
        <v>0</v>
      </c>
      <c r="G28" s="40"/>
      <c r="H28" s="36"/>
      <c r="I28" s="37"/>
      <c r="J28" s="36"/>
      <c r="K28" s="38"/>
    </row>
    <row r="29" spans="1:11" ht="15.6" hidden="1" x14ac:dyDescent="0.3">
      <c r="A29" s="17"/>
      <c r="B29" s="40"/>
      <c r="C29" s="36"/>
      <c r="D29" s="36"/>
      <c r="E29" s="37"/>
      <c r="F29" s="35">
        <f t="shared" si="0"/>
        <v>0</v>
      </c>
      <c r="G29" s="40"/>
      <c r="H29" s="36"/>
      <c r="I29" s="37"/>
      <c r="J29" s="36"/>
      <c r="K29" s="38"/>
    </row>
    <row r="30" spans="1:11" ht="15.6" hidden="1" x14ac:dyDescent="0.3">
      <c r="A30" s="17"/>
      <c r="B30" s="40"/>
      <c r="C30" s="36"/>
      <c r="D30" s="36"/>
      <c r="E30" s="37"/>
      <c r="F30" s="35">
        <f t="shared" si="0"/>
        <v>0</v>
      </c>
      <c r="G30" s="40"/>
      <c r="H30" s="36"/>
      <c r="I30" s="37"/>
      <c r="J30" s="36"/>
      <c r="K30" s="38"/>
    </row>
    <row r="31" spans="1:11" ht="15.6" hidden="1" x14ac:dyDescent="0.3">
      <c r="A31" s="17"/>
      <c r="B31" s="40"/>
      <c r="C31" s="36"/>
      <c r="D31" s="36"/>
      <c r="E31" s="37"/>
      <c r="F31" s="35">
        <f t="shared" si="0"/>
        <v>0</v>
      </c>
      <c r="G31" s="40"/>
      <c r="H31" s="36"/>
      <c r="I31" s="37"/>
      <c r="J31" s="36"/>
      <c r="K31" s="38"/>
    </row>
    <row r="32" spans="1:11" ht="15.6" hidden="1" x14ac:dyDescent="0.3">
      <c r="A32" s="17"/>
      <c r="B32" s="40"/>
      <c r="C32" s="36"/>
      <c r="D32" s="36"/>
      <c r="E32" s="37"/>
      <c r="F32" s="35">
        <f t="shared" si="0"/>
        <v>0</v>
      </c>
      <c r="G32" s="40"/>
      <c r="H32" s="36"/>
      <c r="I32" s="37"/>
      <c r="J32" s="36"/>
      <c r="K32" s="38"/>
    </row>
    <row r="33" spans="1:11" ht="15.6" hidden="1" x14ac:dyDescent="0.3">
      <c r="A33" s="17"/>
      <c r="B33" s="40"/>
      <c r="C33" s="36"/>
      <c r="D33" s="36"/>
      <c r="E33" s="37"/>
      <c r="F33" s="35">
        <f t="shared" si="0"/>
        <v>0</v>
      </c>
      <c r="G33" s="40"/>
      <c r="H33" s="36"/>
      <c r="I33" s="37"/>
      <c r="J33" s="36"/>
      <c r="K33" s="38"/>
    </row>
    <row r="34" spans="1:11" ht="15.6" hidden="1" x14ac:dyDescent="0.3">
      <c r="A34" s="17"/>
      <c r="B34" s="40"/>
      <c r="C34" s="36"/>
      <c r="D34" s="36"/>
      <c r="E34" s="37"/>
      <c r="F34" s="35">
        <f t="shared" si="0"/>
        <v>0</v>
      </c>
      <c r="G34" s="40"/>
      <c r="H34" s="36"/>
      <c r="I34" s="37"/>
      <c r="J34" s="36"/>
      <c r="K34" s="38"/>
    </row>
    <row r="35" spans="1:11" ht="15.6" hidden="1" x14ac:dyDescent="0.3">
      <c r="A35" s="17"/>
      <c r="B35" s="40"/>
      <c r="C35" s="36"/>
      <c r="D35" s="36"/>
      <c r="E35" s="37"/>
      <c r="F35" s="35">
        <f t="shared" si="0"/>
        <v>0</v>
      </c>
      <c r="G35" s="40"/>
      <c r="H35" s="36"/>
      <c r="I35" s="37"/>
      <c r="J35" s="36"/>
      <c r="K35" s="38"/>
    </row>
    <row r="36" spans="1:11" ht="15.6" hidden="1" x14ac:dyDescent="0.3">
      <c r="A36" s="30"/>
      <c r="B36" s="40"/>
      <c r="C36" s="36"/>
      <c r="D36" s="36"/>
      <c r="E36" s="37"/>
      <c r="F36" s="35">
        <f t="shared" si="0"/>
        <v>0</v>
      </c>
      <c r="G36" s="40"/>
      <c r="H36" s="36"/>
      <c r="I36" s="37"/>
      <c r="J36" s="36"/>
      <c r="K36" s="38"/>
    </row>
    <row r="37" spans="1:11" ht="15.6" hidden="1" x14ac:dyDescent="0.3">
      <c r="A37" s="30"/>
      <c r="B37" s="40"/>
      <c r="C37" s="36"/>
      <c r="D37" s="36"/>
      <c r="E37" s="37"/>
      <c r="F37" s="35">
        <f t="shared" si="0"/>
        <v>0</v>
      </c>
      <c r="G37" s="40"/>
      <c r="H37" s="36"/>
      <c r="I37" s="37"/>
      <c r="J37" s="36"/>
      <c r="K37" s="38"/>
    </row>
    <row r="38" spans="1:11" ht="15.6" hidden="1" x14ac:dyDescent="0.3">
      <c r="A38" s="17"/>
      <c r="B38" s="40"/>
      <c r="C38" s="36"/>
      <c r="D38" s="36"/>
      <c r="E38" s="37"/>
      <c r="F38" s="35">
        <f t="shared" si="0"/>
        <v>0</v>
      </c>
      <c r="G38" s="40"/>
      <c r="H38" s="36"/>
      <c r="I38" s="37"/>
      <c r="J38" s="36"/>
      <c r="K38" s="38"/>
    </row>
    <row r="39" spans="1:11" ht="15.6" hidden="1" x14ac:dyDescent="0.3">
      <c r="A39" s="17"/>
      <c r="B39" s="40"/>
      <c r="C39" s="36"/>
      <c r="D39" s="36"/>
      <c r="E39" s="37"/>
      <c r="F39" s="35">
        <f t="shared" si="0"/>
        <v>0</v>
      </c>
      <c r="G39" s="40"/>
      <c r="H39" s="36"/>
      <c r="I39" s="37"/>
      <c r="J39" s="36"/>
      <c r="K39" s="38"/>
    </row>
    <row r="40" spans="1:11" ht="15.6" hidden="1" x14ac:dyDescent="0.3">
      <c r="A40" s="17"/>
      <c r="B40" s="40"/>
      <c r="C40" s="36"/>
      <c r="D40" s="36"/>
      <c r="E40" s="37"/>
      <c r="F40" s="35">
        <f t="shared" si="0"/>
        <v>0</v>
      </c>
      <c r="G40" s="40"/>
      <c r="H40" s="36"/>
      <c r="I40" s="37"/>
      <c r="J40" s="36"/>
      <c r="K40" s="38"/>
    </row>
    <row r="41" spans="1:11" ht="15.6" hidden="1" x14ac:dyDescent="0.3">
      <c r="A41" s="17"/>
      <c r="B41" s="40"/>
      <c r="C41" s="36"/>
      <c r="D41" s="36"/>
      <c r="E41" s="37"/>
      <c r="F41" s="35">
        <f t="shared" si="0"/>
        <v>0</v>
      </c>
      <c r="G41" s="40"/>
      <c r="H41" s="36"/>
      <c r="I41" s="37"/>
      <c r="J41" s="36"/>
      <c r="K41" s="38"/>
    </row>
    <row r="42" spans="1:11" ht="15.6" hidden="1" x14ac:dyDescent="0.3">
      <c r="A42" s="17"/>
      <c r="B42" s="40"/>
      <c r="C42" s="36"/>
      <c r="D42" s="36"/>
      <c r="E42" s="37"/>
      <c r="F42" s="35">
        <f t="shared" si="0"/>
        <v>0</v>
      </c>
      <c r="G42" s="40"/>
      <c r="H42" s="36"/>
      <c r="I42" s="37"/>
      <c r="J42" s="36"/>
      <c r="K42" s="38"/>
    </row>
    <row r="43" spans="1:11" ht="15.6" hidden="1" x14ac:dyDescent="0.3">
      <c r="A43" s="17"/>
      <c r="B43" s="40"/>
      <c r="C43" s="36"/>
      <c r="D43" s="36"/>
      <c r="E43" s="37"/>
      <c r="F43" s="35">
        <f t="shared" si="0"/>
        <v>0</v>
      </c>
      <c r="G43" s="40"/>
      <c r="H43" s="36"/>
      <c r="I43" s="37"/>
      <c r="J43" s="36"/>
      <c r="K43" s="38"/>
    </row>
    <row r="44" spans="1:11" ht="15.6" hidden="1" x14ac:dyDescent="0.3">
      <c r="A44" s="17"/>
      <c r="B44" s="40"/>
      <c r="C44" s="36"/>
      <c r="D44" s="36"/>
      <c r="E44" s="37"/>
      <c r="F44" s="35">
        <f t="shared" si="0"/>
        <v>0</v>
      </c>
      <c r="G44" s="40"/>
      <c r="H44" s="36"/>
      <c r="I44" s="37"/>
      <c r="J44" s="36"/>
      <c r="K44" s="38"/>
    </row>
    <row r="45" spans="1:11" ht="15.6" hidden="1" x14ac:dyDescent="0.3">
      <c r="A45" s="17"/>
      <c r="B45" s="40"/>
      <c r="C45" s="36"/>
      <c r="D45" s="36"/>
      <c r="E45" s="37"/>
      <c r="F45" s="35">
        <f t="shared" si="0"/>
        <v>0</v>
      </c>
      <c r="G45" s="40"/>
      <c r="H45" s="36"/>
      <c r="I45" s="37"/>
      <c r="J45" s="36"/>
      <c r="K45" s="38"/>
    </row>
    <row r="46" spans="1:11" ht="15.6" hidden="1" x14ac:dyDescent="0.3">
      <c r="A46" s="30"/>
      <c r="B46" s="40"/>
      <c r="C46" s="36"/>
      <c r="D46" s="36"/>
      <c r="E46" s="37"/>
      <c r="F46" s="35">
        <f t="shared" si="0"/>
        <v>0</v>
      </c>
      <c r="G46" s="40"/>
      <c r="H46" s="36"/>
      <c r="I46" s="37"/>
      <c r="J46" s="36"/>
      <c r="K46" s="38"/>
    </row>
    <row r="47" spans="1:11" ht="15.6" hidden="1" x14ac:dyDescent="0.3">
      <c r="A47" s="30"/>
      <c r="B47" s="40"/>
      <c r="C47" s="36"/>
      <c r="D47" s="36"/>
      <c r="E47" s="37"/>
      <c r="F47" s="35">
        <f t="shared" si="0"/>
        <v>0</v>
      </c>
      <c r="G47" s="40"/>
      <c r="H47" s="36"/>
      <c r="I47" s="37"/>
      <c r="J47" s="36"/>
      <c r="K47" s="38"/>
    </row>
    <row r="48" spans="1:11" ht="15.6" hidden="1" x14ac:dyDescent="0.3">
      <c r="A48" s="43"/>
      <c r="B48" s="44"/>
      <c r="C48" s="45"/>
      <c r="D48" s="45"/>
      <c r="E48" s="47"/>
      <c r="F48" s="35">
        <f t="shared" si="0"/>
        <v>0</v>
      </c>
      <c r="G48" s="44"/>
      <c r="H48" s="45"/>
      <c r="I48" s="47"/>
      <c r="J48" s="45"/>
      <c r="K48" s="38"/>
    </row>
    <row r="49" spans="1:11" ht="15.6" hidden="1" x14ac:dyDescent="0.3">
      <c r="A49" s="43"/>
      <c r="B49" s="44"/>
      <c r="C49" s="45"/>
      <c r="D49" s="45"/>
      <c r="E49" s="47"/>
      <c r="F49" s="35">
        <f t="shared" si="0"/>
        <v>0</v>
      </c>
      <c r="G49" s="44"/>
      <c r="H49" s="45"/>
      <c r="I49" s="47"/>
      <c r="J49" s="45"/>
      <c r="K49" s="38"/>
    </row>
    <row r="50" spans="1:11" ht="15.6" hidden="1" x14ac:dyDescent="0.3">
      <c r="A50" s="43"/>
      <c r="B50" s="44"/>
      <c r="C50" s="45"/>
      <c r="D50" s="45"/>
      <c r="E50" s="47"/>
      <c r="F50" s="35">
        <f t="shared" si="0"/>
        <v>0</v>
      </c>
      <c r="G50" s="44"/>
      <c r="H50" s="45"/>
      <c r="I50" s="47"/>
      <c r="J50" s="45"/>
      <c r="K50" s="38"/>
    </row>
    <row r="51" spans="1:11" ht="15.6" x14ac:dyDescent="0.3">
      <c r="A51" s="44"/>
      <c r="B51" s="48" t="s">
        <v>34</v>
      </c>
      <c r="C51" s="49">
        <f>SUM(C5:C50)</f>
        <v>2.87</v>
      </c>
      <c r="D51" s="49">
        <f>SUM(D5:D50)</f>
        <v>2689.6890000000003</v>
      </c>
      <c r="E51" s="53"/>
      <c r="F51" s="51">
        <f t="shared" si="0"/>
        <v>2692.5590000000002</v>
      </c>
      <c r="G51" s="52"/>
      <c r="H51" s="49">
        <f>SUM(H5:H50)</f>
        <v>0</v>
      </c>
      <c r="I51" s="53"/>
      <c r="J51" s="49">
        <f>SUM(J5:J50)</f>
        <v>1439.01</v>
      </c>
      <c r="K51" s="54">
        <f>SUM(K5:K50)</f>
        <v>1253.5500000000002</v>
      </c>
    </row>
    <row r="52" spans="1:11" x14ac:dyDescent="0.3">
      <c r="K52" s="167"/>
    </row>
    <row r="54" spans="1:11" ht="15.6" x14ac:dyDescent="0.3">
      <c r="B54" s="55" t="s">
        <v>109</v>
      </c>
      <c r="F54" s="56"/>
      <c r="G54" s="57" t="s">
        <v>227</v>
      </c>
      <c r="H54" s="58"/>
      <c r="J54" s="167"/>
    </row>
    <row r="55" spans="1:11" x14ac:dyDescent="0.3">
      <c r="B55" s="55"/>
      <c r="F55" s="59" t="s">
        <v>37</v>
      </c>
      <c r="G55" s="59"/>
      <c r="H55" s="59"/>
      <c r="J55" s="167"/>
    </row>
    <row r="56" spans="1:11" ht="15.6" x14ac:dyDescent="0.3">
      <c r="B56" s="55" t="s">
        <v>38</v>
      </c>
      <c r="F56" s="56"/>
      <c r="G56" s="57" t="s">
        <v>228</v>
      </c>
      <c r="H56" s="58"/>
    </row>
    <row r="57" spans="1:11" x14ac:dyDescent="0.3">
      <c r="F57" s="59" t="s">
        <v>37</v>
      </c>
      <c r="G57" s="59"/>
      <c r="H57" s="59"/>
    </row>
    <row r="58" spans="1:11" x14ac:dyDescent="0.3">
      <c r="B58" s="168" t="s">
        <v>229</v>
      </c>
    </row>
    <row r="59" spans="1:11" x14ac:dyDescent="0.3">
      <c r="B59" s="169" t="s">
        <v>230</v>
      </c>
    </row>
    <row r="60" spans="1:11" x14ac:dyDescent="0.3">
      <c r="B60" s="169" t="s">
        <v>231</v>
      </c>
    </row>
    <row r="61" spans="1:11" ht="13.5" customHeight="1" x14ac:dyDescent="0.3">
      <c r="B61" s="169" t="s">
        <v>232</v>
      </c>
    </row>
  </sheetData>
  <mergeCells count="10">
    <mergeCell ref="G54:H54"/>
    <mergeCell ref="G56:H56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F1F0-A371-41F6-B6BD-628467708104}">
  <sheetPr>
    <pageSetUpPr fitToPage="1"/>
  </sheetPr>
  <dimension ref="A1:P56"/>
  <sheetViews>
    <sheetView zoomScale="80" zoomScaleNormal="80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2"/>
      <c r="L1" s="2"/>
      <c r="M1" s="3"/>
      <c r="N1" s="3"/>
      <c r="O1" s="3"/>
    </row>
    <row r="2" spans="1:16" ht="20.25" customHeight="1" x14ac:dyDescent="0.3">
      <c r="A2" s="4"/>
      <c r="B2" s="4"/>
      <c r="C2" s="4"/>
      <c r="D2" s="4"/>
      <c r="E2" s="4"/>
      <c r="F2" s="4"/>
      <c r="G2" s="4"/>
      <c r="H2" s="6"/>
      <c r="I2" s="6"/>
      <c r="K2" s="7"/>
      <c r="L2" s="7"/>
      <c r="M2" s="8"/>
      <c r="N2" s="8"/>
      <c r="O2" s="8"/>
      <c r="P2" s="8"/>
    </row>
    <row r="3" spans="1:16" ht="61.5" customHeight="1" x14ac:dyDescent="0.3">
      <c r="A3" s="4"/>
      <c r="B3" s="9" t="s">
        <v>233</v>
      </c>
      <c r="C3" s="10"/>
      <c r="D3" s="10"/>
      <c r="E3" s="10"/>
      <c r="F3" s="10"/>
      <c r="G3" s="10"/>
      <c r="H3" s="10"/>
      <c r="I3" s="10"/>
      <c r="J3" s="10"/>
      <c r="K3" s="4"/>
    </row>
    <row r="4" spans="1:16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6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6" ht="158.25" customHeight="1" x14ac:dyDescent="0.3">
      <c r="A6" s="12"/>
      <c r="B6" s="12"/>
      <c r="C6" s="15" t="s">
        <v>10</v>
      </c>
      <c r="D6" s="15" t="s">
        <v>11</v>
      </c>
      <c r="E6" s="15" t="s">
        <v>12</v>
      </c>
      <c r="F6" s="13"/>
      <c r="G6" s="16" t="s">
        <v>13</v>
      </c>
      <c r="H6" s="15" t="s">
        <v>14</v>
      </c>
      <c r="I6" s="15" t="s">
        <v>15</v>
      </c>
      <c r="J6" s="15" t="s">
        <v>14</v>
      </c>
      <c r="K6" s="14"/>
    </row>
    <row r="7" spans="1:16" ht="15.6" x14ac:dyDescent="0.3">
      <c r="A7" s="17">
        <v>1</v>
      </c>
      <c r="B7" s="40" t="s">
        <v>87</v>
      </c>
      <c r="C7" s="36">
        <v>159.75</v>
      </c>
      <c r="D7" s="36"/>
      <c r="E7" s="37"/>
      <c r="F7" s="35">
        <f>SUM(C7,D7)</f>
        <v>159.75</v>
      </c>
      <c r="G7" s="40">
        <v>2220</v>
      </c>
      <c r="H7" s="36">
        <v>159.75</v>
      </c>
      <c r="I7" s="37"/>
      <c r="J7" s="36"/>
      <c r="K7" s="38">
        <v>0</v>
      </c>
    </row>
    <row r="8" spans="1:16" ht="15.6" x14ac:dyDescent="0.3">
      <c r="A8" s="17"/>
      <c r="B8" s="40"/>
      <c r="C8" s="36"/>
      <c r="D8" s="36"/>
      <c r="E8" s="37"/>
      <c r="F8" s="35">
        <f t="shared" ref="F8:F50" si="0">SUM(C8,D8)</f>
        <v>0</v>
      </c>
      <c r="G8" s="40"/>
      <c r="H8" s="36"/>
      <c r="I8" s="37"/>
      <c r="J8" s="36"/>
      <c r="K8" s="38"/>
    </row>
    <row r="9" spans="1:16" ht="15.6" x14ac:dyDescent="0.3">
      <c r="A9" s="17"/>
      <c r="B9" s="40"/>
      <c r="C9" s="36"/>
      <c r="D9" s="36"/>
      <c r="E9" s="37"/>
      <c r="F9" s="35">
        <f t="shared" si="0"/>
        <v>0</v>
      </c>
      <c r="G9" s="40"/>
      <c r="H9" s="36"/>
      <c r="I9" s="37"/>
      <c r="J9" s="36"/>
      <c r="K9" s="38"/>
    </row>
    <row r="10" spans="1:16" ht="15.6" x14ac:dyDescent="0.3">
      <c r="A10" s="17"/>
      <c r="B10" s="40"/>
      <c r="C10" s="36"/>
      <c r="D10" s="36"/>
      <c r="E10" s="37"/>
      <c r="F10" s="35">
        <f t="shared" si="0"/>
        <v>0</v>
      </c>
      <c r="G10" s="40"/>
      <c r="H10" s="36"/>
      <c r="I10" s="37"/>
      <c r="J10" s="36"/>
      <c r="K10" s="38"/>
    </row>
    <row r="11" spans="1:16" ht="15.6" hidden="1" x14ac:dyDescent="0.3">
      <c r="A11" s="17"/>
      <c r="B11" s="40"/>
      <c r="C11" s="36"/>
      <c r="D11" s="36"/>
      <c r="E11" s="37"/>
      <c r="F11" s="35">
        <f t="shared" si="0"/>
        <v>0</v>
      </c>
      <c r="G11" s="40"/>
      <c r="H11" s="36"/>
      <c r="I11" s="37"/>
      <c r="J11" s="36"/>
      <c r="K11" s="38"/>
    </row>
    <row r="12" spans="1:16" ht="15.6" hidden="1" x14ac:dyDescent="0.3">
      <c r="A12" s="17"/>
      <c r="B12" s="40"/>
      <c r="C12" s="36"/>
      <c r="D12" s="36"/>
      <c r="E12" s="37"/>
      <c r="F12" s="35">
        <f t="shared" si="0"/>
        <v>0</v>
      </c>
      <c r="G12" s="30"/>
      <c r="H12" s="36"/>
      <c r="I12" s="37"/>
      <c r="J12" s="36"/>
      <c r="K12" s="38"/>
    </row>
    <row r="13" spans="1:16" ht="15.6" hidden="1" x14ac:dyDescent="0.3">
      <c r="A13" s="17"/>
      <c r="B13" s="40"/>
      <c r="C13" s="36"/>
      <c r="D13" s="36"/>
      <c r="E13" s="37"/>
      <c r="F13" s="35">
        <f t="shared" si="0"/>
        <v>0</v>
      </c>
      <c r="G13" s="30"/>
      <c r="H13" s="36"/>
      <c r="I13" s="37"/>
      <c r="J13" s="36"/>
      <c r="K13" s="38"/>
    </row>
    <row r="14" spans="1:16" ht="15.6" hidden="1" x14ac:dyDescent="0.3">
      <c r="A14" s="17"/>
      <c r="B14" s="40"/>
      <c r="C14" s="36"/>
      <c r="D14" s="36"/>
      <c r="E14" s="37"/>
      <c r="F14" s="35">
        <f t="shared" si="0"/>
        <v>0</v>
      </c>
      <c r="G14" s="40"/>
      <c r="H14" s="36"/>
      <c r="I14" s="37"/>
      <c r="J14" s="36"/>
      <c r="K14" s="38"/>
    </row>
    <row r="15" spans="1:16" ht="15.6" hidden="1" x14ac:dyDescent="0.3">
      <c r="A15" s="30"/>
      <c r="B15" s="40"/>
      <c r="C15" s="36"/>
      <c r="D15" s="36"/>
      <c r="E15" s="37"/>
      <c r="F15" s="35">
        <f t="shared" si="0"/>
        <v>0</v>
      </c>
      <c r="G15" s="40"/>
      <c r="H15" s="36"/>
      <c r="I15" s="37"/>
      <c r="J15" s="36"/>
      <c r="K15" s="38"/>
    </row>
    <row r="16" spans="1:16" ht="15" hidden="1" customHeight="1" x14ac:dyDescent="0.3">
      <c r="A16" s="30"/>
      <c r="B16" s="40"/>
      <c r="C16" s="36"/>
      <c r="D16" s="36"/>
      <c r="E16" s="37"/>
      <c r="F16" s="35">
        <f t="shared" si="0"/>
        <v>0</v>
      </c>
      <c r="G16" s="40"/>
      <c r="H16" s="36"/>
      <c r="I16" s="37"/>
      <c r="J16" s="36"/>
      <c r="K16" s="38"/>
    </row>
    <row r="17" spans="1:11" ht="15.6" hidden="1" x14ac:dyDescent="0.3">
      <c r="A17" s="17"/>
      <c r="B17" s="40"/>
      <c r="C17" s="36"/>
      <c r="D17" s="36"/>
      <c r="E17" s="37"/>
      <c r="F17" s="35">
        <f t="shared" si="0"/>
        <v>0</v>
      </c>
      <c r="G17" s="40"/>
      <c r="H17" s="36"/>
      <c r="I17" s="37"/>
      <c r="J17" s="36"/>
      <c r="K17" s="38"/>
    </row>
    <row r="18" spans="1:11" ht="15.6" hidden="1" x14ac:dyDescent="0.3">
      <c r="A18" s="17"/>
      <c r="B18" s="40"/>
      <c r="C18" s="36"/>
      <c r="D18" s="36"/>
      <c r="E18" s="37"/>
      <c r="F18" s="35">
        <f t="shared" si="0"/>
        <v>0</v>
      </c>
      <c r="G18" s="40"/>
      <c r="H18" s="36"/>
      <c r="I18" s="37"/>
      <c r="J18" s="36"/>
      <c r="K18" s="38"/>
    </row>
    <row r="19" spans="1:11" ht="15.6" hidden="1" x14ac:dyDescent="0.3">
      <c r="A19" s="17"/>
      <c r="B19" s="40"/>
      <c r="C19" s="36"/>
      <c r="D19" s="36"/>
      <c r="E19" s="37"/>
      <c r="F19" s="35">
        <f t="shared" si="0"/>
        <v>0</v>
      </c>
      <c r="G19" s="40"/>
      <c r="H19" s="36"/>
      <c r="I19" s="37"/>
      <c r="J19" s="36"/>
      <c r="K19" s="38"/>
    </row>
    <row r="20" spans="1:11" ht="15.6" hidden="1" x14ac:dyDescent="0.3">
      <c r="A20" s="17"/>
      <c r="B20" s="40"/>
      <c r="C20" s="36"/>
      <c r="D20" s="36"/>
      <c r="E20" s="37"/>
      <c r="F20" s="35">
        <f t="shared" si="0"/>
        <v>0</v>
      </c>
      <c r="G20" s="40"/>
      <c r="H20" s="36"/>
      <c r="I20" s="37"/>
      <c r="J20" s="36"/>
      <c r="K20" s="38"/>
    </row>
    <row r="21" spans="1:11" ht="15.6" hidden="1" x14ac:dyDescent="0.3">
      <c r="A21" s="17"/>
      <c r="B21" s="40"/>
      <c r="C21" s="36"/>
      <c r="D21" s="36"/>
      <c r="E21" s="37"/>
      <c r="F21" s="35">
        <f t="shared" si="0"/>
        <v>0</v>
      </c>
      <c r="G21" s="40"/>
      <c r="H21" s="36"/>
      <c r="I21" s="37"/>
      <c r="J21" s="36"/>
      <c r="K21" s="38"/>
    </row>
    <row r="22" spans="1:11" ht="15.6" hidden="1" x14ac:dyDescent="0.3">
      <c r="A22" s="17"/>
      <c r="B22" s="40"/>
      <c r="C22" s="36"/>
      <c r="D22" s="36"/>
      <c r="E22" s="37"/>
      <c r="F22" s="35">
        <f t="shared" si="0"/>
        <v>0</v>
      </c>
      <c r="G22" s="40"/>
      <c r="H22" s="36"/>
      <c r="I22" s="37"/>
      <c r="J22" s="36"/>
      <c r="K22" s="38"/>
    </row>
    <row r="23" spans="1:11" ht="15.6" hidden="1" x14ac:dyDescent="0.3">
      <c r="A23" s="17"/>
      <c r="B23" s="40"/>
      <c r="C23" s="36"/>
      <c r="D23" s="36"/>
      <c r="E23" s="37"/>
      <c r="F23" s="35">
        <f t="shared" si="0"/>
        <v>0</v>
      </c>
      <c r="G23" s="40"/>
      <c r="H23" s="36"/>
      <c r="I23" s="37"/>
      <c r="J23" s="36"/>
      <c r="K23" s="38"/>
    </row>
    <row r="24" spans="1:11" ht="15.6" hidden="1" x14ac:dyDescent="0.3">
      <c r="A24" s="17"/>
      <c r="B24" s="40"/>
      <c r="C24" s="36"/>
      <c r="D24" s="36"/>
      <c r="E24" s="37"/>
      <c r="F24" s="35">
        <f t="shared" si="0"/>
        <v>0</v>
      </c>
      <c r="G24" s="40"/>
      <c r="H24" s="36"/>
      <c r="I24" s="37"/>
      <c r="J24" s="36"/>
      <c r="K24" s="38"/>
    </row>
    <row r="25" spans="1:11" ht="15.6" hidden="1" x14ac:dyDescent="0.3">
      <c r="A25" s="30"/>
      <c r="B25" s="40"/>
      <c r="C25" s="36"/>
      <c r="D25" s="36"/>
      <c r="E25" s="37"/>
      <c r="F25" s="35">
        <f t="shared" si="0"/>
        <v>0</v>
      </c>
      <c r="G25" s="40"/>
      <c r="H25" s="36"/>
      <c r="I25" s="37"/>
      <c r="J25" s="36"/>
      <c r="K25" s="38"/>
    </row>
    <row r="26" spans="1:11" ht="15.6" hidden="1" x14ac:dyDescent="0.3">
      <c r="A26" s="30"/>
      <c r="B26" s="40"/>
      <c r="C26" s="36"/>
      <c r="D26" s="36"/>
      <c r="E26" s="37"/>
      <c r="F26" s="35">
        <f t="shared" si="0"/>
        <v>0</v>
      </c>
      <c r="G26" s="40"/>
      <c r="H26" s="36"/>
      <c r="I26" s="37"/>
      <c r="J26" s="36"/>
      <c r="K26" s="38"/>
    </row>
    <row r="27" spans="1:11" ht="15.6" hidden="1" x14ac:dyDescent="0.3">
      <c r="A27" s="17"/>
      <c r="B27" s="40"/>
      <c r="C27" s="36"/>
      <c r="D27" s="36"/>
      <c r="E27" s="37"/>
      <c r="F27" s="35">
        <f t="shared" si="0"/>
        <v>0</v>
      </c>
      <c r="G27" s="40"/>
      <c r="H27" s="36"/>
      <c r="I27" s="37"/>
      <c r="J27" s="36"/>
      <c r="K27" s="38"/>
    </row>
    <row r="28" spans="1:11" ht="15.6" hidden="1" x14ac:dyDescent="0.3">
      <c r="A28" s="17"/>
      <c r="B28" s="40"/>
      <c r="C28" s="36"/>
      <c r="D28" s="36"/>
      <c r="E28" s="37"/>
      <c r="F28" s="35">
        <f t="shared" si="0"/>
        <v>0</v>
      </c>
      <c r="G28" s="40"/>
      <c r="H28" s="36"/>
      <c r="I28" s="37"/>
      <c r="J28" s="36"/>
      <c r="K28" s="38"/>
    </row>
    <row r="29" spans="1:11" ht="15.6" hidden="1" x14ac:dyDescent="0.3">
      <c r="A29" s="17"/>
      <c r="B29" s="40"/>
      <c r="C29" s="36"/>
      <c r="D29" s="36"/>
      <c r="E29" s="37"/>
      <c r="F29" s="35">
        <f t="shared" si="0"/>
        <v>0</v>
      </c>
      <c r="G29" s="40"/>
      <c r="H29" s="36"/>
      <c r="I29" s="37"/>
      <c r="J29" s="36"/>
      <c r="K29" s="38"/>
    </row>
    <row r="30" spans="1:11" ht="15.6" hidden="1" x14ac:dyDescent="0.3">
      <c r="A30" s="17"/>
      <c r="B30" s="40"/>
      <c r="C30" s="36"/>
      <c r="D30" s="36"/>
      <c r="E30" s="37"/>
      <c r="F30" s="35">
        <f t="shared" si="0"/>
        <v>0</v>
      </c>
      <c r="G30" s="40"/>
      <c r="H30" s="36"/>
      <c r="I30" s="37"/>
      <c r="J30" s="36"/>
      <c r="K30" s="38"/>
    </row>
    <row r="31" spans="1:11" ht="15.6" hidden="1" x14ac:dyDescent="0.3">
      <c r="A31" s="17"/>
      <c r="B31" s="40"/>
      <c r="C31" s="36"/>
      <c r="D31" s="36"/>
      <c r="E31" s="37"/>
      <c r="F31" s="35">
        <f t="shared" si="0"/>
        <v>0</v>
      </c>
      <c r="G31" s="40"/>
      <c r="H31" s="36"/>
      <c r="I31" s="37"/>
      <c r="J31" s="36"/>
      <c r="K31" s="38"/>
    </row>
    <row r="32" spans="1:11" ht="15.6" hidden="1" x14ac:dyDescent="0.3">
      <c r="A32" s="17"/>
      <c r="B32" s="40"/>
      <c r="C32" s="36"/>
      <c r="D32" s="36"/>
      <c r="E32" s="37"/>
      <c r="F32" s="35">
        <f t="shared" si="0"/>
        <v>0</v>
      </c>
      <c r="G32" s="40"/>
      <c r="H32" s="36"/>
      <c r="I32" s="37"/>
      <c r="J32" s="36"/>
      <c r="K32" s="38"/>
    </row>
    <row r="33" spans="1:11" ht="15.6" hidden="1" x14ac:dyDescent="0.3">
      <c r="A33" s="17"/>
      <c r="B33" s="40"/>
      <c r="C33" s="36"/>
      <c r="D33" s="36"/>
      <c r="E33" s="37"/>
      <c r="F33" s="35">
        <f t="shared" si="0"/>
        <v>0</v>
      </c>
      <c r="G33" s="40"/>
      <c r="H33" s="36"/>
      <c r="I33" s="37"/>
      <c r="J33" s="36"/>
      <c r="K33" s="38"/>
    </row>
    <row r="34" spans="1:11" ht="15.6" hidden="1" x14ac:dyDescent="0.3">
      <c r="A34" s="17"/>
      <c r="B34" s="40"/>
      <c r="C34" s="36"/>
      <c r="D34" s="36"/>
      <c r="E34" s="37"/>
      <c r="F34" s="35">
        <f t="shared" si="0"/>
        <v>0</v>
      </c>
      <c r="G34" s="40"/>
      <c r="H34" s="36"/>
      <c r="I34" s="37"/>
      <c r="J34" s="36"/>
      <c r="K34" s="38"/>
    </row>
    <row r="35" spans="1:11" ht="15.6" hidden="1" x14ac:dyDescent="0.3">
      <c r="A35" s="30"/>
      <c r="B35" s="40"/>
      <c r="C35" s="36"/>
      <c r="D35" s="36"/>
      <c r="E35" s="37"/>
      <c r="F35" s="35">
        <f t="shared" si="0"/>
        <v>0</v>
      </c>
      <c r="G35" s="40"/>
      <c r="H35" s="36"/>
      <c r="I35" s="37"/>
      <c r="J35" s="36"/>
      <c r="K35" s="38"/>
    </row>
    <row r="36" spans="1:11" ht="15.6" hidden="1" x14ac:dyDescent="0.3">
      <c r="A36" s="30"/>
      <c r="B36" s="40"/>
      <c r="C36" s="36"/>
      <c r="D36" s="36"/>
      <c r="E36" s="37"/>
      <c r="F36" s="35">
        <f t="shared" si="0"/>
        <v>0</v>
      </c>
      <c r="G36" s="40"/>
      <c r="H36" s="36"/>
      <c r="I36" s="37"/>
      <c r="J36" s="36"/>
      <c r="K36" s="38"/>
    </row>
    <row r="37" spans="1:11" ht="15.6" hidden="1" x14ac:dyDescent="0.3">
      <c r="A37" s="17"/>
      <c r="B37" s="40"/>
      <c r="C37" s="36"/>
      <c r="D37" s="36"/>
      <c r="E37" s="37"/>
      <c r="F37" s="35">
        <f t="shared" si="0"/>
        <v>0</v>
      </c>
      <c r="G37" s="40"/>
      <c r="H37" s="36"/>
      <c r="I37" s="37"/>
      <c r="J37" s="36"/>
      <c r="K37" s="38"/>
    </row>
    <row r="38" spans="1:11" ht="15.6" hidden="1" x14ac:dyDescent="0.3">
      <c r="A38" s="17"/>
      <c r="B38" s="40"/>
      <c r="C38" s="36"/>
      <c r="D38" s="36"/>
      <c r="E38" s="37"/>
      <c r="F38" s="35">
        <f t="shared" si="0"/>
        <v>0</v>
      </c>
      <c r="G38" s="40"/>
      <c r="H38" s="36"/>
      <c r="I38" s="37"/>
      <c r="J38" s="36"/>
      <c r="K38" s="38"/>
    </row>
    <row r="39" spans="1:11" ht="15.6" hidden="1" x14ac:dyDescent="0.3">
      <c r="A39" s="17"/>
      <c r="B39" s="40"/>
      <c r="C39" s="36"/>
      <c r="D39" s="36"/>
      <c r="E39" s="37"/>
      <c r="F39" s="35">
        <f t="shared" si="0"/>
        <v>0</v>
      </c>
      <c r="G39" s="40"/>
      <c r="H39" s="36"/>
      <c r="I39" s="37"/>
      <c r="J39" s="36"/>
      <c r="K39" s="38"/>
    </row>
    <row r="40" spans="1:11" ht="15.6" hidden="1" x14ac:dyDescent="0.3">
      <c r="A40" s="17"/>
      <c r="B40" s="40"/>
      <c r="C40" s="36"/>
      <c r="D40" s="36"/>
      <c r="E40" s="37"/>
      <c r="F40" s="35">
        <f t="shared" si="0"/>
        <v>0</v>
      </c>
      <c r="G40" s="40"/>
      <c r="H40" s="36"/>
      <c r="I40" s="37"/>
      <c r="J40" s="36"/>
      <c r="K40" s="38"/>
    </row>
    <row r="41" spans="1:11" ht="15.6" hidden="1" x14ac:dyDescent="0.3">
      <c r="A41" s="17"/>
      <c r="B41" s="40"/>
      <c r="C41" s="36"/>
      <c r="D41" s="36"/>
      <c r="E41" s="37"/>
      <c r="F41" s="35">
        <f t="shared" si="0"/>
        <v>0</v>
      </c>
      <c r="G41" s="40"/>
      <c r="H41" s="36"/>
      <c r="I41" s="37"/>
      <c r="J41" s="36"/>
      <c r="K41" s="38"/>
    </row>
    <row r="42" spans="1:11" ht="15.6" hidden="1" x14ac:dyDescent="0.3">
      <c r="A42" s="17"/>
      <c r="B42" s="40"/>
      <c r="C42" s="36"/>
      <c r="D42" s="36"/>
      <c r="E42" s="37"/>
      <c r="F42" s="35">
        <f t="shared" si="0"/>
        <v>0</v>
      </c>
      <c r="G42" s="40"/>
      <c r="H42" s="36"/>
      <c r="I42" s="37"/>
      <c r="J42" s="36"/>
      <c r="K42" s="38"/>
    </row>
    <row r="43" spans="1:11" ht="15.6" hidden="1" x14ac:dyDescent="0.3">
      <c r="A43" s="17"/>
      <c r="B43" s="40"/>
      <c r="C43" s="36"/>
      <c r="D43" s="36"/>
      <c r="E43" s="37"/>
      <c r="F43" s="35">
        <f t="shared" si="0"/>
        <v>0</v>
      </c>
      <c r="G43" s="40"/>
      <c r="H43" s="36"/>
      <c r="I43" s="37"/>
      <c r="J43" s="36"/>
      <c r="K43" s="38"/>
    </row>
    <row r="44" spans="1:11" ht="15.6" hidden="1" x14ac:dyDescent="0.3">
      <c r="A44" s="17"/>
      <c r="B44" s="40"/>
      <c r="C44" s="36"/>
      <c r="D44" s="36"/>
      <c r="E44" s="37"/>
      <c r="F44" s="35">
        <f t="shared" si="0"/>
        <v>0</v>
      </c>
      <c r="G44" s="40"/>
      <c r="H44" s="36"/>
      <c r="I44" s="37"/>
      <c r="J44" s="36"/>
      <c r="K44" s="38"/>
    </row>
    <row r="45" spans="1:11" ht="15.6" hidden="1" x14ac:dyDescent="0.3">
      <c r="A45" s="30"/>
      <c r="B45" s="40"/>
      <c r="C45" s="36"/>
      <c r="D45" s="36"/>
      <c r="E45" s="37"/>
      <c r="F45" s="35">
        <f t="shared" si="0"/>
        <v>0</v>
      </c>
      <c r="G45" s="40"/>
      <c r="H45" s="36"/>
      <c r="I45" s="37"/>
      <c r="J45" s="36"/>
      <c r="K45" s="38"/>
    </row>
    <row r="46" spans="1:11" ht="15.6" hidden="1" x14ac:dyDescent="0.3">
      <c r="A46" s="30"/>
      <c r="B46" s="40"/>
      <c r="C46" s="36"/>
      <c r="D46" s="36"/>
      <c r="E46" s="37"/>
      <c r="F46" s="35">
        <f t="shared" si="0"/>
        <v>0</v>
      </c>
      <c r="G46" s="40"/>
      <c r="H46" s="36"/>
      <c r="I46" s="37"/>
      <c r="J46" s="36"/>
      <c r="K46" s="38"/>
    </row>
    <row r="47" spans="1:11" ht="15.6" hidden="1" x14ac:dyDescent="0.3">
      <c r="A47" s="43"/>
      <c r="B47" s="44"/>
      <c r="C47" s="45"/>
      <c r="D47" s="45"/>
      <c r="E47" s="47"/>
      <c r="F47" s="35">
        <f t="shared" si="0"/>
        <v>0</v>
      </c>
      <c r="G47" s="44"/>
      <c r="H47" s="45"/>
      <c r="I47" s="47"/>
      <c r="J47" s="45"/>
      <c r="K47" s="38"/>
    </row>
    <row r="48" spans="1:11" ht="15.6" hidden="1" x14ac:dyDescent="0.3">
      <c r="A48" s="43"/>
      <c r="B48" s="44"/>
      <c r="C48" s="45"/>
      <c r="D48" s="45"/>
      <c r="E48" s="47"/>
      <c r="F48" s="35">
        <f t="shared" si="0"/>
        <v>0</v>
      </c>
      <c r="G48" s="44"/>
      <c r="H48" s="45"/>
      <c r="I48" s="47"/>
      <c r="J48" s="45"/>
      <c r="K48" s="38"/>
    </row>
    <row r="49" spans="1:11" ht="15.6" hidden="1" x14ac:dyDescent="0.3">
      <c r="A49" s="43"/>
      <c r="B49" s="44"/>
      <c r="C49" s="45"/>
      <c r="D49" s="45"/>
      <c r="E49" s="47"/>
      <c r="F49" s="35">
        <f t="shared" si="0"/>
        <v>0</v>
      </c>
      <c r="G49" s="44"/>
      <c r="H49" s="45"/>
      <c r="I49" s="47"/>
      <c r="J49" s="45"/>
      <c r="K49" s="38"/>
    </row>
    <row r="50" spans="1:11" ht="15.6" x14ac:dyDescent="0.3">
      <c r="A50" s="44"/>
      <c r="B50" s="48" t="s">
        <v>34</v>
      </c>
      <c r="C50" s="49">
        <f>SUM(C7:C49)</f>
        <v>159.75</v>
      </c>
      <c r="D50" s="49">
        <f>SUM(D7:D49)</f>
        <v>0</v>
      </c>
      <c r="E50" s="53"/>
      <c r="F50" s="51">
        <f t="shared" si="0"/>
        <v>159.75</v>
      </c>
      <c r="G50" s="52"/>
      <c r="H50" s="49">
        <f>SUM(H7:H49)</f>
        <v>159.75</v>
      </c>
      <c r="I50" s="53"/>
      <c r="J50" s="49">
        <f>SUM(J7:J49)</f>
        <v>0</v>
      </c>
      <c r="K50" s="54">
        <f>C50-H50</f>
        <v>0</v>
      </c>
    </row>
    <row r="53" spans="1:11" ht="15.6" x14ac:dyDescent="0.3">
      <c r="B53" s="55" t="s">
        <v>35</v>
      </c>
      <c r="F53" s="56"/>
      <c r="G53" s="57" t="s">
        <v>234</v>
      </c>
      <c r="H53" s="58"/>
    </row>
    <row r="54" spans="1:11" x14ac:dyDescent="0.3">
      <c r="B54" s="55"/>
      <c r="F54" s="59" t="s">
        <v>37</v>
      </c>
      <c r="G54" s="59"/>
      <c r="H54" s="59"/>
    </row>
    <row r="55" spans="1:11" ht="15.6" x14ac:dyDescent="0.3">
      <c r="B55" s="55" t="s">
        <v>38</v>
      </c>
      <c r="F55" s="56"/>
      <c r="G55" s="57" t="s">
        <v>235</v>
      </c>
      <c r="H55" s="58"/>
    </row>
    <row r="56" spans="1:11" x14ac:dyDescent="0.3">
      <c r="F56" s="59" t="s">
        <v>37</v>
      </c>
      <c r="G56" s="59"/>
      <c r="H56" s="5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342C-55E5-489A-ABF2-7021E438E8D0}">
  <sheetPr>
    <pageSetUpPr fitToPage="1"/>
  </sheetPr>
  <dimension ref="A1:P56"/>
  <sheetViews>
    <sheetView zoomScale="80" zoomScaleNormal="80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2"/>
      <c r="L1" s="2"/>
      <c r="M1" s="3"/>
      <c r="N1" s="3"/>
      <c r="O1" s="3"/>
    </row>
    <row r="2" spans="1:16" ht="20.25" customHeight="1" x14ac:dyDescent="0.3">
      <c r="A2" s="4"/>
      <c r="B2" s="4"/>
      <c r="C2" s="4"/>
      <c r="D2" s="4"/>
      <c r="E2" s="4"/>
      <c r="F2" s="4"/>
      <c r="G2" s="4"/>
      <c r="H2" s="6"/>
      <c r="I2" s="6"/>
      <c r="K2" s="7"/>
      <c r="L2" s="7"/>
      <c r="M2" s="8"/>
      <c r="N2" s="8"/>
      <c r="O2" s="8"/>
      <c r="P2" s="8"/>
    </row>
    <row r="3" spans="1:16" ht="61.5" customHeight="1" x14ac:dyDescent="0.3">
      <c r="A3" s="4"/>
      <c r="B3" s="9" t="s">
        <v>236</v>
      </c>
      <c r="C3" s="10"/>
      <c r="D3" s="10"/>
      <c r="E3" s="10"/>
      <c r="F3" s="10"/>
      <c r="G3" s="10"/>
      <c r="H3" s="10"/>
      <c r="I3" s="10"/>
      <c r="J3" s="10"/>
      <c r="K3" s="4"/>
    </row>
    <row r="4" spans="1:16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6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6" ht="158.25" customHeight="1" x14ac:dyDescent="0.3">
      <c r="A6" s="12"/>
      <c r="B6" s="12"/>
      <c r="C6" s="15" t="s">
        <v>10</v>
      </c>
      <c r="D6" s="15" t="s">
        <v>11</v>
      </c>
      <c r="E6" s="15" t="s">
        <v>12</v>
      </c>
      <c r="F6" s="13"/>
      <c r="G6" s="16" t="s">
        <v>13</v>
      </c>
      <c r="H6" s="15" t="s">
        <v>14</v>
      </c>
      <c r="I6" s="15" t="s">
        <v>15</v>
      </c>
      <c r="J6" s="15" t="s">
        <v>14</v>
      </c>
      <c r="K6" s="14"/>
    </row>
    <row r="7" spans="1:16" ht="15.6" x14ac:dyDescent="0.3">
      <c r="A7" s="17">
        <v>1</v>
      </c>
      <c r="B7" s="17" t="s">
        <v>237</v>
      </c>
      <c r="C7" s="24"/>
      <c r="D7" s="24">
        <v>13.715999999999999</v>
      </c>
      <c r="E7" s="17" t="s">
        <v>238</v>
      </c>
      <c r="F7" s="22">
        <f>SUM(C7,D7)</f>
        <v>13.715999999999999</v>
      </c>
      <c r="G7" s="30"/>
      <c r="H7" s="24"/>
      <c r="I7" s="17" t="s">
        <v>238</v>
      </c>
      <c r="J7" s="24">
        <v>13.715999999999999</v>
      </c>
      <c r="K7" s="31"/>
    </row>
    <row r="8" spans="1:16" ht="31.2" x14ac:dyDescent="0.3">
      <c r="A8" s="17">
        <v>2</v>
      </c>
      <c r="B8" s="30" t="s">
        <v>239</v>
      </c>
      <c r="C8" s="24"/>
      <c r="D8" s="24">
        <v>16.123000000000001</v>
      </c>
      <c r="E8" s="17" t="s">
        <v>41</v>
      </c>
      <c r="F8" s="22">
        <f t="shared" ref="F8:F50" si="0">SUM(C8,D8)</f>
        <v>16.123000000000001</v>
      </c>
      <c r="G8" s="30"/>
      <c r="H8" s="24"/>
      <c r="I8" s="17" t="s">
        <v>41</v>
      </c>
      <c r="J8" s="24">
        <v>16.123000000000001</v>
      </c>
      <c r="K8" s="31"/>
    </row>
    <row r="9" spans="1:16" ht="15.6" x14ac:dyDescent="0.3">
      <c r="A9" s="17"/>
      <c r="B9" s="17"/>
      <c r="C9" s="24"/>
      <c r="D9" s="24">
        <v>21.998999999999999</v>
      </c>
      <c r="E9" s="17" t="s">
        <v>240</v>
      </c>
      <c r="F9" s="22">
        <f t="shared" si="0"/>
        <v>21.998999999999999</v>
      </c>
      <c r="G9" s="30"/>
      <c r="H9" s="24"/>
      <c r="I9" s="17" t="s">
        <v>240</v>
      </c>
      <c r="J9" s="24">
        <v>21.998999999999999</v>
      </c>
      <c r="K9" s="31"/>
    </row>
    <row r="10" spans="1:16" ht="15.6" x14ac:dyDescent="0.3">
      <c r="A10" s="17"/>
      <c r="B10" s="30"/>
      <c r="C10" s="24"/>
      <c r="D10" s="24">
        <v>9.5229999999999997</v>
      </c>
      <c r="E10" s="17" t="s">
        <v>241</v>
      </c>
      <c r="F10" s="22">
        <f t="shared" si="0"/>
        <v>9.5229999999999997</v>
      </c>
      <c r="G10" s="30" t="s">
        <v>56</v>
      </c>
      <c r="H10" s="24"/>
      <c r="I10" s="17" t="s">
        <v>241</v>
      </c>
      <c r="J10" s="24">
        <v>9.5229999999999997</v>
      </c>
      <c r="K10" s="31"/>
    </row>
    <row r="11" spans="1:16" ht="15.6" x14ac:dyDescent="0.3">
      <c r="A11" s="17"/>
      <c r="B11" s="17"/>
      <c r="C11" s="24"/>
      <c r="D11" s="24"/>
      <c r="E11" s="17"/>
      <c r="F11" s="22">
        <f t="shared" si="0"/>
        <v>0</v>
      </c>
      <c r="G11" s="30"/>
      <c r="H11" s="24"/>
      <c r="I11" s="17"/>
      <c r="J11" s="24"/>
      <c r="K11" s="31"/>
    </row>
    <row r="12" spans="1:16" ht="15.6" hidden="1" x14ac:dyDescent="0.3">
      <c r="A12" s="17"/>
      <c r="B12" s="17"/>
      <c r="C12" s="24"/>
      <c r="D12" s="24"/>
      <c r="E12" s="17"/>
      <c r="F12" s="22">
        <f t="shared" si="0"/>
        <v>0</v>
      </c>
      <c r="G12" s="30"/>
      <c r="H12" s="24"/>
      <c r="I12" s="17"/>
      <c r="J12" s="24"/>
      <c r="K12" s="31"/>
    </row>
    <row r="13" spans="1:16" ht="15.6" hidden="1" x14ac:dyDescent="0.3">
      <c r="A13" s="17"/>
      <c r="B13" s="17"/>
      <c r="C13" s="24"/>
      <c r="D13" s="24"/>
      <c r="E13" s="17"/>
      <c r="F13" s="22">
        <f t="shared" si="0"/>
        <v>0</v>
      </c>
      <c r="G13" s="30"/>
      <c r="H13" s="24"/>
      <c r="I13" s="17"/>
      <c r="J13" s="24"/>
      <c r="K13" s="31"/>
    </row>
    <row r="14" spans="1:16" ht="15.6" hidden="1" x14ac:dyDescent="0.3">
      <c r="A14" s="17"/>
      <c r="B14" s="17"/>
      <c r="C14" s="24"/>
      <c r="D14" s="24"/>
      <c r="E14" s="17"/>
      <c r="F14" s="22">
        <f t="shared" si="0"/>
        <v>0</v>
      </c>
      <c r="G14" s="30"/>
      <c r="H14" s="24"/>
      <c r="I14" s="17"/>
      <c r="J14" s="24"/>
      <c r="K14" s="31"/>
    </row>
    <row r="15" spans="1:16" ht="15.6" hidden="1" x14ac:dyDescent="0.3">
      <c r="A15" s="30"/>
      <c r="B15" s="17"/>
      <c r="C15" s="24"/>
      <c r="D15" s="24"/>
      <c r="E15" s="17"/>
      <c r="F15" s="22">
        <f t="shared" si="0"/>
        <v>0</v>
      </c>
      <c r="G15" s="30"/>
      <c r="H15" s="24"/>
      <c r="I15" s="17"/>
      <c r="J15" s="24"/>
      <c r="K15" s="31"/>
    </row>
    <row r="16" spans="1:16" ht="15" hidden="1" customHeight="1" x14ac:dyDescent="0.3">
      <c r="A16" s="30"/>
      <c r="B16" s="17"/>
      <c r="C16" s="24"/>
      <c r="D16" s="24"/>
      <c r="E16" s="17"/>
      <c r="F16" s="22">
        <f t="shared" si="0"/>
        <v>0</v>
      </c>
      <c r="G16" s="30"/>
      <c r="H16" s="24"/>
      <c r="I16" s="17"/>
      <c r="J16" s="24"/>
      <c r="K16" s="31"/>
    </row>
    <row r="17" spans="1:11" ht="15.6" hidden="1" x14ac:dyDescent="0.3">
      <c r="A17" s="17"/>
      <c r="B17" s="17"/>
      <c r="C17" s="24"/>
      <c r="D17" s="24"/>
      <c r="E17" s="17"/>
      <c r="F17" s="22">
        <f t="shared" si="0"/>
        <v>0</v>
      </c>
      <c r="G17" s="30"/>
      <c r="H17" s="24"/>
      <c r="I17" s="17"/>
      <c r="J17" s="24"/>
      <c r="K17" s="31"/>
    </row>
    <row r="18" spans="1:11" ht="15.6" hidden="1" x14ac:dyDescent="0.3">
      <c r="A18" s="17"/>
      <c r="B18" s="17"/>
      <c r="C18" s="24"/>
      <c r="D18" s="24"/>
      <c r="E18" s="17"/>
      <c r="F18" s="22">
        <f t="shared" si="0"/>
        <v>0</v>
      </c>
      <c r="G18" s="30"/>
      <c r="H18" s="24"/>
      <c r="I18" s="17"/>
      <c r="J18" s="24"/>
      <c r="K18" s="31"/>
    </row>
    <row r="19" spans="1:11" ht="15.6" hidden="1" x14ac:dyDescent="0.3">
      <c r="A19" s="17"/>
      <c r="B19" s="17"/>
      <c r="C19" s="24"/>
      <c r="D19" s="24"/>
      <c r="E19" s="17"/>
      <c r="F19" s="22">
        <f t="shared" si="0"/>
        <v>0</v>
      </c>
      <c r="G19" s="30"/>
      <c r="H19" s="24"/>
      <c r="I19" s="17"/>
      <c r="J19" s="24"/>
      <c r="K19" s="31"/>
    </row>
    <row r="20" spans="1:11" ht="15.6" hidden="1" x14ac:dyDescent="0.3">
      <c r="A20" s="17"/>
      <c r="B20" s="17"/>
      <c r="C20" s="24"/>
      <c r="D20" s="24"/>
      <c r="E20" s="17"/>
      <c r="F20" s="22">
        <f t="shared" si="0"/>
        <v>0</v>
      </c>
      <c r="G20" s="30"/>
      <c r="H20" s="24"/>
      <c r="I20" s="17"/>
      <c r="J20" s="24"/>
      <c r="K20" s="31"/>
    </row>
    <row r="21" spans="1:11" ht="15.6" hidden="1" x14ac:dyDescent="0.3">
      <c r="A21" s="17"/>
      <c r="B21" s="17"/>
      <c r="C21" s="24"/>
      <c r="D21" s="24"/>
      <c r="E21" s="17"/>
      <c r="F21" s="22">
        <f t="shared" si="0"/>
        <v>0</v>
      </c>
      <c r="G21" s="30"/>
      <c r="H21" s="24"/>
      <c r="I21" s="17"/>
      <c r="J21" s="24"/>
      <c r="K21" s="31"/>
    </row>
    <row r="22" spans="1:11" ht="15.6" hidden="1" x14ac:dyDescent="0.3">
      <c r="A22" s="17"/>
      <c r="B22" s="17"/>
      <c r="C22" s="24"/>
      <c r="D22" s="24"/>
      <c r="E22" s="17"/>
      <c r="F22" s="22">
        <f t="shared" si="0"/>
        <v>0</v>
      </c>
      <c r="G22" s="30"/>
      <c r="H22" s="24"/>
      <c r="I22" s="17"/>
      <c r="J22" s="24"/>
      <c r="K22" s="31"/>
    </row>
    <row r="23" spans="1:11" ht="15.6" hidden="1" x14ac:dyDescent="0.3">
      <c r="A23" s="17"/>
      <c r="B23" s="17"/>
      <c r="C23" s="24"/>
      <c r="D23" s="24"/>
      <c r="E23" s="17"/>
      <c r="F23" s="22">
        <f t="shared" si="0"/>
        <v>0</v>
      </c>
      <c r="G23" s="30"/>
      <c r="H23" s="24"/>
      <c r="I23" s="17"/>
      <c r="J23" s="24"/>
      <c r="K23" s="31"/>
    </row>
    <row r="24" spans="1:11" ht="15.6" hidden="1" x14ac:dyDescent="0.3">
      <c r="A24" s="17"/>
      <c r="B24" s="17"/>
      <c r="C24" s="24"/>
      <c r="D24" s="24"/>
      <c r="E24" s="17"/>
      <c r="F24" s="22">
        <f t="shared" si="0"/>
        <v>0</v>
      </c>
      <c r="G24" s="30"/>
      <c r="H24" s="24"/>
      <c r="I24" s="17"/>
      <c r="J24" s="24"/>
      <c r="K24" s="31"/>
    </row>
    <row r="25" spans="1:11" ht="15.6" hidden="1" x14ac:dyDescent="0.3">
      <c r="A25" s="30"/>
      <c r="B25" s="17"/>
      <c r="C25" s="24"/>
      <c r="D25" s="24"/>
      <c r="E25" s="17"/>
      <c r="F25" s="22">
        <f t="shared" si="0"/>
        <v>0</v>
      </c>
      <c r="G25" s="30"/>
      <c r="H25" s="24"/>
      <c r="I25" s="17"/>
      <c r="J25" s="24"/>
      <c r="K25" s="31"/>
    </row>
    <row r="26" spans="1:11" ht="15.6" hidden="1" x14ac:dyDescent="0.3">
      <c r="A26" s="30"/>
      <c r="B26" s="17"/>
      <c r="C26" s="24"/>
      <c r="D26" s="24"/>
      <c r="E26" s="17"/>
      <c r="F26" s="22">
        <f t="shared" si="0"/>
        <v>0</v>
      </c>
      <c r="G26" s="30"/>
      <c r="H26" s="24"/>
      <c r="I26" s="17"/>
      <c r="J26" s="24"/>
      <c r="K26" s="31"/>
    </row>
    <row r="27" spans="1:11" ht="15.6" hidden="1" x14ac:dyDescent="0.3">
      <c r="A27" s="17"/>
      <c r="B27" s="17"/>
      <c r="C27" s="24"/>
      <c r="D27" s="24"/>
      <c r="E27" s="17"/>
      <c r="F27" s="22">
        <f t="shared" si="0"/>
        <v>0</v>
      </c>
      <c r="G27" s="30"/>
      <c r="H27" s="24"/>
      <c r="I27" s="17"/>
      <c r="J27" s="24"/>
      <c r="K27" s="31"/>
    </row>
    <row r="28" spans="1:11" ht="15.6" hidden="1" x14ac:dyDescent="0.3">
      <c r="A28" s="17"/>
      <c r="B28" s="17"/>
      <c r="C28" s="24"/>
      <c r="D28" s="24"/>
      <c r="E28" s="17"/>
      <c r="F28" s="22">
        <f t="shared" si="0"/>
        <v>0</v>
      </c>
      <c r="G28" s="30"/>
      <c r="H28" s="24"/>
      <c r="I28" s="17"/>
      <c r="J28" s="24"/>
      <c r="K28" s="31"/>
    </row>
    <row r="29" spans="1:11" ht="15.6" hidden="1" x14ac:dyDescent="0.3">
      <c r="A29" s="17"/>
      <c r="B29" s="17"/>
      <c r="C29" s="24"/>
      <c r="D29" s="24"/>
      <c r="E29" s="17"/>
      <c r="F29" s="22">
        <f t="shared" si="0"/>
        <v>0</v>
      </c>
      <c r="G29" s="30"/>
      <c r="H29" s="24"/>
      <c r="I29" s="17"/>
      <c r="J29" s="24"/>
      <c r="K29" s="31"/>
    </row>
    <row r="30" spans="1:11" ht="15.6" hidden="1" x14ac:dyDescent="0.3">
      <c r="A30" s="17"/>
      <c r="B30" s="30"/>
      <c r="C30" s="24"/>
      <c r="D30" s="24"/>
      <c r="E30" s="17"/>
      <c r="F30" s="22">
        <f t="shared" si="0"/>
        <v>0</v>
      </c>
      <c r="G30" s="30"/>
      <c r="H30" s="24"/>
      <c r="I30" s="17"/>
      <c r="J30" s="24"/>
      <c r="K30" s="31"/>
    </row>
    <row r="31" spans="1:11" ht="15.6" hidden="1" x14ac:dyDescent="0.3">
      <c r="A31" s="17"/>
      <c r="B31" s="30"/>
      <c r="C31" s="24"/>
      <c r="D31" s="24"/>
      <c r="E31" s="17"/>
      <c r="F31" s="22">
        <f t="shared" si="0"/>
        <v>0</v>
      </c>
      <c r="G31" s="30"/>
      <c r="H31" s="24"/>
      <c r="I31" s="17"/>
      <c r="J31" s="24"/>
      <c r="K31" s="31"/>
    </row>
    <row r="32" spans="1:11" ht="15.6" hidden="1" x14ac:dyDescent="0.3">
      <c r="A32" s="17"/>
      <c r="B32" s="30"/>
      <c r="C32" s="24"/>
      <c r="D32" s="24"/>
      <c r="E32" s="17"/>
      <c r="F32" s="22">
        <f t="shared" si="0"/>
        <v>0</v>
      </c>
      <c r="G32" s="30"/>
      <c r="H32" s="24"/>
      <c r="I32" s="17"/>
      <c r="J32" s="24"/>
      <c r="K32" s="31"/>
    </row>
    <row r="33" spans="1:11" ht="15.6" hidden="1" x14ac:dyDescent="0.3">
      <c r="A33" s="17"/>
      <c r="B33" s="30"/>
      <c r="C33" s="24"/>
      <c r="D33" s="24"/>
      <c r="E33" s="17"/>
      <c r="F33" s="22">
        <f t="shared" si="0"/>
        <v>0</v>
      </c>
      <c r="G33" s="30"/>
      <c r="H33" s="24"/>
      <c r="I33" s="17"/>
      <c r="J33" s="24"/>
      <c r="K33" s="31"/>
    </row>
    <row r="34" spans="1:11" ht="15.6" hidden="1" x14ac:dyDescent="0.3">
      <c r="A34" s="17"/>
      <c r="B34" s="30"/>
      <c r="C34" s="24"/>
      <c r="D34" s="24"/>
      <c r="E34" s="17"/>
      <c r="F34" s="22">
        <f t="shared" si="0"/>
        <v>0</v>
      </c>
      <c r="G34" s="30"/>
      <c r="H34" s="24"/>
      <c r="I34" s="17"/>
      <c r="J34" s="24"/>
      <c r="K34" s="31"/>
    </row>
    <row r="35" spans="1:11" ht="15.6" hidden="1" x14ac:dyDescent="0.3">
      <c r="A35" s="30"/>
      <c r="B35" s="30"/>
      <c r="C35" s="24"/>
      <c r="D35" s="24"/>
      <c r="E35" s="17"/>
      <c r="F35" s="22">
        <f t="shared" si="0"/>
        <v>0</v>
      </c>
      <c r="G35" s="30"/>
      <c r="H35" s="24"/>
      <c r="I35" s="17"/>
      <c r="J35" s="24"/>
      <c r="K35" s="31"/>
    </row>
    <row r="36" spans="1:11" ht="15.6" hidden="1" x14ac:dyDescent="0.3">
      <c r="A36" s="30"/>
      <c r="B36" s="30"/>
      <c r="C36" s="24"/>
      <c r="D36" s="24"/>
      <c r="E36" s="17"/>
      <c r="F36" s="22">
        <f t="shared" si="0"/>
        <v>0</v>
      </c>
      <c r="G36" s="30"/>
      <c r="H36" s="24"/>
      <c r="I36" s="17"/>
      <c r="J36" s="24"/>
      <c r="K36" s="31"/>
    </row>
    <row r="37" spans="1:11" ht="15.6" hidden="1" x14ac:dyDescent="0.3">
      <c r="A37" s="17"/>
      <c r="B37" s="30"/>
      <c r="C37" s="24"/>
      <c r="D37" s="24"/>
      <c r="E37" s="17"/>
      <c r="F37" s="22">
        <f t="shared" si="0"/>
        <v>0</v>
      </c>
      <c r="G37" s="30"/>
      <c r="H37" s="24"/>
      <c r="I37" s="17"/>
      <c r="J37" s="24"/>
      <c r="K37" s="31"/>
    </row>
    <row r="38" spans="1:11" ht="15.6" hidden="1" x14ac:dyDescent="0.3">
      <c r="A38" s="17"/>
      <c r="B38" s="30"/>
      <c r="C38" s="24"/>
      <c r="D38" s="24"/>
      <c r="E38" s="17"/>
      <c r="F38" s="22">
        <f t="shared" si="0"/>
        <v>0</v>
      </c>
      <c r="G38" s="30"/>
      <c r="H38" s="24"/>
      <c r="I38" s="17"/>
      <c r="J38" s="24"/>
      <c r="K38" s="31"/>
    </row>
    <row r="39" spans="1:11" ht="15.6" hidden="1" x14ac:dyDescent="0.3">
      <c r="A39" s="17"/>
      <c r="B39" s="30"/>
      <c r="C39" s="24"/>
      <c r="D39" s="24"/>
      <c r="E39" s="17"/>
      <c r="F39" s="22">
        <f t="shared" si="0"/>
        <v>0</v>
      </c>
      <c r="G39" s="30"/>
      <c r="H39" s="24"/>
      <c r="I39" s="17"/>
      <c r="J39" s="24"/>
      <c r="K39" s="31"/>
    </row>
    <row r="40" spans="1:11" ht="15.6" hidden="1" x14ac:dyDescent="0.3">
      <c r="A40" s="17"/>
      <c r="B40" s="30"/>
      <c r="C40" s="24"/>
      <c r="D40" s="24"/>
      <c r="E40" s="17"/>
      <c r="F40" s="22">
        <f t="shared" si="0"/>
        <v>0</v>
      </c>
      <c r="G40" s="30"/>
      <c r="H40" s="24"/>
      <c r="I40" s="17"/>
      <c r="J40" s="24"/>
      <c r="K40" s="31"/>
    </row>
    <row r="41" spans="1:11" ht="15.6" hidden="1" x14ac:dyDescent="0.3">
      <c r="A41" s="17"/>
      <c r="B41" s="30"/>
      <c r="C41" s="24"/>
      <c r="D41" s="24"/>
      <c r="E41" s="17"/>
      <c r="F41" s="22">
        <f t="shared" si="0"/>
        <v>0</v>
      </c>
      <c r="G41" s="30"/>
      <c r="H41" s="24"/>
      <c r="I41" s="17"/>
      <c r="J41" s="24"/>
      <c r="K41" s="31"/>
    </row>
    <row r="42" spans="1:11" ht="15.6" hidden="1" x14ac:dyDescent="0.3">
      <c r="A42" s="17"/>
      <c r="B42" s="30"/>
      <c r="C42" s="24"/>
      <c r="D42" s="24"/>
      <c r="E42" s="17"/>
      <c r="F42" s="22">
        <f t="shared" si="0"/>
        <v>0</v>
      </c>
      <c r="G42" s="30"/>
      <c r="H42" s="24"/>
      <c r="I42" s="17"/>
      <c r="J42" s="24"/>
      <c r="K42" s="31"/>
    </row>
    <row r="43" spans="1:11" ht="15.6" hidden="1" x14ac:dyDescent="0.3">
      <c r="A43" s="17"/>
      <c r="B43" s="30"/>
      <c r="C43" s="24"/>
      <c r="D43" s="24"/>
      <c r="E43" s="17"/>
      <c r="F43" s="22">
        <f t="shared" si="0"/>
        <v>0</v>
      </c>
      <c r="G43" s="30"/>
      <c r="H43" s="24"/>
      <c r="I43" s="17"/>
      <c r="J43" s="24"/>
      <c r="K43" s="31"/>
    </row>
    <row r="44" spans="1:11" ht="15.6" hidden="1" x14ac:dyDescent="0.3">
      <c r="A44" s="17"/>
      <c r="B44" s="30"/>
      <c r="C44" s="24"/>
      <c r="D44" s="24"/>
      <c r="E44" s="17"/>
      <c r="F44" s="22">
        <f t="shared" si="0"/>
        <v>0</v>
      </c>
      <c r="G44" s="30"/>
      <c r="H44" s="24"/>
      <c r="I44" s="17"/>
      <c r="J44" s="24"/>
      <c r="K44" s="31"/>
    </row>
    <row r="45" spans="1:11" ht="15.6" hidden="1" x14ac:dyDescent="0.3">
      <c r="A45" s="30"/>
      <c r="B45" s="30"/>
      <c r="C45" s="24"/>
      <c r="D45" s="24"/>
      <c r="E45" s="17"/>
      <c r="F45" s="22">
        <f t="shared" si="0"/>
        <v>0</v>
      </c>
      <c r="G45" s="30"/>
      <c r="H45" s="24"/>
      <c r="I45" s="17"/>
      <c r="J45" s="24"/>
      <c r="K45" s="31"/>
    </row>
    <row r="46" spans="1:11" ht="15.6" hidden="1" x14ac:dyDescent="0.3">
      <c r="A46" s="30"/>
      <c r="B46" s="30"/>
      <c r="C46" s="24"/>
      <c r="D46" s="24"/>
      <c r="E46" s="17"/>
      <c r="F46" s="22">
        <f t="shared" si="0"/>
        <v>0</v>
      </c>
      <c r="G46" s="30"/>
      <c r="H46" s="24"/>
      <c r="I46" s="17"/>
      <c r="J46" s="24"/>
      <c r="K46" s="31"/>
    </row>
    <row r="47" spans="1:11" ht="15.6" hidden="1" x14ac:dyDescent="0.3">
      <c r="A47" s="43"/>
      <c r="B47" s="43"/>
      <c r="C47" s="170"/>
      <c r="D47" s="170"/>
      <c r="E47" s="171"/>
      <c r="F47" s="22">
        <f t="shared" si="0"/>
        <v>0</v>
      </c>
      <c r="G47" s="43"/>
      <c r="H47" s="170"/>
      <c r="I47" s="171"/>
      <c r="J47" s="170"/>
      <c r="K47" s="31"/>
    </row>
    <row r="48" spans="1:11" ht="15.6" hidden="1" x14ac:dyDescent="0.3">
      <c r="A48" s="43"/>
      <c r="B48" s="43"/>
      <c r="C48" s="170"/>
      <c r="D48" s="170"/>
      <c r="E48" s="171"/>
      <c r="F48" s="22">
        <f t="shared" si="0"/>
        <v>0</v>
      </c>
      <c r="G48" s="43"/>
      <c r="H48" s="170"/>
      <c r="I48" s="171"/>
      <c r="J48" s="170"/>
      <c r="K48" s="31"/>
    </row>
    <row r="49" spans="1:11" ht="15.6" hidden="1" x14ac:dyDescent="0.3">
      <c r="A49" s="43"/>
      <c r="B49" s="43"/>
      <c r="C49" s="170"/>
      <c r="D49" s="170"/>
      <c r="E49" s="171"/>
      <c r="F49" s="22">
        <f t="shared" si="0"/>
        <v>0</v>
      </c>
      <c r="G49" s="43"/>
      <c r="H49" s="170"/>
      <c r="I49" s="171"/>
      <c r="J49" s="170"/>
      <c r="K49" s="31"/>
    </row>
    <row r="50" spans="1:11" ht="15.6" x14ac:dyDescent="0.3">
      <c r="A50" s="44"/>
      <c r="B50" s="172" t="s">
        <v>34</v>
      </c>
      <c r="C50" s="173">
        <f>SUM(C7:C49)</f>
        <v>0</v>
      </c>
      <c r="D50" s="173">
        <f>SUM(D7:D49)</f>
        <v>61.36099999999999</v>
      </c>
      <c r="E50" s="174"/>
      <c r="F50" s="175">
        <f t="shared" si="0"/>
        <v>61.36099999999999</v>
      </c>
      <c r="G50" s="176"/>
      <c r="H50" s="173">
        <f>SUM(H7:H49)</f>
        <v>0</v>
      </c>
      <c r="I50" s="174"/>
      <c r="J50" s="173">
        <f>SUM(J7:J49)</f>
        <v>61.36099999999999</v>
      </c>
      <c r="K50" s="177">
        <f>C50-H50</f>
        <v>0</v>
      </c>
    </row>
    <row r="53" spans="1:11" ht="15.6" x14ac:dyDescent="0.3">
      <c r="B53" s="55" t="s">
        <v>35</v>
      </c>
      <c r="F53" s="56"/>
      <c r="G53" s="57" t="s">
        <v>242</v>
      </c>
      <c r="H53" s="58"/>
    </row>
    <row r="54" spans="1:11" x14ac:dyDescent="0.3">
      <c r="B54" s="55"/>
      <c r="F54" s="59" t="s">
        <v>37</v>
      </c>
      <c r="G54" s="59"/>
      <c r="H54" s="59"/>
    </row>
    <row r="55" spans="1:11" ht="15.6" x14ac:dyDescent="0.3">
      <c r="B55" s="55" t="s">
        <v>38</v>
      </c>
      <c r="F55" s="56"/>
      <c r="G55" s="57" t="s">
        <v>243</v>
      </c>
      <c r="H55" s="58"/>
    </row>
    <row r="56" spans="1:11" x14ac:dyDescent="0.3">
      <c r="F56" s="59" t="s">
        <v>37</v>
      </c>
      <c r="G56" s="59"/>
      <c r="H56" s="5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DF4B-CCE4-4DD3-8381-5393035A6AEE}">
  <sheetPr>
    <pageSetUpPr fitToPage="1"/>
  </sheetPr>
  <dimension ref="A1:P56"/>
  <sheetViews>
    <sheetView zoomScaleNormal="100" workbookViewId="0">
      <selection activeCell="K3" sqref="K3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2"/>
      <c r="L1" s="2"/>
      <c r="M1" s="3" t="s">
        <v>0</v>
      </c>
      <c r="N1" s="3"/>
      <c r="O1" s="3"/>
    </row>
    <row r="2" spans="1:16" ht="20.25" customHeight="1" x14ac:dyDescent="0.3">
      <c r="A2" s="4"/>
      <c r="B2" s="4"/>
      <c r="C2" s="4"/>
      <c r="D2" s="4"/>
      <c r="E2" s="4"/>
      <c r="F2" s="4"/>
      <c r="G2" s="4"/>
      <c r="H2" s="6"/>
      <c r="I2" s="6"/>
      <c r="K2" s="7"/>
      <c r="L2" s="7"/>
      <c r="M2" s="8" t="s">
        <v>1</v>
      </c>
      <c r="N2" s="8"/>
      <c r="O2" s="8"/>
      <c r="P2" s="8"/>
    </row>
    <row r="3" spans="1:16" ht="61.5" customHeight="1" x14ac:dyDescent="0.3">
      <c r="A3" s="4"/>
      <c r="B3" s="9" t="s">
        <v>244</v>
      </c>
      <c r="C3" s="10"/>
      <c r="D3" s="10"/>
      <c r="E3" s="10"/>
      <c r="F3" s="10"/>
      <c r="G3" s="10"/>
      <c r="H3" s="10"/>
      <c r="I3" s="10"/>
      <c r="J3" s="10"/>
      <c r="K3" s="4"/>
    </row>
    <row r="4" spans="1:16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6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6" ht="158.25" customHeight="1" x14ac:dyDescent="0.3">
      <c r="A6" s="12"/>
      <c r="B6" s="12"/>
      <c r="C6" s="15" t="s">
        <v>10</v>
      </c>
      <c r="D6" s="15" t="s">
        <v>11</v>
      </c>
      <c r="E6" s="15" t="s">
        <v>12</v>
      </c>
      <c r="F6" s="13"/>
      <c r="G6" s="16" t="s">
        <v>13</v>
      </c>
      <c r="H6" s="15" t="s">
        <v>14</v>
      </c>
      <c r="I6" s="15" t="s">
        <v>15</v>
      </c>
      <c r="J6" s="15" t="s">
        <v>14</v>
      </c>
      <c r="K6" s="14"/>
    </row>
    <row r="7" spans="1:16" ht="62.4" x14ac:dyDescent="0.3">
      <c r="A7" s="17">
        <v>1</v>
      </c>
      <c r="B7" s="178" t="s">
        <v>245</v>
      </c>
      <c r="C7" s="36"/>
      <c r="D7" s="36">
        <v>21.5</v>
      </c>
      <c r="E7" s="37" t="s">
        <v>246</v>
      </c>
      <c r="F7" s="35">
        <f>SUM(C7,D7)</f>
        <v>21.5</v>
      </c>
      <c r="G7" s="40"/>
      <c r="H7" s="36"/>
      <c r="I7" s="37" t="s">
        <v>246</v>
      </c>
      <c r="J7" s="36">
        <v>21.5</v>
      </c>
      <c r="K7" s="38"/>
    </row>
    <row r="8" spans="1:16" ht="62.4" x14ac:dyDescent="0.3">
      <c r="A8" s="17">
        <v>2</v>
      </c>
      <c r="B8" s="178" t="s">
        <v>247</v>
      </c>
      <c r="C8" s="36"/>
      <c r="D8" s="36">
        <v>100</v>
      </c>
      <c r="E8" s="37" t="s">
        <v>248</v>
      </c>
      <c r="F8" s="35">
        <f t="shared" ref="F8:F50" si="0">SUM(C8,D8)</f>
        <v>100</v>
      </c>
      <c r="G8" s="40"/>
      <c r="H8" s="36"/>
      <c r="I8" s="37" t="s">
        <v>248</v>
      </c>
      <c r="J8" s="36">
        <v>100</v>
      </c>
      <c r="K8" s="38"/>
    </row>
    <row r="9" spans="1:16" ht="62.4" x14ac:dyDescent="0.3">
      <c r="A9" s="17"/>
      <c r="B9" s="178"/>
      <c r="C9" s="36"/>
      <c r="D9" s="36">
        <v>8.9</v>
      </c>
      <c r="E9" s="37" t="s">
        <v>249</v>
      </c>
      <c r="F9" s="35">
        <f t="shared" si="0"/>
        <v>8.9</v>
      </c>
      <c r="G9" s="40"/>
      <c r="H9" s="36"/>
      <c r="I9" s="37" t="s">
        <v>249</v>
      </c>
      <c r="J9" s="36">
        <v>8.9</v>
      </c>
      <c r="K9" s="38"/>
    </row>
    <row r="10" spans="1:16" ht="62.4" x14ac:dyDescent="0.3">
      <c r="A10" s="17"/>
      <c r="B10" s="178"/>
      <c r="C10" s="36"/>
      <c r="D10" s="36">
        <v>387.86</v>
      </c>
      <c r="E10" s="37" t="s">
        <v>250</v>
      </c>
      <c r="F10" s="35"/>
      <c r="G10" s="40"/>
      <c r="H10" s="36"/>
      <c r="I10" s="37" t="s">
        <v>250</v>
      </c>
      <c r="J10" s="36">
        <v>387.86</v>
      </c>
      <c r="K10" s="38"/>
    </row>
    <row r="11" spans="1:16" ht="31.2" x14ac:dyDescent="0.3">
      <c r="A11" s="17">
        <v>3</v>
      </c>
      <c r="B11" s="178" t="s">
        <v>251</v>
      </c>
      <c r="C11" s="36"/>
      <c r="D11" s="36">
        <v>2.61</v>
      </c>
      <c r="E11" s="37" t="s">
        <v>252</v>
      </c>
      <c r="F11" s="35">
        <f t="shared" si="0"/>
        <v>2.61</v>
      </c>
      <c r="G11" s="40"/>
      <c r="H11" s="36"/>
      <c r="I11" s="37" t="s">
        <v>252</v>
      </c>
      <c r="J11" s="36">
        <v>2.61</v>
      </c>
      <c r="K11" s="38"/>
    </row>
    <row r="12" spans="1:16" ht="46.8" x14ac:dyDescent="0.3">
      <c r="A12" s="17"/>
      <c r="B12" s="178"/>
      <c r="C12" s="36"/>
      <c r="D12" s="36">
        <v>0.31</v>
      </c>
      <c r="E12" s="37" t="s">
        <v>253</v>
      </c>
      <c r="F12" s="35">
        <f t="shared" si="0"/>
        <v>0.31</v>
      </c>
      <c r="G12" s="40"/>
      <c r="H12" s="36"/>
      <c r="I12" s="37" t="s">
        <v>253</v>
      </c>
      <c r="J12" s="36">
        <v>0.31</v>
      </c>
      <c r="K12" s="38"/>
    </row>
    <row r="13" spans="1:16" ht="15.6" x14ac:dyDescent="0.3">
      <c r="A13" s="17"/>
      <c r="B13" s="178"/>
      <c r="C13" s="36"/>
      <c r="D13" s="36">
        <v>767.27</v>
      </c>
      <c r="E13" s="37" t="s">
        <v>254</v>
      </c>
      <c r="F13" s="35">
        <f t="shared" si="0"/>
        <v>767.27</v>
      </c>
      <c r="G13" s="30"/>
      <c r="H13" s="36"/>
      <c r="I13" s="37" t="s">
        <v>254</v>
      </c>
      <c r="J13" s="36">
        <v>767.27</v>
      </c>
      <c r="K13" s="38"/>
    </row>
    <row r="14" spans="1:16" ht="31.2" x14ac:dyDescent="0.3">
      <c r="A14" s="17"/>
      <c r="B14" s="40"/>
      <c r="C14" s="36"/>
      <c r="D14" s="36">
        <v>7.95</v>
      </c>
      <c r="E14" s="37" t="s">
        <v>255</v>
      </c>
      <c r="F14" s="35">
        <f t="shared" si="0"/>
        <v>7.95</v>
      </c>
      <c r="G14" s="40"/>
      <c r="H14" s="36"/>
      <c r="I14" s="37" t="s">
        <v>255</v>
      </c>
      <c r="J14" s="36">
        <v>7.95</v>
      </c>
      <c r="K14" s="38"/>
    </row>
    <row r="15" spans="1:16" ht="15.6" x14ac:dyDescent="0.3">
      <c r="A15" s="30"/>
      <c r="B15" s="40"/>
      <c r="C15" s="36"/>
      <c r="D15" s="36"/>
      <c r="E15" s="37"/>
      <c r="F15" s="35">
        <f t="shared" si="0"/>
        <v>0</v>
      </c>
      <c r="G15" s="40"/>
      <c r="H15" s="36"/>
      <c r="I15" s="37"/>
      <c r="J15" s="36"/>
      <c r="K15" s="38"/>
    </row>
    <row r="16" spans="1:16" ht="15" customHeight="1" x14ac:dyDescent="0.3">
      <c r="A16" s="30"/>
      <c r="B16" s="40"/>
      <c r="C16" s="36"/>
      <c r="D16" s="36"/>
      <c r="E16" s="37"/>
      <c r="F16" s="35">
        <f t="shared" si="0"/>
        <v>0</v>
      </c>
      <c r="G16" s="40"/>
      <c r="H16" s="36"/>
      <c r="I16" s="37"/>
      <c r="J16" s="36"/>
      <c r="K16" s="38"/>
    </row>
    <row r="17" spans="1:11" ht="15.6" x14ac:dyDescent="0.3">
      <c r="A17" s="17"/>
      <c r="B17" s="40"/>
      <c r="C17" s="36"/>
      <c r="D17" s="36"/>
      <c r="E17" s="37"/>
      <c r="F17" s="35">
        <f t="shared" si="0"/>
        <v>0</v>
      </c>
      <c r="G17" s="40"/>
      <c r="H17" s="36"/>
      <c r="I17" s="37"/>
      <c r="J17" s="36"/>
      <c r="K17" s="38"/>
    </row>
    <row r="18" spans="1:11" ht="15.6" x14ac:dyDescent="0.3">
      <c r="A18" s="17"/>
      <c r="B18" s="40"/>
      <c r="C18" s="36"/>
      <c r="D18" s="36"/>
      <c r="E18" s="37"/>
      <c r="F18" s="35">
        <f t="shared" si="0"/>
        <v>0</v>
      </c>
      <c r="G18" s="40"/>
      <c r="H18" s="36"/>
      <c r="I18" s="37"/>
      <c r="J18" s="36"/>
      <c r="K18" s="38"/>
    </row>
    <row r="19" spans="1:11" ht="15.6" x14ac:dyDescent="0.3">
      <c r="A19" s="17"/>
      <c r="B19" s="40"/>
      <c r="C19" s="36"/>
      <c r="D19" s="36"/>
      <c r="E19" s="37"/>
      <c r="F19" s="35">
        <f t="shared" si="0"/>
        <v>0</v>
      </c>
      <c r="G19" s="40"/>
      <c r="H19" s="36"/>
      <c r="I19" s="37"/>
      <c r="J19" s="36"/>
      <c r="K19" s="38"/>
    </row>
    <row r="20" spans="1:11" ht="15.6" x14ac:dyDescent="0.3">
      <c r="A20" s="17"/>
      <c r="B20" s="40"/>
      <c r="C20" s="36"/>
      <c r="D20" s="36"/>
      <c r="E20" s="37"/>
      <c r="F20" s="35">
        <f t="shared" si="0"/>
        <v>0</v>
      </c>
      <c r="G20" s="40"/>
      <c r="H20" s="36"/>
      <c r="I20" s="37"/>
      <c r="J20" s="36"/>
      <c r="K20" s="38"/>
    </row>
    <row r="21" spans="1:11" ht="15.6" x14ac:dyDescent="0.3">
      <c r="A21" s="17"/>
      <c r="B21" s="40"/>
      <c r="C21" s="36"/>
      <c r="D21" s="36"/>
      <c r="E21" s="37"/>
      <c r="F21" s="35">
        <f t="shared" si="0"/>
        <v>0</v>
      </c>
      <c r="G21" s="40"/>
      <c r="H21" s="36"/>
      <c r="I21" s="37"/>
      <c r="J21" s="36"/>
      <c r="K21" s="38"/>
    </row>
    <row r="22" spans="1:11" ht="15.6" x14ac:dyDescent="0.3">
      <c r="A22" s="17"/>
      <c r="B22" s="40"/>
      <c r="C22" s="36"/>
      <c r="D22" s="36"/>
      <c r="E22" s="37"/>
      <c r="F22" s="35">
        <f t="shared" si="0"/>
        <v>0</v>
      </c>
      <c r="G22" s="40"/>
      <c r="H22" s="36"/>
      <c r="I22" s="37"/>
      <c r="J22" s="36"/>
      <c r="K22" s="38"/>
    </row>
    <row r="23" spans="1:11" ht="15.6" x14ac:dyDescent="0.3">
      <c r="A23" s="17"/>
      <c r="B23" s="40"/>
      <c r="C23" s="36"/>
      <c r="D23" s="36"/>
      <c r="E23" s="37"/>
      <c r="F23" s="35">
        <f t="shared" si="0"/>
        <v>0</v>
      </c>
      <c r="G23" s="40"/>
      <c r="H23" s="36"/>
      <c r="I23" s="37"/>
      <c r="J23" s="36"/>
      <c r="K23" s="38"/>
    </row>
    <row r="24" spans="1:11" ht="15.6" x14ac:dyDescent="0.3">
      <c r="A24" s="17"/>
      <c r="B24" s="40"/>
      <c r="C24" s="36"/>
      <c r="D24" s="36"/>
      <c r="E24" s="37"/>
      <c r="F24" s="35">
        <f t="shared" si="0"/>
        <v>0</v>
      </c>
      <c r="G24" s="40"/>
      <c r="H24" s="36"/>
      <c r="I24" s="37"/>
      <c r="J24" s="36"/>
      <c r="K24" s="38"/>
    </row>
    <row r="25" spans="1:11" ht="15.6" x14ac:dyDescent="0.3">
      <c r="A25" s="30"/>
      <c r="B25" s="40"/>
      <c r="C25" s="36"/>
      <c r="D25" s="36"/>
      <c r="E25" s="37"/>
      <c r="F25" s="35">
        <f t="shared" si="0"/>
        <v>0</v>
      </c>
      <c r="G25" s="40"/>
      <c r="H25" s="36"/>
      <c r="I25" s="37"/>
      <c r="J25" s="36"/>
      <c r="K25" s="38"/>
    </row>
    <row r="26" spans="1:11" ht="15.6" x14ac:dyDescent="0.3">
      <c r="A26" s="30"/>
      <c r="B26" s="40"/>
      <c r="C26" s="36"/>
      <c r="D26" s="36"/>
      <c r="E26" s="37"/>
      <c r="F26" s="35">
        <f t="shared" si="0"/>
        <v>0</v>
      </c>
      <c r="G26" s="40"/>
      <c r="H26" s="36"/>
      <c r="I26" s="37"/>
      <c r="J26" s="36"/>
      <c r="K26" s="38"/>
    </row>
    <row r="27" spans="1:11" ht="15.6" x14ac:dyDescent="0.3">
      <c r="A27" s="17"/>
      <c r="B27" s="40"/>
      <c r="C27" s="36"/>
      <c r="D27" s="36"/>
      <c r="E27" s="37"/>
      <c r="F27" s="35">
        <f t="shared" si="0"/>
        <v>0</v>
      </c>
      <c r="G27" s="40"/>
      <c r="H27" s="36"/>
      <c r="I27" s="37"/>
      <c r="J27" s="36"/>
      <c r="K27" s="38"/>
    </row>
    <row r="28" spans="1:11" ht="15.6" x14ac:dyDescent="0.3">
      <c r="A28" s="17"/>
      <c r="B28" s="40"/>
      <c r="C28" s="36"/>
      <c r="D28" s="36"/>
      <c r="E28" s="37"/>
      <c r="F28" s="35">
        <f t="shared" si="0"/>
        <v>0</v>
      </c>
      <c r="G28" s="40"/>
      <c r="H28" s="36"/>
      <c r="I28" s="37"/>
      <c r="J28" s="36"/>
      <c r="K28" s="38"/>
    </row>
    <row r="29" spans="1:11" ht="15.6" x14ac:dyDescent="0.3">
      <c r="A29" s="17"/>
      <c r="B29" s="40"/>
      <c r="C29" s="36"/>
      <c r="D29" s="36"/>
      <c r="E29" s="37"/>
      <c r="F29" s="35">
        <f t="shared" si="0"/>
        <v>0</v>
      </c>
      <c r="G29" s="40"/>
      <c r="H29" s="36"/>
      <c r="I29" s="37"/>
      <c r="J29" s="36"/>
      <c r="K29" s="38"/>
    </row>
    <row r="30" spans="1:11" ht="15.6" x14ac:dyDescent="0.3">
      <c r="A30" s="17"/>
      <c r="B30" s="40"/>
      <c r="C30" s="36"/>
      <c r="D30" s="36"/>
      <c r="E30" s="37"/>
      <c r="F30" s="35">
        <f t="shared" si="0"/>
        <v>0</v>
      </c>
      <c r="G30" s="40"/>
      <c r="H30" s="36"/>
      <c r="I30" s="37"/>
      <c r="J30" s="36"/>
      <c r="K30" s="38"/>
    </row>
    <row r="31" spans="1:11" ht="15.6" x14ac:dyDescent="0.3">
      <c r="A31" s="17"/>
      <c r="B31" s="40"/>
      <c r="C31" s="36"/>
      <c r="D31" s="36"/>
      <c r="E31" s="37"/>
      <c r="F31" s="35">
        <f t="shared" si="0"/>
        <v>0</v>
      </c>
      <c r="G31" s="40"/>
      <c r="H31" s="36"/>
      <c r="I31" s="37"/>
      <c r="J31" s="36"/>
      <c r="K31" s="38"/>
    </row>
    <row r="32" spans="1:11" ht="15.6" x14ac:dyDescent="0.3">
      <c r="A32" s="17"/>
      <c r="B32" s="40"/>
      <c r="C32" s="36"/>
      <c r="D32" s="36"/>
      <c r="E32" s="37"/>
      <c r="F32" s="35">
        <f t="shared" si="0"/>
        <v>0</v>
      </c>
      <c r="G32" s="40"/>
      <c r="H32" s="36"/>
      <c r="I32" s="37"/>
      <c r="J32" s="36"/>
      <c r="K32" s="38"/>
    </row>
    <row r="33" spans="1:11" ht="15.6" x14ac:dyDescent="0.3">
      <c r="A33" s="17"/>
      <c r="B33" s="40"/>
      <c r="C33" s="36"/>
      <c r="D33" s="36"/>
      <c r="E33" s="37"/>
      <c r="F33" s="35">
        <f t="shared" si="0"/>
        <v>0</v>
      </c>
      <c r="G33" s="40"/>
      <c r="H33" s="36"/>
      <c r="I33" s="37"/>
      <c r="J33" s="36"/>
      <c r="K33" s="38"/>
    </row>
    <row r="34" spans="1:11" ht="15.6" x14ac:dyDescent="0.3">
      <c r="A34" s="17"/>
      <c r="B34" s="40"/>
      <c r="C34" s="36"/>
      <c r="D34" s="36"/>
      <c r="E34" s="37"/>
      <c r="F34" s="35">
        <f t="shared" si="0"/>
        <v>0</v>
      </c>
      <c r="G34" s="40"/>
      <c r="H34" s="36"/>
      <c r="I34" s="37"/>
      <c r="J34" s="36"/>
      <c r="K34" s="38"/>
    </row>
    <row r="35" spans="1:11" ht="15.6" x14ac:dyDescent="0.3">
      <c r="A35" s="30"/>
      <c r="B35" s="40"/>
      <c r="C35" s="36"/>
      <c r="D35" s="36"/>
      <c r="E35" s="37"/>
      <c r="F35" s="35">
        <f t="shared" si="0"/>
        <v>0</v>
      </c>
      <c r="G35" s="40"/>
      <c r="H35" s="36"/>
      <c r="I35" s="37"/>
      <c r="J35" s="36"/>
      <c r="K35" s="38"/>
    </row>
    <row r="36" spans="1:11" ht="15.6" x14ac:dyDescent="0.3">
      <c r="A36" s="30"/>
      <c r="B36" s="40"/>
      <c r="C36" s="36"/>
      <c r="D36" s="36"/>
      <c r="E36" s="37"/>
      <c r="F36" s="35">
        <f t="shared" si="0"/>
        <v>0</v>
      </c>
      <c r="G36" s="40"/>
      <c r="H36" s="36"/>
      <c r="I36" s="37"/>
      <c r="J36" s="36"/>
      <c r="K36" s="38"/>
    </row>
    <row r="37" spans="1:11" ht="15.6" x14ac:dyDescent="0.3">
      <c r="A37" s="17"/>
      <c r="B37" s="40"/>
      <c r="C37" s="36"/>
      <c r="D37" s="36"/>
      <c r="E37" s="37"/>
      <c r="F37" s="35">
        <f t="shared" si="0"/>
        <v>0</v>
      </c>
      <c r="G37" s="40"/>
      <c r="H37" s="36"/>
      <c r="I37" s="37"/>
      <c r="J37" s="36"/>
      <c r="K37" s="38"/>
    </row>
    <row r="38" spans="1:11" ht="15.6" x14ac:dyDescent="0.3">
      <c r="A38" s="17"/>
      <c r="B38" s="40"/>
      <c r="C38" s="36"/>
      <c r="D38" s="36"/>
      <c r="E38" s="37"/>
      <c r="F38" s="35">
        <f t="shared" si="0"/>
        <v>0</v>
      </c>
      <c r="G38" s="40"/>
      <c r="H38" s="36"/>
      <c r="I38" s="37"/>
      <c r="J38" s="36"/>
      <c r="K38" s="38"/>
    </row>
    <row r="39" spans="1:11" ht="15.6" x14ac:dyDescent="0.3">
      <c r="A39" s="17"/>
      <c r="B39" s="40"/>
      <c r="C39" s="36"/>
      <c r="D39" s="36"/>
      <c r="E39" s="37"/>
      <c r="F39" s="35">
        <f t="shared" si="0"/>
        <v>0</v>
      </c>
      <c r="G39" s="40"/>
      <c r="H39" s="36"/>
      <c r="I39" s="37"/>
      <c r="J39" s="36"/>
      <c r="K39" s="38"/>
    </row>
    <row r="40" spans="1:11" ht="15.6" x14ac:dyDescent="0.3">
      <c r="A40" s="17"/>
      <c r="B40" s="40"/>
      <c r="C40" s="36"/>
      <c r="D40" s="36"/>
      <c r="E40" s="37"/>
      <c r="F40" s="35">
        <f t="shared" si="0"/>
        <v>0</v>
      </c>
      <c r="G40" s="40"/>
      <c r="H40" s="36"/>
      <c r="I40" s="37"/>
      <c r="J40" s="36"/>
      <c r="K40" s="38"/>
    </row>
    <row r="41" spans="1:11" ht="15.6" x14ac:dyDescent="0.3">
      <c r="A41" s="17"/>
      <c r="B41" s="40"/>
      <c r="C41" s="36"/>
      <c r="D41" s="36"/>
      <c r="E41" s="37"/>
      <c r="F41" s="35">
        <f t="shared" si="0"/>
        <v>0</v>
      </c>
      <c r="G41" s="40"/>
      <c r="H41" s="36"/>
      <c r="I41" s="37"/>
      <c r="J41" s="36"/>
      <c r="K41" s="38"/>
    </row>
    <row r="42" spans="1:11" ht="15.6" x14ac:dyDescent="0.3">
      <c r="A42" s="17"/>
      <c r="B42" s="40"/>
      <c r="C42" s="36"/>
      <c r="D42" s="36"/>
      <c r="E42" s="37"/>
      <c r="F42" s="35">
        <f t="shared" si="0"/>
        <v>0</v>
      </c>
      <c r="G42" s="40"/>
      <c r="H42" s="36"/>
      <c r="I42" s="37"/>
      <c r="J42" s="36"/>
      <c r="K42" s="38"/>
    </row>
    <row r="43" spans="1:11" ht="15.6" x14ac:dyDescent="0.3">
      <c r="A43" s="17"/>
      <c r="B43" s="40"/>
      <c r="C43" s="36"/>
      <c r="D43" s="36"/>
      <c r="E43" s="37"/>
      <c r="F43" s="35">
        <f t="shared" si="0"/>
        <v>0</v>
      </c>
      <c r="G43" s="40"/>
      <c r="H43" s="36"/>
      <c r="I43" s="37"/>
      <c r="J43" s="36"/>
      <c r="K43" s="38"/>
    </row>
    <row r="44" spans="1:11" ht="15.6" x14ac:dyDescent="0.3">
      <c r="A44" s="17"/>
      <c r="B44" s="40"/>
      <c r="C44" s="36"/>
      <c r="D44" s="36"/>
      <c r="E44" s="37"/>
      <c r="F44" s="35">
        <f t="shared" si="0"/>
        <v>0</v>
      </c>
      <c r="G44" s="40"/>
      <c r="H44" s="36"/>
      <c r="I44" s="37"/>
      <c r="J44" s="36"/>
      <c r="K44" s="38"/>
    </row>
    <row r="45" spans="1:11" ht="15.6" x14ac:dyDescent="0.3">
      <c r="A45" s="30"/>
      <c r="B45" s="40"/>
      <c r="C45" s="36"/>
      <c r="D45" s="36"/>
      <c r="E45" s="37"/>
      <c r="F45" s="35">
        <f t="shared" si="0"/>
        <v>0</v>
      </c>
      <c r="G45" s="40"/>
      <c r="H45" s="36"/>
      <c r="I45" s="37"/>
      <c r="J45" s="36"/>
      <c r="K45" s="38"/>
    </row>
    <row r="46" spans="1:11" ht="15.6" x14ac:dyDescent="0.3">
      <c r="A46" s="30"/>
      <c r="B46" s="40"/>
      <c r="C46" s="36"/>
      <c r="D46" s="36"/>
      <c r="E46" s="37"/>
      <c r="F46" s="35">
        <f t="shared" si="0"/>
        <v>0</v>
      </c>
      <c r="G46" s="40"/>
      <c r="H46" s="36"/>
      <c r="I46" s="37"/>
      <c r="J46" s="36"/>
      <c r="K46" s="38"/>
    </row>
    <row r="47" spans="1:11" ht="15.6" x14ac:dyDescent="0.3">
      <c r="A47" s="43"/>
      <c r="B47" s="44"/>
      <c r="C47" s="45"/>
      <c r="D47" s="45"/>
      <c r="E47" s="47"/>
      <c r="F47" s="35">
        <f t="shared" si="0"/>
        <v>0</v>
      </c>
      <c r="G47" s="44"/>
      <c r="H47" s="45"/>
      <c r="I47" s="47"/>
      <c r="J47" s="45"/>
      <c r="K47" s="38"/>
    </row>
    <row r="48" spans="1:11" ht="15.6" x14ac:dyDescent="0.3">
      <c r="A48" s="43"/>
      <c r="B48" s="44"/>
      <c r="C48" s="45"/>
      <c r="D48" s="45"/>
      <c r="E48" s="47"/>
      <c r="F48" s="35">
        <f t="shared" si="0"/>
        <v>0</v>
      </c>
      <c r="G48" s="44"/>
      <c r="H48" s="45"/>
      <c r="I48" s="47"/>
      <c r="J48" s="45"/>
      <c r="K48" s="38"/>
    </row>
    <row r="49" spans="1:11" ht="15.6" x14ac:dyDescent="0.3">
      <c r="A49" s="43"/>
      <c r="B49" s="44"/>
      <c r="C49" s="45"/>
      <c r="D49" s="45"/>
      <c r="E49" s="47"/>
      <c r="F49" s="35">
        <f t="shared" si="0"/>
        <v>0</v>
      </c>
      <c r="G49" s="44"/>
      <c r="H49" s="45"/>
      <c r="I49" s="47"/>
      <c r="J49" s="45"/>
      <c r="K49" s="38"/>
    </row>
    <row r="50" spans="1:11" ht="15.6" x14ac:dyDescent="0.3">
      <c r="A50" s="44"/>
      <c r="B50" s="48" t="s">
        <v>34</v>
      </c>
      <c r="C50" s="49">
        <f>SUM(C7:C49)</f>
        <v>0</v>
      </c>
      <c r="D50" s="49">
        <f>SUM(D7:D49)</f>
        <v>1296.3999999999999</v>
      </c>
      <c r="E50" s="53"/>
      <c r="F50" s="51">
        <f t="shared" si="0"/>
        <v>1296.3999999999999</v>
      </c>
      <c r="G50" s="52"/>
      <c r="H50" s="49">
        <f>SUM(H7:H49)</f>
        <v>0</v>
      </c>
      <c r="I50" s="53"/>
      <c r="J50" s="49">
        <f>SUM(J7:J49)</f>
        <v>1296.3999999999999</v>
      </c>
      <c r="K50" s="54">
        <f>C50-H50</f>
        <v>0</v>
      </c>
    </row>
    <row r="53" spans="1:11" ht="15.6" x14ac:dyDescent="0.3">
      <c r="B53" s="55" t="s">
        <v>35</v>
      </c>
      <c r="F53" s="56"/>
      <c r="G53" s="57" t="s">
        <v>256</v>
      </c>
      <c r="H53" s="58"/>
    </row>
    <row r="54" spans="1:11" x14ac:dyDescent="0.3">
      <c r="B54" s="55"/>
      <c r="F54" s="59" t="s">
        <v>37</v>
      </c>
      <c r="G54" s="59"/>
      <c r="H54" s="59"/>
    </row>
    <row r="55" spans="1:11" ht="15.6" x14ac:dyDescent="0.3">
      <c r="B55" s="55" t="s">
        <v>38</v>
      </c>
      <c r="F55" s="56"/>
      <c r="G55" s="57" t="s">
        <v>257</v>
      </c>
      <c r="H55" s="58"/>
    </row>
    <row r="56" spans="1:11" x14ac:dyDescent="0.3">
      <c r="F56" s="59" t="s">
        <v>37</v>
      </c>
      <c r="G56" s="59"/>
      <c r="H56" s="5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ACB17-6156-4EC8-873F-ED396672CD97}">
  <dimension ref="A1:M32"/>
  <sheetViews>
    <sheetView zoomScaleNormal="100" zoomScaleSheetLayoutView="142" workbookViewId="0">
      <selection activeCell="A5" sqref="A5:K5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12" max="13" width="4.33203125" customWidth="1"/>
  </cols>
  <sheetData>
    <row r="1" spans="1:13" ht="17.25" customHeight="1" x14ac:dyDescent="0.3">
      <c r="J1" s="179" t="s">
        <v>258</v>
      </c>
      <c r="K1" s="179"/>
      <c r="L1" s="2"/>
    </row>
    <row r="2" spans="1:13" ht="15.75" customHeight="1" x14ac:dyDescent="0.3">
      <c r="A2" s="4"/>
      <c r="B2" s="4"/>
      <c r="C2" s="4"/>
      <c r="D2" s="4"/>
      <c r="E2" s="4"/>
      <c r="F2" s="4"/>
      <c r="G2" s="4"/>
      <c r="H2" s="6"/>
      <c r="I2" s="6"/>
      <c r="J2" s="179" t="s">
        <v>259</v>
      </c>
      <c r="K2" s="179"/>
      <c r="L2" s="7"/>
    </row>
    <row r="3" spans="1:13" ht="26.25" customHeight="1" x14ac:dyDescent="0.35">
      <c r="A3" s="180" t="s">
        <v>260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7"/>
      <c r="M3" s="7"/>
    </row>
    <row r="4" spans="1:13" ht="20.25" customHeight="1" x14ac:dyDescent="0.35">
      <c r="A4" s="180" t="s">
        <v>261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7"/>
      <c r="M4" s="7"/>
    </row>
    <row r="5" spans="1:13" ht="20.25" customHeight="1" x14ac:dyDescent="0.35">
      <c r="A5" s="181" t="s">
        <v>262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7"/>
      <c r="M5" s="7"/>
    </row>
    <row r="6" spans="1:13" ht="17.25" customHeight="1" x14ac:dyDescent="0.35">
      <c r="A6" s="182" t="s">
        <v>263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</row>
    <row r="7" spans="1:13" ht="14.25" customHeigh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3" ht="33" customHeight="1" x14ac:dyDescent="0.3">
      <c r="A8" s="12" t="s">
        <v>4</v>
      </c>
      <c r="B8" s="12" t="s">
        <v>5</v>
      </c>
      <c r="C8" s="13" t="s">
        <v>6</v>
      </c>
      <c r="D8" s="13"/>
      <c r="E8" s="13"/>
      <c r="F8" s="13" t="s">
        <v>7</v>
      </c>
      <c r="G8" s="13" t="s">
        <v>8</v>
      </c>
      <c r="H8" s="13"/>
      <c r="I8" s="13"/>
      <c r="J8" s="13"/>
      <c r="K8" s="14" t="s">
        <v>9</v>
      </c>
    </row>
    <row r="9" spans="1:13" ht="158.25" customHeight="1" x14ac:dyDescent="0.3">
      <c r="A9" s="12"/>
      <c r="B9" s="12"/>
      <c r="C9" s="15" t="s">
        <v>10</v>
      </c>
      <c r="D9" s="15" t="s">
        <v>11</v>
      </c>
      <c r="E9" s="15" t="s">
        <v>12</v>
      </c>
      <c r="F9" s="13"/>
      <c r="G9" s="16" t="s">
        <v>13</v>
      </c>
      <c r="H9" s="15" t="s">
        <v>264</v>
      </c>
      <c r="I9" s="15" t="s">
        <v>15</v>
      </c>
      <c r="J9" s="15" t="s">
        <v>265</v>
      </c>
      <c r="K9" s="14"/>
    </row>
    <row r="10" spans="1:13" ht="55.2" x14ac:dyDescent="0.3">
      <c r="A10" s="17">
        <v>1</v>
      </c>
      <c r="B10" s="183" t="s">
        <v>266</v>
      </c>
      <c r="C10" s="36"/>
      <c r="D10" s="31">
        <v>0.37</v>
      </c>
      <c r="E10" s="15" t="s">
        <v>267</v>
      </c>
      <c r="F10" s="184">
        <f t="shared" ref="F10:F24" si="0">SUM(C10,D10)</f>
        <v>0.37</v>
      </c>
      <c r="G10" s="23"/>
      <c r="H10" s="24">
        <f>C10</f>
        <v>0</v>
      </c>
      <c r="I10" s="15" t="str">
        <f>E10</f>
        <v xml:space="preserve">предмети медичного призначення </v>
      </c>
      <c r="J10" s="184">
        <f t="shared" ref="J10:J23" si="1">D10</f>
        <v>0.37</v>
      </c>
      <c r="K10" s="38"/>
    </row>
    <row r="11" spans="1:13" ht="55.2" x14ac:dyDescent="0.3">
      <c r="A11" s="17">
        <v>2</v>
      </c>
      <c r="B11" s="183" t="s">
        <v>266</v>
      </c>
      <c r="C11" s="36"/>
      <c r="D11" s="31">
        <v>113.2</v>
      </c>
      <c r="E11" s="15" t="s">
        <v>268</v>
      </c>
      <c r="F11" s="184">
        <f t="shared" si="0"/>
        <v>113.2</v>
      </c>
      <c r="G11" s="23"/>
      <c r="H11" s="24"/>
      <c r="I11" s="15" t="str">
        <f>E11</f>
        <v>медикаменти (таблетки)</v>
      </c>
      <c r="J11" s="184">
        <f t="shared" si="1"/>
        <v>113.2</v>
      </c>
      <c r="K11" s="38"/>
    </row>
    <row r="12" spans="1:13" ht="54.75" customHeight="1" x14ac:dyDescent="0.3">
      <c r="A12" s="17">
        <v>3</v>
      </c>
      <c r="B12" s="185" t="s">
        <v>269</v>
      </c>
      <c r="C12" s="36"/>
      <c r="D12" s="31">
        <v>2396.12</v>
      </c>
      <c r="E12" s="15" t="s">
        <v>270</v>
      </c>
      <c r="F12" s="184">
        <f t="shared" si="0"/>
        <v>2396.12</v>
      </c>
      <c r="G12" s="23"/>
      <c r="H12" s="24">
        <f t="shared" ref="H12:H23" si="2">C12</f>
        <v>0</v>
      </c>
      <c r="I12" s="15" t="str">
        <f>E12</f>
        <v>медикаменти (вакцина)</v>
      </c>
      <c r="J12" s="184">
        <f t="shared" si="1"/>
        <v>2396.12</v>
      </c>
      <c r="K12" s="38"/>
    </row>
    <row r="13" spans="1:13" ht="55.5" customHeight="1" x14ac:dyDescent="0.3">
      <c r="A13" s="17">
        <v>4</v>
      </c>
      <c r="B13" s="185" t="s">
        <v>269</v>
      </c>
      <c r="C13" s="36"/>
      <c r="D13" s="31">
        <v>53.86</v>
      </c>
      <c r="E13" s="15" t="s">
        <v>267</v>
      </c>
      <c r="F13" s="184">
        <f t="shared" si="0"/>
        <v>53.86</v>
      </c>
      <c r="G13" s="23"/>
      <c r="H13" s="24"/>
      <c r="I13" s="15" t="s">
        <v>267</v>
      </c>
      <c r="J13" s="184">
        <f t="shared" si="1"/>
        <v>53.86</v>
      </c>
      <c r="K13" s="38"/>
    </row>
    <row r="14" spans="1:13" ht="61.5" customHeight="1" x14ac:dyDescent="0.3">
      <c r="A14" s="17">
        <v>5</v>
      </c>
      <c r="B14" s="186" t="s">
        <v>271</v>
      </c>
      <c r="C14" s="36"/>
      <c r="D14" s="31">
        <v>360.78</v>
      </c>
      <c r="E14" s="15" t="s">
        <v>267</v>
      </c>
      <c r="F14" s="184">
        <f t="shared" si="0"/>
        <v>360.78</v>
      </c>
      <c r="G14" s="23"/>
      <c r="H14" s="24">
        <f t="shared" si="2"/>
        <v>0</v>
      </c>
      <c r="I14" s="15" t="s">
        <v>267</v>
      </c>
      <c r="J14" s="184">
        <f t="shared" si="1"/>
        <v>360.78</v>
      </c>
      <c r="K14" s="38"/>
    </row>
    <row r="15" spans="1:13" ht="61.5" customHeight="1" x14ac:dyDescent="0.3">
      <c r="A15" s="17">
        <v>6</v>
      </c>
      <c r="B15" s="187" t="s">
        <v>272</v>
      </c>
      <c r="C15" s="36"/>
      <c r="D15" s="31">
        <v>0.71</v>
      </c>
      <c r="E15" s="15" t="s">
        <v>273</v>
      </c>
      <c r="F15" s="22">
        <f t="shared" si="0"/>
        <v>0.71</v>
      </c>
      <c r="G15" s="23"/>
      <c r="H15" s="24">
        <f t="shared" si="2"/>
        <v>0</v>
      </c>
      <c r="I15" s="15" t="s">
        <v>273</v>
      </c>
      <c r="J15" s="22">
        <f t="shared" si="1"/>
        <v>0.71</v>
      </c>
      <c r="K15" s="38"/>
    </row>
    <row r="16" spans="1:13" ht="61.5" customHeight="1" x14ac:dyDescent="0.3">
      <c r="A16" s="17">
        <v>7</v>
      </c>
      <c r="B16" s="187" t="s">
        <v>274</v>
      </c>
      <c r="C16" s="36"/>
      <c r="D16" s="31">
        <v>0.35</v>
      </c>
      <c r="E16" s="15" t="s">
        <v>270</v>
      </c>
      <c r="F16" s="22">
        <f t="shared" si="0"/>
        <v>0.35</v>
      </c>
      <c r="G16" s="23"/>
      <c r="H16" s="24">
        <f t="shared" si="2"/>
        <v>0</v>
      </c>
      <c r="I16" s="15" t="str">
        <f>E16</f>
        <v>медикаменти (вакцина)</v>
      </c>
      <c r="J16" s="22">
        <f t="shared" si="1"/>
        <v>0.35</v>
      </c>
      <c r="K16" s="38"/>
    </row>
    <row r="17" spans="1:11" ht="93" customHeight="1" x14ac:dyDescent="0.3">
      <c r="A17" s="17">
        <v>8</v>
      </c>
      <c r="B17" s="187" t="s">
        <v>275</v>
      </c>
      <c r="C17" s="36"/>
      <c r="D17" s="31">
        <v>0.28000000000000003</v>
      </c>
      <c r="E17" s="15" t="s">
        <v>270</v>
      </c>
      <c r="F17" s="22">
        <f t="shared" si="0"/>
        <v>0.28000000000000003</v>
      </c>
      <c r="G17" s="23"/>
      <c r="H17" s="24">
        <f t="shared" si="2"/>
        <v>0</v>
      </c>
      <c r="I17" s="15" t="str">
        <f t="shared" ref="I17:I19" si="3">E17</f>
        <v>медикаменти (вакцина)</v>
      </c>
      <c r="J17" s="22">
        <f t="shared" si="1"/>
        <v>0.28000000000000003</v>
      </c>
      <c r="K17" s="38"/>
    </row>
    <row r="18" spans="1:11" ht="80.25" customHeight="1" x14ac:dyDescent="0.3">
      <c r="A18" s="17">
        <v>9</v>
      </c>
      <c r="B18" s="187" t="s">
        <v>276</v>
      </c>
      <c r="C18" s="36"/>
      <c r="D18" s="31">
        <v>0.6</v>
      </c>
      <c r="E18" s="15" t="s">
        <v>270</v>
      </c>
      <c r="F18" s="22">
        <f t="shared" si="0"/>
        <v>0.6</v>
      </c>
      <c r="G18" s="23"/>
      <c r="H18" s="24">
        <f t="shared" si="2"/>
        <v>0</v>
      </c>
      <c r="I18" s="15" t="str">
        <f t="shared" si="3"/>
        <v>медикаменти (вакцина)</v>
      </c>
      <c r="J18" s="22">
        <f t="shared" si="1"/>
        <v>0.6</v>
      </c>
      <c r="K18" s="38"/>
    </row>
    <row r="19" spans="1:11" ht="88.5" customHeight="1" x14ac:dyDescent="0.3">
      <c r="A19" s="17">
        <v>10</v>
      </c>
      <c r="B19" s="187" t="s">
        <v>277</v>
      </c>
      <c r="C19" s="36"/>
      <c r="D19" s="31">
        <v>0.06</v>
      </c>
      <c r="E19" s="15" t="s">
        <v>270</v>
      </c>
      <c r="F19" s="22">
        <f t="shared" si="0"/>
        <v>0.06</v>
      </c>
      <c r="G19" s="23"/>
      <c r="H19" s="24">
        <f t="shared" si="2"/>
        <v>0</v>
      </c>
      <c r="I19" s="15" t="str">
        <f t="shared" si="3"/>
        <v>медикаменти (вакцина)</v>
      </c>
      <c r="J19" s="22">
        <f t="shared" si="1"/>
        <v>0.06</v>
      </c>
      <c r="K19" s="38"/>
    </row>
    <row r="20" spans="1:11" ht="60.75" customHeight="1" x14ac:dyDescent="0.3">
      <c r="A20" s="17">
        <v>11</v>
      </c>
      <c r="B20" s="183" t="s">
        <v>278</v>
      </c>
      <c r="C20" s="36"/>
      <c r="D20" s="31">
        <v>2.79</v>
      </c>
      <c r="E20" s="15" t="s">
        <v>267</v>
      </c>
      <c r="F20" s="184">
        <f t="shared" si="0"/>
        <v>2.79</v>
      </c>
      <c r="G20" s="23"/>
      <c r="H20" s="24">
        <f t="shared" si="2"/>
        <v>0</v>
      </c>
      <c r="I20" s="15" t="s">
        <v>267</v>
      </c>
      <c r="J20" s="184">
        <f t="shared" si="1"/>
        <v>2.79</v>
      </c>
      <c r="K20" s="38"/>
    </row>
    <row r="21" spans="1:11" ht="45" customHeight="1" x14ac:dyDescent="0.3">
      <c r="A21" s="17">
        <v>12</v>
      </c>
      <c r="B21" s="183" t="s">
        <v>279</v>
      </c>
      <c r="C21" s="36"/>
      <c r="D21" s="31">
        <v>8.58</v>
      </c>
      <c r="E21" s="15" t="s">
        <v>267</v>
      </c>
      <c r="F21" s="184">
        <f t="shared" si="0"/>
        <v>8.58</v>
      </c>
      <c r="G21" s="23"/>
      <c r="H21" s="24">
        <f t="shared" si="2"/>
        <v>0</v>
      </c>
      <c r="I21" s="15" t="s">
        <v>267</v>
      </c>
      <c r="J21" s="184">
        <f t="shared" si="1"/>
        <v>8.58</v>
      </c>
      <c r="K21" s="38"/>
    </row>
    <row r="22" spans="1:11" ht="42" customHeight="1" x14ac:dyDescent="0.3">
      <c r="A22" s="17">
        <v>13</v>
      </c>
      <c r="B22" s="183" t="s">
        <v>279</v>
      </c>
      <c r="C22" s="36"/>
      <c r="D22" s="31">
        <v>100</v>
      </c>
      <c r="E22" s="15" t="s">
        <v>280</v>
      </c>
      <c r="F22" s="184">
        <f t="shared" si="0"/>
        <v>100</v>
      </c>
      <c r="G22" s="23"/>
      <c r="H22" s="24">
        <f t="shared" si="2"/>
        <v>0</v>
      </c>
      <c r="I22" s="15" t="s">
        <v>280</v>
      </c>
      <c r="J22" s="184">
        <f t="shared" si="1"/>
        <v>100</v>
      </c>
      <c r="K22" s="38"/>
    </row>
    <row r="23" spans="1:11" ht="55.8" x14ac:dyDescent="0.3">
      <c r="A23" s="17">
        <v>14</v>
      </c>
      <c r="B23" s="185" t="s">
        <v>281</v>
      </c>
      <c r="C23" s="36"/>
      <c r="D23" s="31">
        <v>130.47</v>
      </c>
      <c r="E23" s="15" t="s">
        <v>270</v>
      </c>
      <c r="F23" s="184">
        <f t="shared" si="0"/>
        <v>130.47</v>
      </c>
      <c r="G23" s="23"/>
      <c r="H23" s="24">
        <f t="shared" si="2"/>
        <v>0</v>
      </c>
      <c r="I23" s="15" t="str">
        <f>E23</f>
        <v>медикаменти (вакцина)</v>
      </c>
      <c r="J23" s="184">
        <f t="shared" si="1"/>
        <v>130.47</v>
      </c>
      <c r="K23" s="38"/>
    </row>
    <row r="24" spans="1:11" ht="15.6" x14ac:dyDescent="0.3">
      <c r="A24" s="40"/>
      <c r="B24" s="48" t="s">
        <v>34</v>
      </c>
      <c r="C24" s="54">
        <f>SUM(C10:C23)</f>
        <v>0</v>
      </c>
      <c r="D24" s="177">
        <f>SUM(D10:D23)</f>
        <v>3168.1699999999996</v>
      </c>
      <c r="E24" s="188"/>
      <c r="F24" s="177">
        <f t="shared" si="0"/>
        <v>3168.1699999999996</v>
      </c>
      <c r="G24" s="189"/>
      <c r="H24" s="177">
        <f>SUM(H10:H23)</f>
        <v>0</v>
      </c>
      <c r="I24" s="188"/>
      <c r="J24" s="177">
        <f>SUM(J10:J23)</f>
        <v>3168.1699999999996</v>
      </c>
      <c r="K24" s="54">
        <f>F24-H24-J24</f>
        <v>0</v>
      </c>
    </row>
    <row r="27" spans="1:11" s="102" customFormat="1" ht="18" x14ac:dyDescent="0.35">
      <c r="B27" s="190" t="s">
        <v>109</v>
      </c>
      <c r="C27" s="191"/>
      <c r="D27" s="191"/>
      <c r="E27" s="104"/>
      <c r="F27" s="191"/>
      <c r="G27" s="105" t="s">
        <v>282</v>
      </c>
      <c r="H27" s="192"/>
    </row>
    <row r="28" spans="1:11" x14ac:dyDescent="0.3">
      <c r="B28" s="55"/>
      <c r="C28" s="193"/>
      <c r="D28" s="193"/>
      <c r="E28" s="194" t="s">
        <v>283</v>
      </c>
      <c r="F28" s="193"/>
      <c r="G28" s="195" t="s">
        <v>284</v>
      </c>
      <c r="H28" s="195"/>
    </row>
    <row r="29" spans="1:11" s="102" customFormat="1" ht="18" x14ac:dyDescent="0.35">
      <c r="B29" s="190" t="s">
        <v>38</v>
      </c>
      <c r="C29" s="191"/>
      <c r="D29" s="191"/>
      <c r="E29" s="104"/>
      <c r="F29" s="191"/>
      <c r="G29" s="105" t="s">
        <v>285</v>
      </c>
      <c r="H29" s="192"/>
    </row>
    <row r="30" spans="1:11" x14ac:dyDescent="0.3">
      <c r="B30" s="193"/>
      <c r="C30" s="193"/>
      <c r="D30" s="193"/>
      <c r="E30" s="194" t="s">
        <v>286</v>
      </c>
      <c r="F30" s="193"/>
      <c r="G30" s="195" t="s">
        <v>287</v>
      </c>
      <c r="H30" s="195"/>
    </row>
    <row r="31" spans="1:11" x14ac:dyDescent="0.3">
      <c r="B31" s="196" t="s">
        <v>288</v>
      </c>
      <c r="C31" s="193"/>
      <c r="D31" s="193"/>
      <c r="E31" s="193"/>
      <c r="F31" s="193"/>
      <c r="G31" s="193"/>
      <c r="H31" s="193"/>
    </row>
    <row r="32" spans="1:11" x14ac:dyDescent="0.3">
      <c r="B32" s="196"/>
    </row>
  </sheetData>
  <mergeCells count="17">
    <mergeCell ref="G27:H27"/>
    <mergeCell ref="G28:H28"/>
    <mergeCell ref="G29:H29"/>
    <mergeCell ref="G30:H30"/>
    <mergeCell ref="A7:K7"/>
    <mergeCell ref="A8:A9"/>
    <mergeCell ref="B8:B9"/>
    <mergeCell ref="C8:E8"/>
    <mergeCell ref="F8:F9"/>
    <mergeCell ref="G8:J8"/>
    <mergeCell ref="K8:K9"/>
    <mergeCell ref="J1:K1"/>
    <mergeCell ref="J2:K2"/>
    <mergeCell ref="A3:K3"/>
    <mergeCell ref="A4:K4"/>
    <mergeCell ref="A5:K5"/>
    <mergeCell ref="A6:K6"/>
  </mergeCells>
  <pageMargins left="0.7" right="0.7" top="0.75" bottom="0.75" header="0.3" footer="0.3"/>
  <pageSetup paperSize="9" scale="4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84E8-E43F-4A56-87D4-F4D63E515054}">
  <sheetPr>
    <pageSetUpPr fitToPage="1"/>
  </sheetPr>
  <dimension ref="A1:P22"/>
  <sheetViews>
    <sheetView tabSelected="1" zoomScale="70" zoomScaleNormal="70" workbookViewId="0">
      <selection activeCell="K14" sqref="K14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I1" s="197" t="s">
        <v>289</v>
      </c>
      <c r="L1" s="2"/>
      <c r="M1" s="3" t="s">
        <v>290</v>
      </c>
      <c r="N1" s="3"/>
      <c r="O1" s="3"/>
    </row>
    <row r="2" spans="1:16" ht="20.25" customHeight="1" x14ac:dyDescent="0.3">
      <c r="A2" s="4"/>
      <c r="B2" s="4"/>
      <c r="C2" s="4"/>
      <c r="D2" s="4"/>
      <c r="E2" s="4"/>
      <c r="F2" s="4"/>
      <c r="G2" s="4"/>
      <c r="H2" s="6"/>
      <c r="I2" s="197" t="s">
        <v>291</v>
      </c>
      <c r="L2" s="7"/>
      <c r="M2" s="8" t="s">
        <v>292</v>
      </c>
      <c r="N2" s="8"/>
      <c r="O2" s="8"/>
      <c r="P2" s="8"/>
    </row>
    <row r="3" spans="1:16" ht="61.5" customHeight="1" x14ac:dyDescent="0.3">
      <c r="A3" s="4"/>
      <c r="B3" s="9" t="s">
        <v>293</v>
      </c>
      <c r="C3" s="9"/>
      <c r="D3" s="9"/>
      <c r="E3" s="9"/>
      <c r="F3" s="9"/>
      <c r="G3" s="9"/>
      <c r="H3" s="9"/>
      <c r="I3" s="9"/>
      <c r="J3" s="9"/>
      <c r="K3" s="9"/>
    </row>
    <row r="4" spans="1:16" x14ac:dyDescent="0.3">
      <c r="A4" s="198" t="s">
        <v>3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6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99" t="s">
        <v>9</v>
      </c>
    </row>
    <row r="6" spans="1:16" ht="158.25" customHeight="1" x14ac:dyDescent="0.3">
      <c r="A6" s="12"/>
      <c r="B6" s="12"/>
      <c r="C6" s="15" t="s">
        <v>294</v>
      </c>
      <c r="D6" s="15" t="s">
        <v>11</v>
      </c>
      <c r="E6" s="15" t="s">
        <v>12</v>
      </c>
      <c r="F6" s="13"/>
      <c r="G6" s="15" t="s">
        <v>13</v>
      </c>
      <c r="H6" s="15" t="s">
        <v>14</v>
      </c>
      <c r="I6" s="15" t="s">
        <v>15</v>
      </c>
      <c r="J6" s="15" t="s">
        <v>14</v>
      </c>
      <c r="K6" s="200"/>
    </row>
    <row r="7" spans="1:16" ht="15.6" x14ac:dyDescent="0.3">
      <c r="A7" s="17">
        <v>1</v>
      </c>
      <c r="B7" s="201" t="s">
        <v>42</v>
      </c>
      <c r="C7" s="202"/>
      <c r="D7" s="203">
        <v>15.86</v>
      </c>
      <c r="E7" s="204" t="s">
        <v>295</v>
      </c>
      <c r="F7" s="184">
        <f>SUM(C7,D7)</f>
        <v>15.86</v>
      </c>
      <c r="G7" s="205"/>
      <c r="H7" s="206"/>
      <c r="I7" s="204" t="s">
        <v>295</v>
      </c>
      <c r="J7" s="203">
        <v>15.86</v>
      </c>
      <c r="K7" s="207"/>
    </row>
    <row r="8" spans="1:16" ht="31.2" x14ac:dyDescent="0.3">
      <c r="A8" s="17">
        <v>2</v>
      </c>
      <c r="B8" s="201" t="s">
        <v>42</v>
      </c>
      <c r="C8" s="202"/>
      <c r="D8" s="203">
        <v>6.78</v>
      </c>
      <c r="E8" s="204" t="s">
        <v>296</v>
      </c>
      <c r="F8" s="184">
        <f t="shared" ref="F8:F16" si="0">SUM(C8,D8)</f>
        <v>6.78</v>
      </c>
      <c r="G8" s="205"/>
      <c r="H8" s="206"/>
      <c r="I8" s="204" t="s">
        <v>296</v>
      </c>
      <c r="J8" s="203">
        <v>6.78</v>
      </c>
      <c r="K8" s="207"/>
    </row>
    <row r="9" spans="1:16" ht="46.8" x14ac:dyDescent="0.3">
      <c r="A9" s="17">
        <v>3</v>
      </c>
      <c r="B9" s="202" t="s">
        <v>297</v>
      </c>
      <c r="C9" s="202"/>
      <c r="D9" s="203">
        <v>10.5</v>
      </c>
      <c r="E9" s="204" t="s">
        <v>298</v>
      </c>
      <c r="F9" s="184">
        <f t="shared" si="0"/>
        <v>10.5</v>
      </c>
      <c r="G9" s="205"/>
      <c r="H9" s="206"/>
      <c r="I9" s="204" t="s">
        <v>298</v>
      </c>
      <c r="J9" s="203">
        <v>10.5</v>
      </c>
      <c r="K9" s="207"/>
    </row>
    <row r="10" spans="1:16" ht="31.2" x14ac:dyDescent="0.3">
      <c r="A10" s="17">
        <v>4</v>
      </c>
      <c r="B10" s="202" t="s">
        <v>299</v>
      </c>
      <c r="C10" s="206"/>
      <c r="D10" s="208">
        <v>18.190000000000001</v>
      </c>
      <c r="E10" s="209" t="s">
        <v>300</v>
      </c>
      <c r="F10" s="184">
        <f t="shared" si="0"/>
        <v>18.190000000000001</v>
      </c>
      <c r="G10" s="205"/>
      <c r="H10" s="206"/>
      <c r="I10" s="209" t="s">
        <v>300</v>
      </c>
      <c r="J10" s="208">
        <v>18.190000000000001</v>
      </c>
      <c r="K10" s="207"/>
    </row>
    <row r="11" spans="1:16" ht="31.2" x14ac:dyDescent="0.3">
      <c r="A11" s="17">
        <v>5</v>
      </c>
      <c r="B11" s="202" t="s">
        <v>299</v>
      </c>
      <c r="C11" s="206"/>
      <c r="D11" s="208">
        <v>15.94</v>
      </c>
      <c r="E11" s="204" t="s">
        <v>298</v>
      </c>
      <c r="F11" s="184">
        <f t="shared" si="0"/>
        <v>15.94</v>
      </c>
      <c r="G11" s="205"/>
      <c r="H11" s="206"/>
      <c r="I11" s="204" t="s">
        <v>298</v>
      </c>
      <c r="J11" s="208">
        <v>15.94</v>
      </c>
      <c r="K11" s="207"/>
    </row>
    <row r="12" spans="1:16" ht="46.8" x14ac:dyDescent="0.3">
      <c r="A12" s="17">
        <v>6</v>
      </c>
      <c r="B12" s="210" t="s">
        <v>301</v>
      </c>
      <c r="C12" s="211"/>
      <c r="D12" s="212">
        <v>0.09</v>
      </c>
      <c r="E12" s="204" t="s">
        <v>298</v>
      </c>
      <c r="F12" s="184">
        <f t="shared" si="0"/>
        <v>0.09</v>
      </c>
      <c r="G12" s="205"/>
      <c r="H12" s="206"/>
      <c r="I12" s="204" t="s">
        <v>298</v>
      </c>
      <c r="J12" s="212">
        <v>0.09</v>
      </c>
      <c r="K12" s="207"/>
    </row>
    <row r="13" spans="1:16" ht="46.8" x14ac:dyDescent="0.3">
      <c r="A13" s="17">
        <v>7</v>
      </c>
      <c r="B13" s="210" t="s">
        <v>301</v>
      </c>
      <c r="C13" s="211"/>
      <c r="D13" s="212">
        <v>3</v>
      </c>
      <c r="E13" s="213" t="s">
        <v>302</v>
      </c>
      <c r="F13" s="184">
        <f t="shared" si="0"/>
        <v>3</v>
      </c>
      <c r="G13" s="205"/>
      <c r="H13" s="206"/>
      <c r="I13" s="213" t="s">
        <v>302</v>
      </c>
      <c r="J13" s="212">
        <v>3</v>
      </c>
      <c r="K13" s="207"/>
    </row>
    <row r="14" spans="1:16" ht="31.2" x14ac:dyDescent="0.3">
      <c r="A14" s="17"/>
      <c r="B14" s="202"/>
      <c r="C14" s="211"/>
      <c r="D14" s="211"/>
      <c r="E14" s="214"/>
      <c r="F14" s="184">
        <v>0</v>
      </c>
      <c r="G14" s="215">
        <v>2220</v>
      </c>
      <c r="H14" s="208">
        <v>11.98</v>
      </c>
      <c r="I14" s="213" t="s">
        <v>298</v>
      </c>
      <c r="J14" s="212"/>
      <c r="K14" s="216">
        <v>-11.98</v>
      </c>
    </row>
    <row r="15" spans="1:16" ht="15.6" x14ac:dyDescent="0.3">
      <c r="A15" s="17">
        <v>10</v>
      </c>
      <c r="B15" s="201"/>
      <c r="C15" s="217"/>
      <c r="D15" s="217"/>
      <c r="E15" s="218"/>
      <c r="F15" s="184">
        <f t="shared" si="0"/>
        <v>0</v>
      </c>
      <c r="G15" s="215">
        <v>2240</v>
      </c>
      <c r="H15" s="208">
        <v>9.39</v>
      </c>
      <c r="I15" s="209" t="s">
        <v>303</v>
      </c>
      <c r="J15" s="208"/>
      <c r="K15" s="216">
        <v>-9.39</v>
      </c>
    </row>
    <row r="16" spans="1:16" ht="15.6" x14ac:dyDescent="0.3">
      <c r="A16" s="44"/>
      <c r="B16" s="48" t="s">
        <v>34</v>
      </c>
      <c r="C16" s="49">
        <f>SUM(C7:C15)</f>
        <v>0</v>
      </c>
      <c r="D16" s="49">
        <f>SUM(D7:D15)</f>
        <v>70.36</v>
      </c>
      <c r="E16" s="53"/>
      <c r="F16" s="177">
        <f t="shared" si="0"/>
        <v>70.36</v>
      </c>
      <c r="G16" s="219"/>
      <c r="H16" s="173">
        <f>SUM(H7:H15)</f>
        <v>21.37</v>
      </c>
      <c r="I16" s="220"/>
      <c r="J16" s="173">
        <f>SUM(J7:J15)</f>
        <v>70.36</v>
      </c>
      <c r="K16" s="177">
        <f>C16-H16</f>
        <v>-21.37</v>
      </c>
    </row>
    <row r="19" spans="2:8" ht="15.6" x14ac:dyDescent="0.3">
      <c r="B19" s="55" t="s">
        <v>35</v>
      </c>
      <c r="F19" s="221"/>
      <c r="G19" s="222" t="s">
        <v>304</v>
      </c>
      <c r="H19" s="222"/>
    </row>
    <row r="20" spans="2:8" x14ac:dyDescent="0.3">
      <c r="B20" s="55"/>
      <c r="F20" s="223" t="s">
        <v>37</v>
      </c>
      <c r="G20" s="223"/>
      <c r="H20" s="223"/>
    </row>
    <row r="21" spans="2:8" ht="15.6" x14ac:dyDescent="0.3">
      <c r="B21" s="55" t="s">
        <v>38</v>
      </c>
      <c r="F21" s="221"/>
      <c r="G21" s="222" t="s">
        <v>305</v>
      </c>
      <c r="H21" s="222"/>
    </row>
    <row r="22" spans="2:8" x14ac:dyDescent="0.3">
      <c r="F22" s="223" t="s">
        <v>37</v>
      </c>
      <c r="G22" s="223"/>
      <c r="H22" s="223"/>
    </row>
  </sheetData>
  <mergeCells count="14">
    <mergeCell ref="G19:H19"/>
    <mergeCell ref="F20:H20"/>
    <mergeCell ref="G21:H21"/>
    <mergeCell ref="F22:H22"/>
    <mergeCell ref="M1:O1"/>
    <mergeCell ref="M2:P2"/>
    <mergeCell ref="B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D6507-B173-454C-B600-334FA9E22900}">
  <sheetPr>
    <pageSetUpPr fitToPage="1"/>
  </sheetPr>
  <dimension ref="A1:K14"/>
  <sheetViews>
    <sheetView zoomScale="75" workbookViewId="0">
      <selection activeCell="C6" sqref="C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1" ht="18.75" customHeight="1" x14ac:dyDescent="0.3">
      <c r="J1" s="2" t="s">
        <v>0</v>
      </c>
    </row>
    <row r="2" spans="1:11" ht="20.25" customHeight="1" x14ac:dyDescent="0.3">
      <c r="A2" s="4"/>
      <c r="B2" s="4"/>
      <c r="C2" s="4"/>
      <c r="D2" s="4"/>
      <c r="E2" s="4"/>
      <c r="F2" s="4"/>
      <c r="G2" s="4"/>
      <c r="H2" s="6"/>
      <c r="I2" s="6"/>
      <c r="J2" s="7" t="s">
        <v>44</v>
      </c>
    </row>
    <row r="3" spans="1:11" ht="85.5" customHeight="1" x14ac:dyDescent="0.3">
      <c r="A3" s="4"/>
      <c r="B3" s="9" t="s">
        <v>45</v>
      </c>
      <c r="C3" s="10"/>
      <c r="D3" s="10"/>
      <c r="E3" s="10"/>
      <c r="F3" s="10"/>
      <c r="G3" s="10"/>
      <c r="H3" s="10"/>
      <c r="I3" s="10"/>
      <c r="J3" s="10"/>
      <c r="K3" s="4"/>
    </row>
    <row r="4" spans="1:11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1" ht="158.25" customHeight="1" x14ac:dyDescent="0.3">
      <c r="A6" s="12"/>
      <c r="B6" s="12"/>
      <c r="C6" s="15" t="s">
        <v>10</v>
      </c>
      <c r="D6" s="15" t="s">
        <v>11</v>
      </c>
      <c r="E6" s="15" t="s">
        <v>12</v>
      </c>
      <c r="F6" s="13"/>
      <c r="G6" s="16" t="s">
        <v>13</v>
      </c>
      <c r="H6" s="15" t="s">
        <v>14</v>
      </c>
      <c r="I6" s="15" t="s">
        <v>15</v>
      </c>
      <c r="J6" s="15" t="s">
        <v>14</v>
      </c>
      <c r="K6" s="14"/>
    </row>
    <row r="7" spans="1:11" ht="15.6" x14ac:dyDescent="0.3">
      <c r="A7" s="43"/>
      <c r="B7" s="60" t="s">
        <v>46</v>
      </c>
      <c r="C7" s="45">
        <v>0</v>
      </c>
      <c r="D7" s="45">
        <v>0</v>
      </c>
      <c r="E7" s="47"/>
      <c r="F7" s="35">
        <f>SUM(C7,D7)</f>
        <v>0</v>
      </c>
      <c r="G7" s="44"/>
      <c r="H7" s="45">
        <v>0</v>
      </c>
      <c r="I7" s="47"/>
      <c r="J7" s="45">
        <v>0</v>
      </c>
      <c r="K7" s="38">
        <v>0</v>
      </c>
    </row>
    <row r="8" spans="1:11" ht="15.6" x14ac:dyDescent="0.3">
      <c r="A8" s="44"/>
      <c r="B8" s="48" t="s">
        <v>34</v>
      </c>
      <c r="C8" s="49">
        <f>SUM(C7:C7)</f>
        <v>0</v>
      </c>
      <c r="D8" s="49">
        <f>SUM(D7:D7)</f>
        <v>0</v>
      </c>
      <c r="E8" s="53"/>
      <c r="F8" s="51">
        <f>SUM(C8,D8)</f>
        <v>0</v>
      </c>
      <c r="G8" s="52"/>
      <c r="H8" s="49">
        <f>SUM(H7:H7)</f>
        <v>0</v>
      </c>
      <c r="I8" s="53"/>
      <c r="J8" s="49">
        <f>SUM(J7:J7)</f>
        <v>0</v>
      </c>
      <c r="K8" s="54">
        <f>C8-H8</f>
        <v>0</v>
      </c>
    </row>
    <row r="11" spans="1:11" ht="15.6" x14ac:dyDescent="0.3">
      <c r="B11" s="55" t="s">
        <v>47</v>
      </c>
      <c r="F11" s="56"/>
      <c r="G11" s="57" t="s">
        <v>48</v>
      </c>
      <c r="H11" s="58"/>
    </row>
    <row r="12" spans="1:11" x14ac:dyDescent="0.3">
      <c r="B12" s="55"/>
      <c r="F12" s="59" t="s">
        <v>37</v>
      </c>
      <c r="G12" s="59"/>
      <c r="H12" s="59"/>
    </row>
    <row r="13" spans="1:11" ht="15.6" x14ac:dyDescent="0.3">
      <c r="B13" s="55" t="s">
        <v>38</v>
      </c>
      <c r="F13" s="56"/>
      <c r="G13" s="57" t="s">
        <v>49</v>
      </c>
      <c r="H13" s="58"/>
    </row>
    <row r="14" spans="1:11" x14ac:dyDescent="0.3">
      <c r="F14" s="59" t="s">
        <v>37</v>
      </c>
      <c r="G14" s="59"/>
      <c r="H14" s="59"/>
    </row>
  </sheetData>
  <mergeCells count="10">
    <mergeCell ref="G11:H11"/>
    <mergeCell ref="G13:H1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F4663-AE6F-4DF9-884F-462CF8F95788}">
  <sheetPr>
    <pageSetUpPr fitToPage="1"/>
  </sheetPr>
  <dimension ref="A1:P56"/>
  <sheetViews>
    <sheetView zoomScaleNormal="100" workbookViewId="0">
      <selection activeCell="B3" sqref="B3:J3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2"/>
      <c r="L1" s="2"/>
      <c r="M1" s="3" t="s">
        <v>0</v>
      </c>
      <c r="N1" s="3"/>
      <c r="O1" s="3"/>
    </row>
    <row r="2" spans="1:16" ht="20.25" customHeight="1" x14ac:dyDescent="0.3">
      <c r="A2" s="4"/>
      <c r="B2" s="4"/>
      <c r="C2" s="4"/>
      <c r="D2" s="4"/>
      <c r="E2" s="4"/>
      <c r="F2" s="4"/>
      <c r="G2" s="4"/>
      <c r="H2" s="6"/>
      <c r="I2" s="6"/>
      <c r="K2" s="7"/>
      <c r="L2" s="7"/>
      <c r="M2" s="8" t="s">
        <v>1</v>
      </c>
      <c r="N2" s="8"/>
      <c r="O2" s="8"/>
      <c r="P2" s="8"/>
    </row>
    <row r="3" spans="1:16" ht="61.5" customHeight="1" x14ac:dyDescent="0.3">
      <c r="A3" s="4"/>
      <c r="B3" s="9" t="s">
        <v>50</v>
      </c>
      <c r="C3" s="10"/>
      <c r="D3" s="10"/>
      <c r="E3" s="10"/>
      <c r="F3" s="10"/>
      <c r="G3" s="10"/>
      <c r="H3" s="10"/>
      <c r="I3" s="10"/>
      <c r="J3" s="10"/>
      <c r="K3" s="4"/>
    </row>
    <row r="4" spans="1:16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6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6" ht="158.25" customHeight="1" x14ac:dyDescent="0.3">
      <c r="A6" s="12"/>
      <c r="B6" s="12"/>
      <c r="C6" s="15" t="s">
        <v>10</v>
      </c>
      <c r="D6" s="15" t="s">
        <v>11</v>
      </c>
      <c r="E6" s="15" t="s">
        <v>12</v>
      </c>
      <c r="F6" s="13"/>
      <c r="G6" s="16" t="s">
        <v>13</v>
      </c>
      <c r="H6" s="15" t="s">
        <v>14</v>
      </c>
      <c r="I6" s="15" t="s">
        <v>15</v>
      </c>
      <c r="J6" s="15" t="s">
        <v>14</v>
      </c>
      <c r="K6" s="14"/>
    </row>
    <row r="7" spans="1:16" ht="15.6" x14ac:dyDescent="0.3">
      <c r="A7" s="17"/>
      <c r="B7" s="40"/>
      <c r="C7" s="36"/>
      <c r="D7" s="36"/>
      <c r="E7" s="37"/>
      <c r="F7" s="35">
        <f>SUM(C7,D7)</f>
        <v>0</v>
      </c>
      <c r="G7" s="40"/>
      <c r="H7" s="36"/>
      <c r="I7" s="37"/>
      <c r="J7" s="36"/>
      <c r="K7" s="38"/>
    </row>
    <row r="8" spans="1:16" ht="15.6" x14ac:dyDescent="0.3">
      <c r="A8" s="17"/>
      <c r="B8" s="40"/>
      <c r="C8" s="36"/>
      <c r="D8" s="36"/>
      <c r="E8" s="37"/>
      <c r="F8" s="35">
        <f t="shared" ref="F8:F50" si="0">SUM(C8,D8)</f>
        <v>0</v>
      </c>
      <c r="G8" s="40"/>
      <c r="H8" s="36"/>
      <c r="I8" s="37"/>
      <c r="J8" s="36"/>
      <c r="K8" s="38"/>
    </row>
    <row r="9" spans="1:16" ht="15.6" x14ac:dyDescent="0.3">
      <c r="A9" s="17"/>
      <c r="B9" s="40"/>
      <c r="C9" s="36"/>
      <c r="D9" s="36"/>
      <c r="E9" s="37"/>
      <c r="F9" s="35">
        <f t="shared" si="0"/>
        <v>0</v>
      </c>
      <c r="G9" s="40"/>
      <c r="H9" s="36"/>
      <c r="I9" s="37"/>
      <c r="J9" s="36"/>
      <c r="K9" s="38"/>
    </row>
    <row r="10" spans="1:16" ht="15.6" x14ac:dyDescent="0.3">
      <c r="A10" s="17"/>
      <c r="B10" s="40"/>
      <c r="C10" s="36"/>
      <c r="D10" s="36"/>
      <c r="E10" s="37"/>
      <c r="F10" s="35">
        <f t="shared" si="0"/>
        <v>0</v>
      </c>
      <c r="G10" s="40"/>
      <c r="H10" s="36"/>
      <c r="I10" s="37"/>
      <c r="J10" s="36"/>
      <c r="K10" s="38"/>
    </row>
    <row r="11" spans="1:16" ht="15.6" x14ac:dyDescent="0.3">
      <c r="A11" s="17"/>
      <c r="B11" s="40"/>
      <c r="C11" s="36"/>
      <c r="D11" s="36"/>
      <c r="E11" s="37"/>
      <c r="F11" s="35">
        <f t="shared" si="0"/>
        <v>0</v>
      </c>
      <c r="G11" s="40"/>
      <c r="H11" s="36"/>
      <c r="I11" s="37"/>
      <c r="J11" s="36"/>
      <c r="K11" s="38"/>
    </row>
    <row r="12" spans="1:16" ht="15.6" x14ac:dyDescent="0.3">
      <c r="A12" s="17"/>
      <c r="B12" s="40"/>
      <c r="C12" s="36"/>
      <c r="D12" s="36"/>
      <c r="E12" s="37"/>
      <c r="F12" s="35">
        <f t="shared" si="0"/>
        <v>0</v>
      </c>
      <c r="G12" s="30"/>
      <c r="H12" s="36"/>
      <c r="I12" s="37"/>
      <c r="J12" s="36"/>
      <c r="K12" s="38"/>
    </row>
    <row r="13" spans="1:16" ht="15.6" x14ac:dyDescent="0.3">
      <c r="A13" s="17"/>
      <c r="B13" s="40"/>
      <c r="C13" s="36"/>
      <c r="D13" s="36"/>
      <c r="E13" s="37"/>
      <c r="F13" s="35">
        <f t="shared" si="0"/>
        <v>0</v>
      </c>
      <c r="G13" s="30"/>
      <c r="H13" s="36"/>
      <c r="I13" s="37"/>
      <c r="J13" s="36"/>
      <c r="K13" s="38"/>
    </row>
    <row r="14" spans="1:16" ht="15.6" x14ac:dyDescent="0.3">
      <c r="A14" s="17"/>
      <c r="B14" s="40"/>
      <c r="C14" s="36"/>
      <c r="D14" s="36"/>
      <c r="E14" s="37"/>
      <c r="F14" s="35">
        <f t="shared" si="0"/>
        <v>0</v>
      </c>
      <c r="G14" s="40"/>
      <c r="H14" s="36"/>
      <c r="I14" s="37"/>
      <c r="J14" s="36"/>
      <c r="K14" s="38"/>
    </row>
    <row r="15" spans="1:16" ht="15.6" x14ac:dyDescent="0.3">
      <c r="A15" s="30"/>
      <c r="B15" s="40"/>
      <c r="C15" s="36"/>
      <c r="D15" s="36"/>
      <c r="E15" s="37"/>
      <c r="F15" s="35">
        <f t="shared" si="0"/>
        <v>0</v>
      </c>
      <c r="G15" s="40"/>
      <c r="H15" s="36"/>
      <c r="I15" s="37"/>
      <c r="J15" s="36"/>
      <c r="K15" s="38"/>
    </row>
    <row r="16" spans="1:16" ht="15" customHeight="1" x14ac:dyDescent="0.3">
      <c r="A16" s="30"/>
      <c r="B16" s="40"/>
      <c r="C16" s="36"/>
      <c r="D16" s="36"/>
      <c r="E16" s="37"/>
      <c r="F16" s="35">
        <f t="shared" si="0"/>
        <v>0</v>
      </c>
      <c r="G16" s="40"/>
      <c r="H16" s="36"/>
      <c r="I16" s="37"/>
      <c r="J16" s="36"/>
      <c r="K16" s="38"/>
    </row>
    <row r="17" spans="1:11" ht="15.6" x14ac:dyDescent="0.3">
      <c r="A17" s="17"/>
      <c r="B17" s="40"/>
      <c r="C17" s="36"/>
      <c r="D17" s="36"/>
      <c r="E17" s="37"/>
      <c r="F17" s="35">
        <f t="shared" si="0"/>
        <v>0</v>
      </c>
      <c r="G17" s="40"/>
      <c r="H17" s="36"/>
      <c r="I17" s="37"/>
      <c r="J17" s="36"/>
      <c r="K17" s="38"/>
    </row>
    <row r="18" spans="1:11" ht="15.6" x14ac:dyDescent="0.3">
      <c r="A18" s="17"/>
      <c r="B18" s="40"/>
      <c r="C18" s="36"/>
      <c r="D18" s="36"/>
      <c r="E18" s="37"/>
      <c r="F18" s="35">
        <f t="shared" si="0"/>
        <v>0</v>
      </c>
      <c r="G18" s="40"/>
      <c r="H18" s="36"/>
      <c r="I18" s="37"/>
      <c r="J18" s="36"/>
      <c r="K18" s="38"/>
    </row>
    <row r="19" spans="1:11" ht="15.6" x14ac:dyDescent="0.3">
      <c r="A19" s="17"/>
      <c r="B19" s="40"/>
      <c r="C19" s="36"/>
      <c r="D19" s="36"/>
      <c r="E19" s="37"/>
      <c r="F19" s="35">
        <f t="shared" si="0"/>
        <v>0</v>
      </c>
      <c r="G19" s="40"/>
      <c r="H19" s="36"/>
      <c r="I19" s="37"/>
      <c r="J19" s="36"/>
      <c r="K19" s="38"/>
    </row>
    <row r="20" spans="1:11" ht="15.6" x14ac:dyDescent="0.3">
      <c r="A20" s="17"/>
      <c r="B20" s="40"/>
      <c r="C20" s="36"/>
      <c r="D20" s="36"/>
      <c r="E20" s="37"/>
      <c r="F20" s="35">
        <f t="shared" si="0"/>
        <v>0</v>
      </c>
      <c r="G20" s="40"/>
      <c r="H20" s="36"/>
      <c r="I20" s="37"/>
      <c r="J20" s="36"/>
      <c r="K20" s="38"/>
    </row>
    <row r="21" spans="1:11" ht="15.6" x14ac:dyDescent="0.3">
      <c r="A21" s="17"/>
      <c r="B21" s="40"/>
      <c r="C21" s="36"/>
      <c r="D21" s="36"/>
      <c r="E21" s="37"/>
      <c r="F21" s="35">
        <f t="shared" si="0"/>
        <v>0</v>
      </c>
      <c r="G21" s="40"/>
      <c r="H21" s="36"/>
      <c r="I21" s="37"/>
      <c r="J21" s="36"/>
      <c r="K21" s="38"/>
    </row>
    <row r="22" spans="1:11" ht="15.6" x14ac:dyDescent="0.3">
      <c r="A22" s="17"/>
      <c r="B22" s="40"/>
      <c r="C22" s="36"/>
      <c r="D22" s="36"/>
      <c r="E22" s="37"/>
      <c r="F22" s="35">
        <f t="shared" si="0"/>
        <v>0</v>
      </c>
      <c r="G22" s="40"/>
      <c r="H22" s="36"/>
      <c r="I22" s="37"/>
      <c r="J22" s="36"/>
      <c r="K22" s="38"/>
    </row>
    <row r="23" spans="1:11" ht="15.6" x14ac:dyDescent="0.3">
      <c r="A23" s="17"/>
      <c r="B23" s="40"/>
      <c r="C23" s="36"/>
      <c r="D23" s="36"/>
      <c r="E23" s="37"/>
      <c r="F23" s="35">
        <f t="shared" si="0"/>
        <v>0</v>
      </c>
      <c r="G23" s="40"/>
      <c r="H23" s="36"/>
      <c r="I23" s="37"/>
      <c r="J23" s="36"/>
      <c r="K23" s="38"/>
    </row>
    <row r="24" spans="1:11" ht="15.6" x14ac:dyDescent="0.3">
      <c r="A24" s="17"/>
      <c r="B24" s="40"/>
      <c r="C24" s="36"/>
      <c r="D24" s="36"/>
      <c r="E24" s="37"/>
      <c r="F24" s="35">
        <f t="shared" si="0"/>
        <v>0</v>
      </c>
      <c r="G24" s="40"/>
      <c r="H24" s="36"/>
      <c r="I24" s="37"/>
      <c r="J24" s="36"/>
      <c r="K24" s="38"/>
    </row>
    <row r="25" spans="1:11" ht="15.6" x14ac:dyDescent="0.3">
      <c r="A25" s="30"/>
      <c r="B25" s="40"/>
      <c r="C25" s="36"/>
      <c r="D25" s="36"/>
      <c r="E25" s="37"/>
      <c r="F25" s="35">
        <f t="shared" si="0"/>
        <v>0</v>
      </c>
      <c r="G25" s="40"/>
      <c r="H25" s="36"/>
      <c r="I25" s="37"/>
      <c r="J25" s="36"/>
      <c r="K25" s="38"/>
    </row>
    <row r="26" spans="1:11" ht="15.6" x14ac:dyDescent="0.3">
      <c r="A26" s="30"/>
      <c r="B26" s="40"/>
      <c r="C26" s="36"/>
      <c r="D26" s="36"/>
      <c r="E26" s="37"/>
      <c r="F26" s="35">
        <f t="shared" si="0"/>
        <v>0</v>
      </c>
      <c r="G26" s="40"/>
      <c r="H26" s="36"/>
      <c r="I26" s="37"/>
      <c r="J26" s="36"/>
      <c r="K26" s="38"/>
    </row>
    <row r="27" spans="1:11" ht="15.6" x14ac:dyDescent="0.3">
      <c r="A27" s="17"/>
      <c r="B27" s="40"/>
      <c r="C27" s="36"/>
      <c r="D27" s="36"/>
      <c r="E27" s="37"/>
      <c r="F27" s="35">
        <f t="shared" si="0"/>
        <v>0</v>
      </c>
      <c r="G27" s="40"/>
      <c r="H27" s="36"/>
      <c r="I27" s="37"/>
      <c r="J27" s="36"/>
      <c r="K27" s="38"/>
    </row>
    <row r="28" spans="1:11" ht="15.6" x14ac:dyDescent="0.3">
      <c r="A28" s="17"/>
      <c r="B28" s="40"/>
      <c r="C28" s="36"/>
      <c r="D28" s="36"/>
      <c r="E28" s="37"/>
      <c r="F28" s="35">
        <f t="shared" si="0"/>
        <v>0</v>
      </c>
      <c r="G28" s="40"/>
      <c r="H28" s="36"/>
      <c r="I28" s="37"/>
      <c r="J28" s="36"/>
      <c r="K28" s="38"/>
    </row>
    <row r="29" spans="1:11" ht="15.6" x14ac:dyDescent="0.3">
      <c r="A29" s="17"/>
      <c r="B29" s="40"/>
      <c r="C29" s="36"/>
      <c r="D29" s="36"/>
      <c r="E29" s="37"/>
      <c r="F29" s="35">
        <f t="shared" si="0"/>
        <v>0</v>
      </c>
      <c r="G29" s="40"/>
      <c r="H29" s="36"/>
      <c r="I29" s="37"/>
      <c r="J29" s="36"/>
      <c r="K29" s="38"/>
    </row>
    <row r="30" spans="1:11" ht="15.6" x14ac:dyDescent="0.3">
      <c r="A30" s="17"/>
      <c r="B30" s="40"/>
      <c r="C30" s="36"/>
      <c r="D30" s="36"/>
      <c r="E30" s="37"/>
      <c r="F30" s="35">
        <f t="shared" si="0"/>
        <v>0</v>
      </c>
      <c r="G30" s="40"/>
      <c r="H30" s="36"/>
      <c r="I30" s="37"/>
      <c r="J30" s="36"/>
      <c r="K30" s="38"/>
    </row>
    <row r="31" spans="1:11" ht="15.6" x14ac:dyDescent="0.3">
      <c r="A31" s="17"/>
      <c r="B31" s="40"/>
      <c r="C31" s="36"/>
      <c r="D31" s="36"/>
      <c r="E31" s="37"/>
      <c r="F31" s="35">
        <f t="shared" si="0"/>
        <v>0</v>
      </c>
      <c r="G31" s="40"/>
      <c r="H31" s="36"/>
      <c r="I31" s="37"/>
      <c r="J31" s="36"/>
      <c r="K31" s="38"/>
    </row>
    <row r="32" spans="1:11" ht="15.6" x14ac:dyDescent="0.3">
      <c r="A32" s="17"/>
      <c r="B32" s="40"/>
      <c r="C32" s="36"/>
      <c r="D32" s="36"/>
      <c r="E32" s="37"/>
      <c r="F32" s="35">
        <f t="shared" si="0"/>
        <v>0</v>
      </c>
      <c r="G32" s="40"/>
      <c r="H32" s="36"/>
      <c r="I32" s="37"/>
      <c r="J32" s="36"/>
      <c r="K32" s="38"/>
    </row>
    <row r="33" spans="1:11" ht="15.6" x14ac:dyDescent="0.3">
      <c r="A33" s="17"/>
      <c r="B33" s="40"/>
      <c r="C33" s="36"/>
      <c r="D33" s="36"/>
      <c r="E33" s="37"/>
      <c r="F33" s="35">
        <f t="shared" si="0"/>
        <v>0</v>
      </c>
      <c r="G33" s="40"/>
      <c r="H33" s="36"/>
      <c r="I33" s="37"/>
      <c r="J33" s="36"/>
      <c r="K33" s="38"/>
    </row>
    <row r="34" spans="1:11" ht="15.6" x14ac:dyDescent="0.3">
      <c r="A34" s="17"/>
      <c r="B34" s="40"/>
      <c r="C34" s="36"/>
      <c r="D34" s="36"/>
      <c r="E34" s="37"/>
      <c r="F34" s="35">
        <f t="shared" si="0"/>
        <v>0</v>
      </c>
      <c r="G34" s="40"/>
      <c r="H34" s="36"/>
      <c r="I34" s="37"/>
      <c r="J34" s="36"/>
      <c r="K34" s="38"/>
    </row>
    <row r="35" spans="1:11" ht="15.6" x14ac:dyDescent="0.3">
      <c r="A35" s="30"/>
      <c r="B35" s="40"/>
      <c r="C35" s="36"/>
      <c r="D35" s="36"/>
      <c r="E35" s="37"/>
      <c r="F35" s="35">
        <f t="shared" si="0"/>
        <v>0</v>
      </c>
      <c r="G35" s="40"/>
      <c r="H35" s="36"/>
      <c r="I35" s="37"/>
      <c r="J35" s="36"/>
      <c r="K35" s="38"/>
    </row>
    <row r="36" spans="1:11" ht="15.6" x14ac:dyDescent="0.3">
      <c r="A36" s="30"/>
      <c r="B36" s="40"/>
      <c r="C36" s="36"/>
      <c r="D36" s="36"/>
      <c r="E36" s="37"/>
      <c r="F36" s="35">
        <f t="shared" si="0"/>
        <v>0</v>
      </c>
      <c r="G36" s="40"/>
      <c r="H36" s="36"/>
      <c r="I36" s="37"/>
      <c r="J36" s="36"/>
      <c r="K36" s="38"/>
    </row>
    <row r="37" spans="1:11" ht="15.6" x14ac:dyDescent="0.3">
      <c r="A37" s="17"/>
      <c r="B37" s="40"/>
      <c r="C37" s="36"/>
      <c r="D37" s="36"/>
      <c r="E37" s="37"/>
      <c r="F37" s="35">
        <f t="shared" si="0"/>
        <v>0</v>
      </c>
      <c r="G37" s="40"/>
      <c r="H37" s="36"/>
      <c r="I37" s="37"/>
      <c r="J37" s="36"/>
      <c r="K37" s="38"/>
    </row>
    <row r="38" spans="1:11" ht="15.6" x14ac:dyDescent="0.3">
      <c r="A38" s="17"/>
      <c r="B38" s="40"/>
      <c r="C38" s="36"/>
      <c r="D38" s="36"/>
      <c r="E38" s="37"/>
      <c r="F38" s="35">
        <f t="shared" si="0"/>
        <v>0</v>
      </c>
      <c r="G38" s="40"/>
      <c r="H38" s="36"/>
      <c r="I38" s="37"/>
      <c r="J38" s="36"/>
      <c r="K38" s="38"/>
    </row>
    <row r="39" spans="1:11" ht="15.6" x14ac:dyDescent="0.3">
      <c r="A39" s="17"/>
      <c r="B39" s="40"/>
      <c r="C39" s="36"/>
      <c r="D39" s="36"/>
      <c r="E39" s="37"/>
      <c r="F39" s="35">
        <f t="shared" si="0"/>
        <v>0</v>
      </c>
      <c r="G39" s="40"/>
      <c r="H39" s="36"/>
      <c r="I39" s="37"/>
      <c r="J39" s="36"/>
      <c r="K39" s="38"/>
    </row>
    <row r="40" spans="1:11" ht="15.6" x14ac:dyDescent="0.3">
      <c r="A40" s="17"/>
      <c r="B40" s="40"/>
      <c r="C40" s="36"/>
      <c r="D40" s="36"/>
      <c r="E40" s="37"/>
      <c r="F40" s="35">
        <f t="shared" si="0"/>
        <v>0</v>
      </c>
      <c r="G40" s="40"/>
      <c r="H40" s="36"/>
      <c r="I40" s="37"/>
      <c r="J40" s="36"/>
      <c r="K40" s="38"/>
    </row>
    <row r="41" spans="1:11" ht="15.6" x14ac:dyDescent="0.3">
      <c r="A41" s="17"/>
      <c r="B41" s="40"/>
      <c r="C41" s="36"/>
      <c r="D41" s="36"/>
      <c r="E41" s="37"/>
      <c r="F41" s="35">
        <f t="shared" si="0"/>
        <v>0</v>
      </c>
      <c r="G41" s="40"/>
      <c r="H41" s="36"/>
      <c r="I41" s="37"/>
      <c r="J41" s="36"/>
      <c r="K41" s="38"/>
    </row>
    <row r="42" spans="1:11" ht="15.6" x14ac:dyDescent="0.3">
      <c r="A42" s="17"/>
      <c r="B42" s="40"/>
      <c r="C42" s="36"/>
      <c r="D42" s="36"/>
      <c r="E42" s="37"/>
      <c r="F42" s="35">
        <f t="shared" si="0"/>
        <v>0</v>
      </c>
      <c r="G42" s="40"/>
      <c r="H42" s="36"/>
      <c r="I42" s="37"/>
      <c r="J42" s="36"/>
      <c r="K42" s="38"/>
    </row>
    <row r="43" spans="1:11" ht="15.6" x14ac:dyDescent="0.3">
      <c r="A43" s="17"/>
      <c r="B43" s="40"/>
      <c r="C43" s="36"/>
      <c r="D43" s="36"/>
      <c r="E43" s="37"/>
      <c r="F43" s="35">
        <f t="shared" si="0"/>
        <v>0</v>
      </c>
      <c r="G43" s="40"/>
      <c r="H43" s="36"/>
      <c r="I43" s="37"/>
      <c r="J43" s="36"/>
      <c r="K43" s="38"/>
    </row>
    <row r="44" spans="1:11" ht="15.6" x14ac:dyDescent="0.3">
      <c r="A44" s="17"/>
      <c r="B44" s="40"/>
      <c r="C44" s="36"/>
      <c r="D44" s="36"/>
      <c r="E44" s="37"/>
      <c r="F44" s="35">
        <f t="shared" si="0"/>
        <v>0</v>
      </c>
      <c r="G44" s="40"/>
      <c r="H44" s="36"/>
      <c r="I44" s="37"/>
      <c r="J44" s="36"/>
      <c r="K44" s="38"/>
    </row>
    <row r="45" spans="1:11" ht="15.6" x14ac:dyDescent="0.3">
      <c r="A45" s="30"/>
      <c r="B45" s="40"/>
      <c r="C45" s="36"/>
      <c r="D45" s="36"/>
      <c r="E45" s="37"/>
      <c r="F45" s="35">
        <f t="shared" si="0"/>
        <v>0</v>
      </c>
      <c r="G45" s="40"/>
      <c r="H45" s="36"/>
      <c r="I45" s="37"/>
      <c r="J45" s="36"/>
      <c r="K45" s="38"/>
    </row>
    <row r="46" spans="1:11" ht="15.6" x14ac:dyDescent="0.3">
      <c r="A46" s="30"/>
      <c r="B46" s="40"/>
      <c r="C46" s="36"/>
      <c r="D46" s="36"/>
      <c r="E46" s="37"/>
      <c r="F46" s="35">
        <f t="shared" si="0"/>
        <v>0</v>
      </c>
      <c r="G46" s="40"/>
      <c r="H46" s="36"/>
      <c r="I46" s="37"/>
      <c r="J46" s="36"/>
      <c r="K46" s="38"/>
    </row>
    <row r="47" spans="1:11" ht="15.6" x14ac:dyDescent="0.3">
      <c r="A47" s="43"/>
      <c r="B47" s="44"/>
      <c r="C47" s="45"/>
      <c r="D47" s="45"/>
      <c r="E47" s="47"/>
      <c r="F47" s="35">
        <f t="shared" si="0"/>
        <v>0</v>
      </c>
      <c r="G47" s="44"/>
      <c r="H47" s="45"/>
      <c r="I47" s="47"/>
      <c r="J47" s="45"/>
      <c r="K47" s="38"/>
    </row>
    <row r="48" spans="1:11" ht="15.6" x14ac:dyDescent="0.3">
      <c r="A48" s="43"/>
      <c r="B48" s="44"/>
      <c r="C48" s="45"/>
      <c r="D48" s="45"/>
      <c r="E48" s="47"/>
      <c r="F48" s="35">
        <f t="shared" si="0"/>
        <v>0</v>
      </c>
      <c r="G48" s="44"/>
      <c r="H48" s="45"/>
      <c r="I48" s="47"/>
      <c r="J48" s="45"/>
      <c r="K48" s="38"/>
    </row>
    <row r="49" spans="1:11" ht="15.6" x14ac:dyDescent="0.3">
      <c r="A49" s="43"/>
      <c r="B49" s="44"/>
      <c r="C49" s="45"/>
      <c r="D49" s="45"/>
      <c r="E49" s="47"/>
      <c r="F49" s="35">
        <f t="shared" si="0"/>
        <v>0</v>
      </c>
      <c r="G49" s="44"/>
      <c r="H49" s="45"/>
      <c r="I49" s="47"/>
      <c r="J49" s="45"/>
      <c r="K49" s="38"/>
    </row>
    <row r="50" spans="1:11" ht="15.6" x14ac:dyDescent="0.3">
      <c r="A50" s="44"/>
      <c r="B50" s="48" t="s">
        <v>34</v>
      </c>
      <c r="C50" s="49">
        <f>SUM(C7:C49)</f>
        <v>0</v>
      </c>
      <c r="D50" s="49">
        <f>SUM(D7:D49)</f>
        <v>0</v>
      </c>
      <c r="E50" s="53"/>
      <c r="F50" s="51">
        <f t="shared" si="0"/>
        <v>0</v>
      </c>
      <c r="G50" s="52"/>
      <c r="H50" s="49">
        <f>SUM(H7:H49)</f>
        <v>0</v>
      </c>
      <c r="I50" s="53"/>
      <c r="J50" s="49">
        <f>SUM(J7:J49)</f>
        <v>0</v>
      </c>
      <c r="K50" s="54">
        <f>C50-H50</f>
        <v>0</v>
      </c>
    </row>
    <row r="53" spans="1:11" ht="15.6" x14ac:dyDescent="0.3">
      <c r="B53" s="55" t="s">
        <v>51</v>
      </c>
      <c r="F53" s="56"/>
      <c r="G53" s="57" t="s">
        <v>52</v>
      </c>
      <c r="H53" s="58"/>
    </row>
    <row r="54" spans="1:11" x14ac:dyDescent="0.3">
      <c r="B54" s="55"/>
      <c r="F54" s="59" t="s">
        <v>37</v>
      </c>
      <c r="G54" s="59"/>
      <c r="H54" s="59"/>
    </row>
    <row r="55" spans="1:11" ht="15.6" x14ac:dyDescent="0.3">
      <c r="B55" s="55"/>
      <c r="F55" s="56"/>
      <c r="G55" s="57"/>
      <c r="H55" s="58"/>
    </row>
    <row r="56" spans="1:11" x14ac:dyDescent="0.3">
      <c r="F56" s="59"/>
      <c r="G56" s="59"/>
      <c r="H56" s="5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CBF20-8988-402E-BE08-B79DCF6130F1}">
  <sheetPr>
    <pageSetUpPr fitToPage="1"/>
  </sheetPr>
  <dimension ref="A1:M54"/>
  <sheetViews>
    <sheetView zoomScale="75" workbookViewId="0">
      <selection activeCell="I56" sqref="I5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3" ht="18.75" customHeight="1" x14ac:dyDescent="0.3">
      <c r="K1" s="2"/>
      <c r="L1" s="2"/>
      <c r="M1" s="2" t="s">
        <v>0</v>
      </c>
    </row>
    <row r="2" spans="1:13" ht="20.25" customHeight="1" x14ac:dyDescent="0.3">
      <c r="A2" s="4"/>
      <c r="B2" s="4"/>
      <c r="C2" s="4"/>
      <c r="D2" s="4"/>
      <c r="E2" s="4"/>
      <c r="F2" s="4"/>
      <c r="G2" s="4"/>
      <c r="H2" s="6"/>
      <c r="I2" s="6"/>
      <c r="K2" s="7"/>
      <c r="L2" s="7"/>
      <c r="M2" s="7" t="s">
        <v>40</v>
      </c>
    </row>
    <row r="3" spans="1:13" ht="61.5" customHeight="1" x14ac:dyDescent="0.3">
      <c r="A3" s="4"/>
      <c r="B3" s="9" t="s">
        <v>53</v>
      </c>
      <c r="C3" s="10"/>
      <c r="D3" s="10"/>
      <c r="E3" s="10"/>
      <c r="F3" s="10"/>
      <c r="G3" s="10"/>
      <c r="H3" s="10"/>
      <c r="I3" s="10"/>
      <c r="J3" s="10"/>
      <c r="K3" s="4"/>
    </row>
    <row r="4" spans="1:13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3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3" ht="158.25" customHeight="1" x14ac:dyDescent="0.3">
      <c r="A6" s="12"/>
      <c r="B6" s="12"/>
      <c r="C6" s="15" t="s">
        <v>10</v>
      </c>
      <c r="D6" s="15" t="s">
        <v>11</v>
      </c>
      <c r="E6" s="15" t="s">
        <v>12</v>
      </c>
      <c r="F6" s="13"/>
      <c r="G6" s="16" t="s">
        <v>13</v>
      </c>
      <c r="H6" s="15" t="s">
        <v>14</v>
      </c>
      <c r="I6" s="15" t="s">
        <v>15</v>
      </c>
      <c r="J6" s="15" t="s">
        <v>14</v>
      </c>
      <c r="K6" s="14"/>
    </row>
    <row r="7" spans="1:13" ht="31.2" x14ac:dyDescent="0.3">
      <c r="A7" s="17" t="s">
        <v>54</v>
      </c>
      <c r="B7" s="40" t="s">
        <v>42</v>
      </c>
      <c r="C7" s="36">
        <v>30.765000000000001</v>
      </c>
      <c r="D7" s="36"/>
      <c r="E7" s="37"/>
      <c r="F7" s="35">
        <f>SUM(C7,D7)</f>
        <v>30.765000000000001</v>
      </c>
      <c r="G7" s="40">
        <v>2210</v>
      </c>
      <c r="H7" s="36">
        <v>15.6</v>
      </c>
      <c r="I7" s="37" t="s">
        <v>55</v>
      </c>
      <c r="J7" s="36" t="s">
        <v>56</v>
      </c>
      <c r="K7" s="38">
        <v>15.17</v>
      </c>
    </row>
    <row r="8" spans="1:13" ht="15.6" x14ac:dyDescent="0.3">
      <c r="A8" s="17"/>
      <c r="B8" s="40"/>
      <c r="C8" s="36"/>
      <c r="D8" s="36"/>
      <c r="E8" s="37"/>
      <c r="F8" s="35">
        <f t="shared" ref="F8:F48" si="0">SUM(C8,D8)</f>
        <v>0</v>
      </c>
      <c r="G8" s="40"/>
      <c r="H8" s="36"/>
      <c r="I8" s="37"/>
      <c r="J8" s="36"/>
      <c r="K8" s="38"/>
    </row>
    <row r="9" spans="1:13" ht="15.6" x14ac:dyDescent="0.3">
      <c r="A9" s="17"/>
      <c r="B9" s="40"/>
      <c r="C9" s="36"/>
      <c r="D9" s="36"/>
      <c r="E9" s="37"/>
      <c r="F9" s="35">
        <f t="shared" si="0"/>
        <v>0</v>
      </c>
      <c r="G9" s="40"/>
      <c r="H9" s="36"/>
      <c r="I9" s="37"/>
      <c r="J9" s="36"/>
      <c r="K9" s="38"/>
    </row>
    <row r="10" spans="1:13" ht="15.6" x14ac:dyDescent="0.3">
      <c r="A10" s="17"/>
      <c r="B10" s="40"/>
      <c r="C10" s="36"/>
      <c r="D10" s="36"/>
      <c r="E10" s="37"/>
      <c r="F10" s="35">
        <f t="shared" si="0"/>
        <v>0</v>
      </c>
      <c r="G10" s="40"/>
      <c r="H10" s="36"/>
      <c r="I10" s="37"/>
      <c r="J10" s="36"/>
      <c r="K10" s="38"/>
    </row>
    <row r="11" spans="1:13" ht="15.6" x14ac:dyDescent="0.3">
      <c r="A11" s="17"/>
      <c r="B11" s="40"/>
      <c r="C11" s="36"/>
      <c r="D11" s="36"/>
      <c r="E11" s="37"/>
      <c r="F11" s="35">
        <f t="shared" si="0"/>
        <v>0</v>
      </c>
      <c r="G11" s="40"/>
      <c r="H11" s="36"/>
      <c r="I11" s="37"/>
      <c r="J11" s="36"/>
      <c r="K11" s="38"/>
    </row>
    <row r="12" spans="1:13" ht="15.6" x14ac:dyDescent="0.3">
      <c r="A12" s="17"/>
      <c r="B12" s="40"/>
      <c r="C12" s="36"/>
      <c r="D12" s="36"/>
      <c r="E12" s="37"/>
      <c r="F12" s="35">
        <f t="shared" si="0"/>
        <v>0</v>
      </c>
      <c r="G12" s="30"/>
      <c r="H12" s="36"/>
      <c r="I12" s="37"/>
      <c r="J12" s="36"/>
      <c r="K12" s="38"/>
    </row>
    <row r="13" spans="1:13" ht="15.6" x14ac:dyDescent="0.3">
      <c r="A13" s="17"/>
      <c r="B13" s="40"/>
      <c r="C13" s="36"/>
      <c r="D13" s="36"/>
      <c r="E13" s="37"/>
      <c r="F13" s="35">
        <f t="shared" si="0"/>
        <v>0</v>
      </c>
      <c r="G13" s="30"/>
      <c r="H13" s="36"/>
      <c r="I13" s="37"/>
      <c r="J13" s="36"/>
      <c r="K13" s="38"/>
    </row>
    <row r="14" spans="1:13" ht="15.6" x14ac:dyDescent="0.3">
      <c r="A14" s="17"/>
      <c r="B14" s="40"/>
      <c r="C14" s="36"/>
      <c r="D14" s="36"/>
      <c r="E14" s="37"/>
      <c r="F14" s="35">
        <f t="shared" si="0"/>
        <v>0</v>
      </c>
      <c r="G14" s="40"/>
      <c r="H14" s="36"/>
      <c r="I14" s="37"/>
      <c r="J14" s="36"/>
      <c r="K14" s="38"/>
    </row>
    <row r="15" spans="1:13" ht="15.6" x14ac:dyDescent="0.3">
      <c r="A15" s="30"/>
      <c r="B15" s="40"/>
      <c r="C15" s="36"/>
      <c r="D15" s="36"/>
      <c r="E15" s="37"/>
      <c r="F15" s="35">
        <f t="shared" si="0"/>
        <v>0</v>
      </c>
      <c r="G15" s="40"/>
      <c r="H15" s="36"/>
      <c r="I15" s="37"/>
      <c r="J15" s="36"/>
      <c r="K15" s="38"/>
    </row>
    <row r="16" spans="1:13" ht="15" customHeight="1" x14ac:dyDescent="0.3">
      <c r="A16" s="30"/>
      <c r="B16" s="40"/>
      <c r="C16" s="36"/>
      <c r="D16" s="36"/>
      <c r="E16" s="37"/>
      <c r="F16" s="35">
        <f t="shared" si="0"/>
        <v>0</v>
      </c>
      <c r="G16" s="40"/>
      <c r="H16" s="36"/>
      <c r="I16" s="37"/>
      <c r="J16" s="36"/>
      <c r="K16" s="38"/>
    </row>
    <row r="17" spans="1:11" ht="15.6" x14ac:dyDescent="0.3">
      <c r="A17" s="17"/>
      <c r="B17" s="40"/>
      <c r="C17" s="36"/>
      <c r="D17" s="36"/>
      <c r="E17" s="37"/>
      <c r="F17" s="35">
        <f t="shared" si="0"/>
        <v>0</v>
      </c>
      <c r="G17" s="40"/>
      <c r="H17" s="36"/>
      <c r="I17" s="37"/>
      <c r="J17" s="36"/>
      <c r="K17" s="38"/>
    </row>
    <row r="18" spans="1:11" ht="15.6" x14ac:dyDescent="0.3">
      <c r="A18" s="17"/>
      <c r="B18" s="40"/>
      <c r="C18" s="36"/>
      <c r="D18" s="36"/>
      <c r="E18" s="37"/>
      <c r="F18" s="35">
        <f t="shared" si="0"/>
        <v>0</v>
      </c>
      <c r="G18" s="40"/>
      <c r="H18" s="36"/>
      <c r="I18" s="37"/>
      <c r="J18" s="36"/>
      <c r="K18" s="38"/>
    </row>
    <row r="19" spans="1:11" ht="15.6" x14ac:dyDescent="0.3">
      <c r="A19" s="17"/>
      <c r="B19" s="40"/>
      <c r="C19" s="36"/>
      <c r="D19" s="36"/>
      <c r="E19" s="37"/>
      <c r="F19" s="35">
        <f t="shared" si="0"/>
        <v>0</v>
      </c>
      <c r="G19" s="40"/>
      <c r="H19" s="36"/>
      <c r="I19" s="37"/>
      <c r="J19" s="36"/>
      <c r="K19" s="38"/>
    </row>
    <row r="20" spans="1:11" ht="15.6" x14ac:dyDescent="0.3">
      <c r="A20" s="17"/>
      <c r="B20" s="40"/>
      <c r="C20" s="36"/>
      <c r="D20" s="36"/>
      <c r="E20" s="37"/>
      <c r="F20" s="35">
        <f t="shared" si="0"/>
        <v>0</v>
      </c>
      <c r="G20" s="40"/>
      <c r="H20" s="36"/>
      <c r="I20" s="37"/>
      <c r="J20" s="36"/>
      <c r="K20" s="38"/>
    </row>
    <row r="21" spans="1:11" ht="15.6" x14ac:dyDescent="0.3">
      <c r="A21" s="17"/>
      <c r="B21" s="40"/>
      <c r="C21" s="36"/>
      <c r="D21" s="36"/>
      <c r="E21" s="37"/>
      <c r="F21" s="35">
        <f t="shared" si="0"/>
        <v>0</v>
      </c>
      <c r="G21" s="40"/>
      <c r="H21" s="36"/>
      <c r="I21" s="37"/>
      <c r="J21" s="36"/>
      <c r="K21" s="38"/>
    </row>
    <row r="22" spans="1:11" ht="15.6" x14ac:dyDescent="0.3">
      <c r="A22" s="17"/>
      <c r="B22" s="40"/>
      <c r="C22" s="36"/>
      <c r="D22" s="36"/>
      <c r="E22" s="37"/>
      <c r="F22" s="35">
        <f t="shared" si="0"/>
        <v>0</v>
      </c>
      <c r="G22" s="40"/>
      <c r="H22" s="36"/>
      <c r="I22" s="37"/>
      <c r="J22" s="36"/>
      <c r="K22" s="38"/>
    </row>
    <row r="23" spans="1:11" ht="15.6" x14ac:dyDescent="0.3">
      <c r="A23" s="17"/>
      <c r="B23" s="40"/>
      <c r="C23" s="36"/>
      <c r="D23" s="36"/>
      <c r="E23" s="37"/>
      <c r="F23" s="35">
        <f t="shared" si="0"/>
        <v>0</v>
      </c>
      <c r="G23" s="40"/>
      <c r="H23" s="36"/>
      <c r="I23" s="37"/>
      <c r="J23" s="36"/>
      <c r="K23" s="38"/>
    </row>
    <row r="24" spans="1:11" ht="15.6" x14ac:dyDescent="0.3">
      <c r="A24" s="17"/>
      <c r="B24" s="40"/>
      <c r="C24" s="36"/>
      <c r="D24" s="36"/>
      <c r="E24" s="37"/>
      <c r="F24" s="35">
        <f t="shared" si="0"/>
        <v>0</v>
      </c>
      <c r="G24" s="40"/>
      <c r="H24" s="36"/>
      <c r="I24" s="37"/>
      <c r="J24" s="36"/>
      <c r="K24" s="38"/>
    </row>
    <row r="25" spans="1:11" ht="15.6" x14ac:dyDescent="0.3">
      <c r="A25" s="30"/>
      <c r="B25" s="40"/>
      <c r="C25" s="36"/>
      <c r="D25" s="36"/>
      <c r="E25" s="37"/>
      <c r="F25" s="35">
        <f t="shared" si="0"/>
        <v>0</v>
      </c>
      <c r="G25" s="40"/>
      <c r="H25" s="36"/>
      <c r="I25" s="37"/>
      <c r="J25" s="36"/>
      <c r="K25" s="38"/>
    </row>
    <row r="26" spans="1:11" ht="15.6" x14ac:dyDescent="0.3">
      <c r="A26" s="30"/>
      <c r="B26" s="40"/>
      <c r="C26" s="36"/>
      <c r="D26" s="36"/>
      <c r="E26" s="37"/>
      <c r="F26" s="35">
        <f t="shared" si="0"/>
        <v>0</v>
      </c>
      <c r="G26" s="40"/>
      <c r="H26" s="36"/>
      <c r="I26" s="37"/>
      <c r="J26" s="36"/>
      <c r="K26" s="38"/>
    </row>
    <row r="27" spans="1:11" ht="15.6" x14ac:dyDescent="0.3">
      <c r="A27" s="17"/>
      <c r="B27" s="40"/>
      <c r="C27" s="36"/>
      <c r="D27" s="36"/>
      <c r="E27" s="37"/>
      <c r="F27" s="35">
        <f t="shared" si="0"/>
        <v>0</v>
      </c>
      <c r="G27" s="40"/>
      <c r="H27" s="36"/>
      <c r="I27" s="37"/>
      <c r="J27" s="36"/>
      <c r="K27" s="38"/>
    </row>
    <row r="28" spans="1:11" ht="15.6" x14ac:dyDescent="0.3">
      <c r="A28" s="17"/>
      <c r="B28" s="40"/>
      <c r="C28" s="36"/>
      <c r="D28" s="36"/>
      <c r="E28" s="37"/>
      <c r="F28" s="35">
        <f t="shared" si="0"/>
        <v>0</v>
      </c>
      <c r="G28" s="40"/>
      <c r="H28" s="36"/>
      <c r="I28" s="37"/>
      <c r="J28" s="36"/>
      <c r="K28" s="38"/>
    </row>
    <row r="29" spans="1:11" ht="15.6" x14ac:dyDescent="0.3">
      <c r="A29" s="17"/>
      <c r="B29" s="40"/>
      <c r="C29" s="36"/>
      <c r="D29" s="36"/>
      <c r="E29" s="37"/>
      <c r="F29" s="35">
        <f t="shared" si="0"/>
        <v>0</v>
      </c>
      <c r="G29" s="40"/>
      <c r="H29" s="36"/>
      <c r="I29" s="37"/>
      <c r="J29" s="36"/>
      <c r="K29" s="38"/>
    </row>
    <row r="30" spans="1:11" ht="15.6" x14ac:dyDescent="0.3">
      <c r="A30" s="17"/>
      <c r="B30" s="40"/>
      <c r="C30" s="36"/>
      <c r="D30" s="36"/>
      <c r="E30" s="37"/>
      <c r="F30" s="35">
        <f t="shared" si="0"/>
        <v>0</v>
      </c>
      <c r="G30" s="40"/>
      <c r="H30" s="36"/>
      <c r="I30" s="37"/>
      <c r="J30" s="36"/>
      <c r="K30" s="38"/>
    </row>
    <row r="31" spans="1:11" ht="15.6" x14ac:dyDescent="0.3">
      <c r="A31" s="17"/>
      <c r="B31" s="40"/>
      <c r="C31" s="36"/>
      <c r="D31" s="36" t="s">
        <v>56</v>
      </c>
      <c r="E31" s="37"/>
      <c r="F31" s="35">
        <f t="shared" si="0"/>
        <v>0</v>
      </c>
      <c r="G31" s="40"/>
      <c r="H31" s="36"/>
      <c r="I31" s="37" t="s">
        <v>56</v>
      </c>
      <c r="J31" s="36" t="s">
        <v>56</v>
      </c>
      <c r="K31" s="38"/>
    </row>
    <row r="32" spans="1:11" ht="15.6" x14ac:dyDescent="0.3">
      <c r="A32" s="17"/>
      <c r="B32" s="40"/>
      <c r="C32" s="36"/>
      <c r="D32" s="36"/>
      <c r="E32" s="37"/>
      <c r="F32" s="35">
        <f t="shared" si="0"/>
        <v>0</v>
      </c>
      <c r="G32" s="40"/>
      <c r="H32" s="36"/>
      <c r="I32" s="37"/>
      <c r="J32" s="36"/>
      <c r="K32" s="38"/>
    </row>
    <row r="33" spans="1:11" ht="15.6" x14ac:dyDescent="0.3">
      <c r="A33" s="17"/>
      <c r="B33" s="40"/>
      <c r="C33" s="36"/>
      <c r="D33" s="36"/>
      <c r="E33" s="37"/>
      <c r="F33" s="35">
        <f t="shared" si="0"/>
        <v>0</v>
      </c>
      <c r="G33" s="40"/>
      <c r="H33" s="36"/>
      <c r="I33" s="37"/>
      <c r="J33" s="36"/>
      <c r="K33" s="38"/>
    </row>
    <row r="34" spans="1:11" ht="15.6" x14ac:dyDescent="0.3">
      <c r="A34" s="17"/>
      <c r="B34" s="40"/>
      <c r="C34" s="36"/>
      <c r="D34" s="36"/>
      <c r="E34" s="37"/>
      <c r="F34" s="35">
        <f t="shared" si="0"/>
        <v>0</v>
      </c>
      <c r="G34" s="40"/>
      <c r="H34" s="36"/>
      <c r="I34" s="37"/>
      <c r="J34" s="36"/>
      <c r="K34" s="38"/>
    </row>
    <row r="35" spans="1:11" ht="15.6" x14ac:dyDescent="0.3">
      <c r="A35" s="17"/>
      <c r="B35" s="40"/>
      <c r="C35" s="36"/>
      <c r="D35" s="36"/>
      <c r="E35" s="37"/>
      <c r="F35" s="35">
        <f t="shared" si="0"/>
        <v>0</v>
      </c>
      <c r="G35" s="40"/>
      <c r="H35" s="36"/>
      <c r="I35" s="37"/>
      <c r="J35" s="36"/>
      <c r="K35" s="38"/>
    </row>
    <row r="36" spans="1:11" ht="15.6" x14ac:dyDescent="0.3">
      <c r="A36" s="17"/>
      <c r="B36" s="40"/>
      <c r="C36" s="36"/>
      <c r="D36" s="36"/>
      <c r="E36" s="37"/>
      <c r="F36" s="35">
        <f t="shared" si="0"/>
        <v>0</v>
      </c>
      <c r="G36" s="40"/>
      <c r="H36" s="36"/>
      <c r="I36" s="37"/>
      <c r="J36" s="36"/>
      <c r="K36" s="38"/>
    </row>
    <row r="37" spans="1:11" ht="15.6" x14ac:dyDescent="0.3">
      <c r="A37" s="17"/>
      <c r="B37" s="40"/>
      <c r="C37" s="36"/>
      <c r="D37" s="36"/>
      <c r="E37" s="37"/>
      <c r="F37" s="35">
        <f t="shared" si="0"/>
        <v>0</v>
      </c>
      <c r="G37" s="40"/>
      <c r="H37" s="36"/>
      <c r="I37" s="37"/>
      <c r="J37" s="36"/>
      <c r="K37" s="38"/>
    </row>
    <row r="38" spans="1:11" ht="15.6" x14ac:dyDescent="0.3">
      <c r="A38" s="17"/>
      <c r="B38" s="40"/>
      <c r="C38" s="36"/>
      <c r="D38" s="36"/>
      <c r="E38" s="37"/>
      <c r="F38" s="35">
        <f t="shared" si="0"/>
        <v>0</v>
      </c>
      <c r="G38" s="40"/>
      <c r="H38" s="36"/>
      <c r="I38" s="37"/>
      <c r="J38" s="36"/>
      <c r="K38" s="38"/>
    </row>
    <row r="39" spans="1:11" ht="15.6" x14ac:dyDescent="0.3">
      <c r="A39" s="17"/>
      <c r="B39" s="40"/>
      <c r="C39" s="36"/>
      <c r="D39" s="36"/>
      <c r="E39" s="37"/>
      <c r="F39" s="35">
        <f t="shared" si="0"/>
        <v>0</v>
      </c>
      <c r="G39" s="40"/>
      <c r="H39" s="36"/>
      <c r="I39" s="37"/>
      <c r="J39" s="36"/>
      <c r="K39" s="38"/>
    </row>
    <row r="40" spans="1:11" ht="15.6" x14ac:dyDescent="0.3">
      <c r="A40" s="17"/>
      <c r="B40" s="40"/>
      <c r="C40" s="36"/>
      <c r="D40" s="36"/>
      <c r="E40" s="37"/>
      <c r="F40" s="35">
        <f t="shared" si="0"/>
        <v>0</v>
      </c>
      <c r="G40" s="40"/>
      <c r="H40" s="36"/>
      <c r="I40" s="37"/>
      <c r="J40" s="36"/>
      <c r="K40" s="38"/>
    </row>
    <row r="41" spans="1:11" ht="15.6" x14ac:dyDescent="0.3">
      <c r="A41" s="17"/>
      <c r="B41" s="40"/>
      <c r="C41" s="36"/>
      <c r="D41" s="36"/>
      <c r="E41" s="37"/>
      <c r="F41" s="35">
        <f t="shared" si="0"/>
        <v>0</v>
      </c>
      <c r="G41" s="40"/>
      <c r="H41" s="36"/>
      <c r="I41" s="37"/>
      <c r="J41" s="36"/>
      <c r="K41" s="38"/>
    </row>
    <row r="42" spans="1:11" ht="15.6" x14ac:dyDescent="0.3">
      <c r="A42" s="17"/>
      <c r="B42" s="40"/>
      <c r="C42" s="36"/>
      <c r="D42" s="36"/>
      <c r="E42" s="37"/>
      <c r="F42" s="35">
        <f t="shared" si="0"/>
        <v>0</v>
      </c>
      <c r="G42" s="40"/>
      <c r="H42" s="36"/>
      <c r="I42" s="37"/>
      <c r="J42" s="36"/>
      <c r="K42" s="38"/>
    </row>
    <row r="43" spans="1:11" ht="15.6" x14ac:dyDescent="0.3">
      <c r="A43" s="30"/>
      <c r="B43" s="40"/>
      <c r="C43" s="36"/>
      <c r="D43" s="36"/>
      <c r="E43" s="37"/>
      <c r="F43" s="35">
        <f t="shared" si="0"/>
        <v>0</v>
      </c>
      <c r="G43" s="40"/>
      <c r="H43" s="36"/>
      <c r="I43" s="37"/>
      <c r="J43" s="36"/>
      <c r="K43" s="38"/>
    </row>
    <row r="44" spans="1:11" ht="15.6" x14ac:dyDescent="0.3">
      <c r="A44" s="30"/>
      <c r="B44" s="40"/>
      <c r="C44" s="36"/>
      <c r="D44" s="36"/>
      <c r="E44" s="37"/>
      <c r="F44" s="35">
        <f t="shared" si="0"/>
        <v>0</v>
      </c>
      <c r="G44" s="40"/>
      <c r="H44" s="36"/>
      <c r="I44" s="37"/>
      <c r="J44" s="36"/>
      <c r="K44" s="38"/>
    </row>
    <row r="45" spans="1:11" ht="15.6" x14ac:dyDescent="0.3">
      <c r="A45" s="43"/>
      <c r="B45" s="44"/>
      <c r="C45" s="45"/>
      <c r="D45" s="45"/>
      <c r="E45" s="47"/>
      <c r="F45" s="35">
        <f t="shared" si="0"/>
        <v>0</v>
      </c>
      <c r="G45" s="44"/>
      <c r="H45" s="45"/>
      <c r="I45" s="47"/>
      <c r="J45" s="45"/>
      <c r="K45" s="38"/>
    </row>
    <row r="46" spans="1:11" ht="15.6" x14ac:dyDescent="0.3">
      <c r="A46" s="43"/>
      <c r="B46" s="44"/>
      <c r="C46" s="45"/>
      <c r="D46" s="45"/>
      <c r="E46" s="47"/>
      <c r="F46" s="35">
        <f t="shared" si="0"/>
        <v>0</v>
      </c>
      <c r="G46" s="44"/>
      <c r="H46" s="45"/>
      <c r="I46" s="47"/>
      <c r="J46" s="45"/>
      <c r="K46" s="38"/>
    </row>
    <row r="47" spans="1:11" ht="15.6" x14ac:dyDescent="0.3">
      <c r="A47" s="43"/>
      <c r="B47" s="44"/>
      <c r="C47" s="45"/>
      <c r="D47" s="45"/>
      <c r="E47" s="47"/>
      <c r="F47" s="35">
        <f t="shared" si="0"/>
        <v>0</v>
      </c>
      <c r="G47" s="44"/>
      <c r="H47" s="45"/>
      <c r="I47" s="47"/>
      <c r="J47" s="45"/>
      <c r="K47" s="38"/>
    </row>
    <row r="48" spans="1:11" ht="15.6" x14ac:dyDescent="0.3">
      <c r="A48" s="44"/>
      <c r="B48" s="48" t="s">
        <v>34</v>
      </c>
      <c r="C48" s="49">
        <f>SUM(C7:C47)</f>
        <v>30.765000000000001</v>
      </c>
      <c r="D48" s="49">
        <f>SUM(D7:D47)</f>
        <v>0</v>
      </c>
      <c r="E48" s="53"/>
      <c r="F48" s="51">
        <f t="shared" si="0"/>
        <v>30.765000000000001</v>
      </c>
      <c r="G48" s="52"/>
      <c r="H48" s="49">
        <f>SUM(H7:H47)</f>
        <v>15.6</v>
      </c>
      <c r="I48" s="53"/>
      <c r="J48" s="49">
        <f>SUM(J7:J47)</f>
        <v>0</v>
      </c>
      <c r="K48" s="54">
        <v>15.17</v>
      </c>
    </row>
    <row r="51" spans="1:8" ht="15.6" x14ac:dyDescent="0.3">
      <c r="A51" t="s">
        <v>57</v>
      </c>
      <c r="B51" s="55" t="s">
        <v>58</v>
      </c>
      <c r="F51" s="56"/>
      <c r="G51" s="57" t="s">
        <v>59</v>
      </c>
      <c r="H51" s="58"/>
    </row>
    <row r="52" spans="1:8" x14ac:dyDescent="0.3">
      <c r="B52" s="55"/>
      <c r="F52" s="59" t="s">
        <v>37</v>
      </c>
      <c r="G52" s="59"/>
      <c r="H52" s="59"/>
    </row>
    <row r="53" spans="1:8" ht="15.6" x14ac:dyDescent="0.3">
      <c r="B53" s="55" t="s">
        <v>38</v>
      </c>
      <c r="F53" s="56"/>
      <c r="G53" s="57" t="s">
        <v>60</v>
      </c>
      <c r="H53" s="58"/>
    </row>
    <row r="54" spans="1:8" x14ac:dyDescent="0.3">
      <c r="F54" s="59" t="s">
        <v>37</v>
      </c>
      <c r="G54" s="59"/>
      <c r="H54" s="59"/>
    </row>
  </sheetData>
  <mergeCells count="10">
    <mergeCell ref="G51:H51"/>
    <mergeCell ref="G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A9E7A-25DF-4AAE-B047-326C4A500837}">
  <sheetPr>
    <pageSetUpPr fitToPage="1"/>
  </sheetPr>
  <dimension ref="A1:P56"/>
  <sheetViews>
    <sheetView view="pageBreakPreview" zoomScale="93" zoomScaleNormal="80" zoomScaleSheetLayoutView="93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2"/>
      <c r="L1" s="2"/>
      <c r="M1" s="3" t="s">
        <v>0</v>
      </c>
      <c r="N1" s="3"/>
      <c r="O1" s="3"/>
    </row>
    <row r="2" spans="1:16" ht="20.25" customHeight="1" x14ac:dyDescent="0.3">
      <c r="A2" s="4"/>
      <c r="B2" s="4"/>
      <c r="C2" s="4"/>
      <c r="D2" s="4"/>
      <c r="E2" s="4"/>
      <c r="F2" s="4"/>
      <c r="G2" s="4"/>
      <c r="H2" s="6"/>
      <c r="I2" s="6"/>
      <c r="K2" s="7"/>
      <c r="L2" s="7"/>
      <c r="M2" s="8" t="s">
        <v>61</v>
      </c>
      <c r="N2" s="8"/>
      <c r="O2" s="8"/>
      <c r="P2" s="8"/>
    </row>
    <row r="3" spans="1:16" ht="61.5" customHeight="1" x14ac:dyDescent="0.3">
      <c r="A3" s="4"/>
      <c r="B3" s="9" t="s">
        <v>62</v>
      </c>
      <c r="C3" s="10"/>
      <c r="D3" s="10"/>
      <c r="E3" s="10"/>
      <c r="F3" s="10"/>
      <c r="G3" s="10"/>
      <c r="H3" s="10"/>
      <c r="I3" s="10"/>
      <c r="J3" s="10"/>
      <c r="K3" s="4"/>
    </row>
    <row r="4" spans="1:16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6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6" ht="158.25" customHeight="1" x14ac:dyDescent="0.3">
      <c r="A6" s="12"/>
      <c r="B6" s="12"/>
      <c r="C6" s="15" t="s">
        <v>10</v>
      </c>
      <c r="D6" s="15" t="s">
        <v>11</v>
      </c>
      <c r="E6" s="15" t="s">
        <v>12</v>
      </c>
      <c r="F6" s="13"/>
      <c r="G6" s="16" t="s">
        <v>13</v>
      </c>
      <c r="H6" s="15" t="s">
        <v>14</v>
      </c>
      <c r="I6" s="15" t="s">
        <v>15</v>
      </c>
      <c r="J6" s="15" t="s">
        <v>14</v>
      </c>
      <c r="K6" s="14"/>
    </row>
    <row r="7" spans="1:16" ht="15.6" x14ac:dyDescent="0.3">
      <c r="A7" s="17">
        <v>1</v>
      </c>
      <c r="B7" s="40" t="s">
        <v>63</v>
      </c>
      <c r="C7" s="36">
        <v>0.55000000000000004</v>
      </c>
      <c r="D7" s="36"/>
      <c r="E7" s="37"/>
      <c r="F7" s="35">
        <f>SUM(C7,D7)</f>
        <v>0.55000000000000004</v>
      </c>
      <c r="G7" s="40"/>
      <c r="H7" s="36"/>
      <c r="I7" s="61"/>
      <c r="J7" s="36"/>
      <c r="K7" s="38">
        <v>0.4</v>
      </c>
    </row>
    <row r="8" spans="1:16" ht="15.6" x14ac:dyDescent="0.3">
      <c r="A8" s="17"/>
      <c r="B8" s="40"/>
      <c r="C8" s="36"/>
      <c r="D8" s="36"/>
      <c r="E8" s="37"/>
      <c r="F8" s="35">
        <f t="shared" ref="F8:F50" si="0">SUM(C8,D8)</f>
        <v>0</v>
      </c>
      <c r="G8" s="40"/>
      <c r="H8" s="36"/>
      <c r="I8" s="37"/>
      <c r="J8" s="36"/>
      <c r="K8" s="38"/>
    </row>
    <row r="9" spans="1:16" ht="15.6" x14ac:dyDescent="0.3">
      <c r="A9" s="17"/>
      <c r="B9" s="40"/>
      <c r="C9" s="36"/>
      <c r="D9" s="36"/>
      <c r="E9" s="37"/>
      <c r="F9" s="35">
        <f t="shared" si="0"/>
        <v>0</v>
      </c>
      <c r="G9" s="40">
        <v>2240</v>
      </c>
      <c r="H9" s="36">
        <v>0.9</v>
      </c>
      <c r="I9" s="37" t="s">
        <v>64</v>
      </c>
      <c r="J9" s="36"/>
      <c r="K9" s="38"/>
    </row>
    <row r="10" spans="1:16" ht="15.6" x14ac:dyDescent="0.3">
      <c r="A10" s="17"/>
      <c r="B10" s="40"/>
      <c r="C10" s="36"/>
      <c r="D10" s="36"/>
      <c r="E10" s="37"/>
      <c r="F10" s="35">
        <f t="shared" si="0"/>
        <v>0</v>
      </c>
      <c r="G10" s="40">
        <v>2240</v>
      </c>
      <c r="H10" s="36">
        <v>0.3</v>
      </c>
      <c r="I10" s="37" t="s">
        <v>65</v>
      </c>
      <c r="J10" s="36"/>
      <c r="K10" s="38"/>
    </row>
    <row r="11" spans="1:16" ht="15.6" x14ac:dyDescent="0.3">
      <c r="A11" s="17"/>
      <c r="B11" s="40"/>
      <c r="C11" s="36"/>
      <c r="D11" s="36"/>
      <c r="E11" s="37"/>
      <c r="F11" s="35">
        <f t="shared" si="0"/>
        <v>0</v>
      </c>
      <c r="G11" s="40">
        <v>2240</v>
      </c>
      <c r="H11" s="36">
        <v>1.8</v>
      </c>
      <c r="I11" s="37" t="s">
        <v>66</v>
      </c>
      <c r="J11" s="36"/>
      <c r="K11" s="38"/>
    </row>
    <row r="12" spans="1:16" ht="27" x14ac:dyDescent="0.3">
      <c r="A12" s="17"/>
      <c r="B12" s="40"/>
      <c r="C12" s="36"/>
      <c r="D12" s="36"/>
      <c r="E12" s="37"/>
      <c r="F12" s="35">
        <f t="shared" si="0"/>
        <v>0</v>
      </c>
      <c r="G12" s="40">
        <v>2240</v>
      </c>
      <c r="H12" s="36">
        <v>0.6</v>
      </c>
      <c r="I12" s="61" t="s">
        <v>67</v>
      </c>
      <c r="J12" s="36"/>
      <c r="K12" s="38"/>
    </row>
    <row r="13" spans="1:16" ht="15.6" x14ac:dyDescent="0.3">
      <c r="A13" s="17"/>
      <c r="B13" s="40"/>
      <c r="C13" s="36"/>
      <c r="D13" s="36"/>
      <c r="E13" s="37"/>
      <c r="F13" s="35">
        <f t="shared" si="0"/>
        <v>0</v>
      </c>
      <c r="G13" s="30"/>
      <c r="H13" s="36"/>
      <c r="I13" s="37"/>
      <c r="J13" s="36"/>
      <c r="K13" s="38"/>
    </row>
    <row r="14" spans="1:16" ht="15.6" x14ac:dyDescent="0.3">
      <c r="A14" s="17"/>
      <c r="B14" s="40"/>
      <c r="C14" s="36"/>
      <c r="D14" s="36"/>
      <c r="E14" s="37"/>
      <c r="F14" s="35">
        <f t="shared" si="0"/>
        <v>0</v>
      </c>
      <c r="G14" s="40"/>
      <c r="H14" s="36"/>
      <c r="I14" s="61"/>
      <c r="J14" s="36"/>
      <c r="K14" s="38"/>
    </row>
    <row r="15" spans="1:16" ht="31.5" customHeight="1" x14ac:dyDescent="0.3">
      <c r="A15" s="30"/>
      <c r="B15" s="40"/>
      <c r="C15" s="36"/>
      <c r="D15" s="36"/>
      <c r="E15" s="37"/>
      <c r="F15" s="35">
        <f t="shared" si="0"/>
        <v>0</v>
      </c>
      <c r="G15" s="40"/>
      <c r="H15" s="36"/>
      <c r="I15" s="61"/>
      <c r="J15" s="36"/>
      <c r="K15" s="38"/>
    </row>
    <row r="16" spans="1:16" ht="15" customHeight="1" x14ac:dyDescent="0.3">
      <c r="A16" s="30"/>
      <c r="B16" s="40"/>
      <c r="C16" s="36"/>
      <c r="D16" s="36"/>
      <c r="E16" s="37"/>
      <c r="F16" s="35">
        <f t="shared" si="0"/>
        <v>0</v>
      </c>
      <c r="G16" s="40"/>
      <c r="H16" s="36"/>
      <c r="I16" s="61"/>
      <c r="J16" s="36"/>
      <c r="K16" s="38"/>
    </row>
    <row r="17" spans="1:11" ht="15.6" x14ac:dyDescent="0.3">
      <c r="A17" s="17"/>
      <c r="B17" s="40"/>
      <c r="C17" s="36"/>
      <c r="D17" s="36"/>
      <c r="E17" s="37"/>
      <c r="F17" s="35">
        <f t="shared" si="0"/>
        <v>0</v>
      </c>
      <c r="G17" s="40"/>
      <c r="H17" s="36"/>
      <c r="I17" s="37"/>
      <c r="J17" s="36"/>
      <c r="K17" s="38"/>
    </row>
    <row r="18" spans="1:11" ht="15.6" x14ac:dyDescent="0.3">
      <c r="A18" s="17"/>
      <c r="B18" s="40"/>
      <c r="C18" s="36"/>
      <c r="D18" s="36"/>
      <c r="E18" s="37"/>
      <c r="F18" s="35">
        <f t="shared" si="0"/>
        <v>0</v>
      </c>
      <c r="G18" s="40"/>
      <c r="H18" s="36"/>
      <c r="I18" s="37"/>
      <c r="J18" s="36"/>
      <c r="K18" s="38"/>
    </row>
    <row r="19" spans="1:11" ht="15.6" x14ac:dyDescent="0.3">
      <c r="A19" s="17"/>
      <c r="B19" s="40"/>
      <c r="C19" s="36"/>
      <c r="D19" s="36"/>
      <c r="E19" s="37"/>
      <c r="F19" s="35">
        <f t="shared" si="0"/>
        <v>0</v>
      </c>
      <c r="G19" s="40"/>
      <c r="H19" s="36"/>
      <c r="I19" s="61"/>
      <c r="J19" s="36"/>
      <c r="K19" s="38"/>
    </row>
    <row r="20" spans="1:11" ht="15.6" x14ac:dyDescent="0.3">
      <c r="A20" s="17"/>
      <c r="B20" s="40"/>
      <c r="C20" s="36"/>
      <c r="D20" s="36"/>
      <c r="E20" s="37"/>
      <c r="F20" s="35">
        <f t="shared" si="0"/>
        <v>0</v>
      </c>
      <c r="G20" s="40"/>
      <c r="H20" s="36"/>
      <c r="I20" s="61"/>
      <c r="J20" s="36"/>
      <c r="K20" s="38"/>
    </row>
    <row r="21" spans="1:11" ht="15.6" x14ac:dyDescent="0.3">
      <c r="A21" s="17"/>
      <c r="B21" s="40"/>
      <c r="C21" s="36"/>
      <c r="D21" s="36"/>
      <c r="E21" s="37"/>
      <c r="F21" s="35">
        <f t="shared" si="0"/>
        <v>0</v>
      </c>
      <c r="G21" s="40"/>
      <c r="H21" s="36"/>
      <c r="I21" s="61"/>
      <c r="J21" s="36"/>
      <c r="K21" s="38"/>
    </row>
    <row r="22" spans="1:11" ht="15.6" x14ac:dyDescent="0.3">
      <c r="A22" s="17"/>
      <c r="B22" s="40"/>
      <c r="C22" s="36"/>
      <c r="D22" s="36"/>
      <c r="E22" s="37"/>
      <c r="F22" s="35">
        <f t="shared" si="0"/>
        <v>0</v>
      </c>
      <c r="G22" s="40"/>
      <c r="H22" s="36"/>
      <c r="I22" s="37"/>
      <c r="J22" s="36"/>
      <c r="K22" s="38"/>
    </row>
    <row r="23" spans="1:11" ht="15.6" x14ac:dyDescent="0.3">
      <c r="A23" s="17"/>
      <c r="B23" s="40"/>
      <c r="C23" s="36"/>
      <c r="D23" s="36"/>
      <c r="E23" s="37"/>
      <c r="F23" s="35">
        <f t="shared" si="0"/>
        <v>0</v>
      </c>
      <c r="G23" s="40"/>
      <c r="H23" s="36"/>
      <c r="I23" s="37"/>
      <c r="J23" s="36"/>
      <c r="K23" s="38"/>
    </row>
    <row r="24" spans="1:11" ht="15.6" x14ac:dyDescent="0.3">
      <c r="A24" s="17"/>
      <c r="B24" s="40"/>
      <c r="C24" s="36"/>
      <c r="D24" s="36"/>
      <c r="E24" s="37"/>
      <c r="F24" s="35">
        <f t="shared" si="0"/>
        <v>0</v>
      </c>
      <c r="G24" s="40"/>
      <c r="H24" s="36"/>
      <c r="I24" s="37"/>
      <c r="J24" s="36"/>
      <c r="K24" s="38"/>
    </row>
    <row r="25" spans="1:11" ht="15.6" x14ac:dyDescent="0.3">
      <c r="A25" s="30"/>
      <c r="B25" s="40"/>
      <c r="C25" s="36"/>
      <c r="D25" s="36"/>
      <c r="E25" s="37"/>
      <c r="F25" s="35">
        <f t="shared" si="0"/>
        <v>0</v>
      </c>
      <c r="G25" s="40"/>
      <c r="H25" s="36"/>
      <c r="I25" s="61"/>
      <c r="J25" s="36"/>
      <c r="K25" s="38"/>
    </row>
    <row r="26" spans="1:11" ht="15.6" x14ac:dyDescent="0.3">
      <c r="A26" s="30"/>
      <c r="B26" s="40"/>
      <c r="C26" s="36"/>
      <c r="D26" s="36"/>
      <c r="E26" s="37"/>
      <c r="F26" s="35">
        <f t="shared" si="0"/>
        <v>0</v>
      </c>
      <c r="G26" s="40"/>
      <c r="H26" s="36"/>
      <c r="I26" s="61"/>
      <c r="J26" s="36"/>
      <c r="K26" s="38"/>
    </row>
    <row r="27" spans="1:11" ht="15.6" x14ac:dyDescent="0.3">
      <c r="A27" s="17"/>
      <c r="B27" s="40"/>
      <c r="C27" s="36"/>
      <c r="D27" s="36"/>
      <c r="E27" s="37"/>
      <c r="F27" s="35">
        <f t="shared" si="0"/>
        <v>0</v>
      </c>
      <c r="G27" s="40"/>
      <c r="H27" s="36"/>
      <c r="I27" s="37"/>
      <c r="J27" s="36"/>
      <c r="K27" s="38"/>
    </row>
    <row r="28" spans="1:11" ht="15.6" x14ac:dyDescent="0.3">
      <c r="A28" s="17"/>
      <c r="B28" s="40"/>
      <c r="C28" s="36"/>
      <c r="D28" s="36"/>
      <c r="E28" s="37"/>
      <c r="F28" s="35">
        <f t="shared" si="0"/>
        <v>0</v>
      </c>
      <c r="G28" s="40"/>
      <c r="H28" s="36"/>
      <c r="I28" s="37"/>
      <c r="J28" s="36"/>
      <c r="K28" s="38"/>
    </row>
    <row r="29" spans="1:11" ht="15.6" x14ac:dyDescent="0.3">
      <c r="A29" s="17"/>
      <c r="B29" s="40"/>
      <c r="C29" s="36"/>
      <c r="D29" s="36"/>
      <c r="E29" s="37"/>
      <c r="F29" s="35">
        <f t="shared" si="0"/>
        <v>0</v>
      </c>
      <c r="G29" s="40"/>
      <c r="H29" s="36"/>
      <c r="I29" s="37"/>
      <c r="J29" s="36"/>
      <c r="K29" s="38"/>
    </row>
    <row r="30" spans="1:11" ht="15.6" x14ac:dyDescent="0.3">
      <c r="A30" s="17"/>
      <c r="B30" s="40"/>
      <c r="C30" s="36"/>
      <c r="D30" s="36"/>
      <c r="E30" s="37"/>
      <c r="F30" s="35">
        <f t="shared" si="0"/>
        <v>0</v>
      </c>
      <c r="G30" s="40"/>
      <c r="H30" s="36"/>
      <c r="I30" s="37"/>
      <c r="J30" s="36"/>
      <c r="K30" s="38"/>
    </row>
    <row r="31" spans="1:11" ht="15.6" x14ac:dyDescent="0.3">
      <c r="A31" s="17"/>
      <c r="B31" s="40"/>
      <c r="C31" s="36"/>
      <c r="D31" s="36"/>
      <c r="E31" s="37"/>
      <c r="F31" s="35">
        <f t="shared" si="0"/>
        <v>0</v>
      </c>
      <c r="G31" s="40"/>
      <c r="H31" s="36"/>
      <c r="I31" s="37"/>
      <c r="J31" s="36"/>
      <c r="K31" s="38"/>
    </row>
    <row r="32" spans="1:11" ht="15.6" x14ac:dyDescent="0.3">
      <c r="A32" s="17"/>
      <c r="B32" s="40"/>
      <c r="C32" s="36"/>
      <c r="D32" s="36"/>
      <c r="E32" s="37"/>
      <c r="F32" s="35">
        <f t="shared" si="0"/>
        <v>0</v>
      </c>
      <c r="G32" s="40"/>
      <c r="H32" s="36"/>
      <c r="I32" s="37"/>
      <c r="J32" s="36"/>
      <c r="K32" s="38"/>
    </row>
    <row r="33" spans="1:11" ht="15.6" x14ac:dyDescent="0.3">
      <c r="A33" s="17"/>
      <c r="B33" s="40"/>
      <c r="C33" s="36"/>
      <c r="D33" s="36"/>
      <c r="E33" s="37"/>
      <c r="F33" s="35">
        <f t="shared" si="0"/>
        <v>0</v>
      </c>
      <c r="G33" s="40"/>
      <c r="H33" s="36"/>
      <c r="I33" s="37"/>
      <c r="J33" s="36"/>
      <c r="K33" s="38"/>
    </row>
    <row r="34" spans="1:11" ht="15.6" x14ac:dyDescent="0.3">
      <c r="A34" s="17"/>
      <c r="B34" s="40"/>
      <c r="C34" s="36"/>
      <c r="D34" s="36"/>
      <c r="E34" s="37"/>
      <c r="F34" s="35">
        <f t="shared" si="0"/>
        <v>0</v>
      </c>
      <c r="G34" s="40"/>
      <c r="H34" s="36"/>
      <c r="I34" s="37"/>
      <c r="J34" s="36"/>
      <c r="K34" s="38"/>
    </row>
    <row r="35" spans="1:11" ht="15.6" x14ac:dyDescent="0.3">
      <c r="A35" s="30"/>
      <c r="B35" s="40"/>
      <c r="C35" s="36"/>
      <c r="D35" s="36"/>
      <c r="E35" s="37"/>
      <c r="F35" s="35">
        <f t="shared" si="0"/>
        <v>0</v>
      </c>
      <c r="G35" s="40"/>
      <c r="H35" s="36"/>
      <c r="I35" s="37"/>
      <c r="J35" s="36"/>
      <c r="K35" s="38"/>
    </row>
    <row r="36" spans="1:11" ht="15.6" x14ac:dyDescent="0.3">
      <c r="A36" s="30"/>
      <c r="B36" s="40"/>
      <c r="C36" s="36"/>
      <c r="D36" s="36"/>
      <c r="E36" s="37"/>
      <c r="F36" s="35">
        <f t="shared" si="0"/>
        <v>0</v>
      </c>
      <c r="G36" s="40"/>
      <c r="H36" s="36"/>
      <c r="I36" s="37"/>
      <c r="J36" s="36"/>
      <c r="K36" s="38"/>
    </row>
    <row r="37" spans="1:11" ht="15.6" x14ac:dyDescent="0.3">
      <c r="A37" s="17"/>
      <c r="B37" s="40"/>
      <c r="C37" s="36"/>
      <c r="D37" s="36"/>
      <c r="E37" s="37"/>
      <c r="F37" s="35">
        <f t="shared" si="0"/>
        <v>0</v>
      </c>
      <c r="G37" s="40"/>
      <c r="H37" s="36"/>
      <c r="I37" s="37"/>
      <c r="J37" s="36"/>
      <c r="K37" s="38"/>
    </row>
    <row r="38" spans="1:11" ht="15.6" x14ac:dyDescent="0.3">
      <c r="A38" s="17"/>
      <c r="B38" s="40"/>
      <c r="C38" s="36"/>
      <c r="D38" s="36"/>
      <c r="E38" s="37"/>
      <c r="F38" s="35">
        <f t="shared" si="0"/>
        <v>0</v>
      </c>
      <c r="G38" s="40"/>
      <c r="H38" s="36"/>
      <c r="I38" s="37"/>
      <c r="J38" s="36"/>
      <c r="K38" s="38"/>
    </row>
    <row r="39" spans="1:11" ht="15.6" x14ac:dyDescent="0.3">
      <c r="A39" s="17"/>
      <c r="B39" s="40"/>
      <c r="C39" s="36"/>
      <c r="D39" s="36"/>
      <c r="E39" s="37"/>
      <c r="F39" s="35">
        <f t="shared" si="0"/>
        <v>0</v>
      </c>
      <c r="G39" s="40"/>
      <c r="H39" s="36"/>
      <c r="I39" s="37"/>
      <c r="J39" s="36"/>
      <c r="K39" s="38"/>
    </row>
    <row r="40" spans="1:11" ht="15.6" x14ac:dyDescent="0.3">
      <c r="A40" s="17"/>
      <c r="B40" s="40"/>
      <c r="C40" s="36"/>
      <c r="D40" s="36"/>
      <c r="E40" s="37"/>
      <c r="F40" s="35">
        <f t="shared" si="0"/>
        <v>0</v>
      </c>
      <c r="G40" s="40"/>
      <c r="H40" s="36"/>
      <c r="I40" s="37"/>
      <c r="J40" s="36"/>
      <c r="K40" s="38"/>
    </row>
    <row r="41" spans="1:11" ht="15.6" x14ac:dyDescent="0.3">
      <c r="A41" s="17"/>
      <c r="B41" s="40"/>
      <c r="C41" s="36"/>
      <c r="D41" s="36"/>
      <c r="E41" s="37"/>
      <c r="F41" s="35">
        <f t="shared" si="0"/>
        <v>0</v>
      </c>
      <c r="G41" s="40"/>
      <c r="H41" s="36"/>
      <c r="I41" s="37"/>
      <c r="J41" s="36"/>
      <c r="K41" s="38"/>
    </row>
    <row r="42" spans="1:11" ht="15.6" x14ac:dyDescent="0.3">
      <c r="A42" s="17"/>
      <c r="B42" s="40"/>
      <c r="C42" s="36"/>
      <c r="D42" s="36"/>
      <c r="E42" s="37"/>
      <c r="F42" s="35">
        <f t="shared" si="0"/>
        <v>0</v>
      </c>
      <c r="G42" s="40"/>
      <c r="H42" s="36"/>
      <c r="I42" s="37"/>
      <c r="J42" s="36"/>
      <c r="K42" s="38"/>
    </row>
    <row r="43" spans="1:11" ht="15.6" x14ac:dyDescent="0.3">
      <c r="A43" s="17"/>
      <c r="B43" s="40"/>
      <c r="C43" s="36"/>
      <c r="D43" s="36"/>
      <c r="E43" s="37"/>
      <c r="F43" s="35">
        <f t="shared" si="0"/>
        <v>0</v>
      </c>
      <c r="G43" s="40"/>
      <c r="H43" s="36"/>
      <c r="I43" s="37"/>
      <c r="J43" s="36"/>
      <c r="K43" s="38"/>
    </row>
    <row r="44" spans="1:11" ht="15.6" x14ac:dyDescent="0.3">
      <c r="A44" s="17"/>
      <c r="B44" s="40"/>
      <c r="C44" s="36"/>
      <c r="D44" s="36"/>
      <c r="E44" s="37"/>
      <c r="F44" s="35">
        <f t="shared" si="0"/>
        <v>0</v>
      </c>
      <c r="G44" s="40"/>
      <c r="H44" s="36"/>
      <c r="I44" s="37"/>
      <c r="J44" s="36"/>
      <c r="K44" s="38"/>
    </row>
    <row r="45" spans="1:11" ht="15.6" x14ac:dyDescent="0.3">
      <c r="A45" s="30"/>
      <c r="B45" s="40"/>
      <c r="C45" s="36"/>
      <c r="D45" s="36"/>
      <c r="E45" s="37"/>
      <c r="F45" s="35">
        <f t="shared" si="0"/>
        <v>0</v>
      </c>
      <c r="G45" s="40"/>
      <c r="H45" s="36"/>
      <c r="I45" s="37"/>
      <c r="J45" s="36"/>
      <c r="K45" s="38"/>
    </row>
    <row r="46" spans="1:11" ht="15.6" x14ac:dyDescent="0.3">
      <c r="A46" s="30"/>
      <c r="B46" s="40"/>
      <c r="C46" s="36"/>
      <c r="D46" s="36"/>
      <c r="E46" s="37"/>
      <c r="F46" s="35">
        <f t="shared" si="0"/>
        <v>0</v>
      </c>
      <c r="G46" s="40"/>
      <c r="H46" s="36"/>
      <c r="I46" s="37"/>
      <c r="J46" s="36"/>
      <c r="K46" s="38"/>
    </row>
    <row r="47" spans="1:11" ht="15.6" x14ac:dyDescent="0.3">
      <c r="A47" s="43"/>
      <c r="B47" s="44"/>
      <c r="C47" s="45"/>
      <c r="D47" s="45"/>
      <c r="E47" s="47"/>
      <c r="F47" s="35">
        <f t="shared" si="0"/>
        <v>0</v>
      </c>
      <c r="G47" s="44"/>
      <c r="H47" s="45"/>
      <c r="I47" s="47"/>
      <c r="J47" s="45"/>
      <c r="K47" s="38"/>
    </row>
    <row r="48" spans="1:11" ht="15.6" x14ac:dyDescent="0.3">
      <c r="A48" s="43"/>
      <c r="B48" s="44"/>
      <c r="C48" s="45"/>
      <c r="D48" s="45"/>
      <c r="E48" s="47"/>
      <c r="F48" s="35">
        <f t="shared" si="0"/>
        <v>0</v>
      </c>
      <c r="G48" s="44"/>
      <c r="H48" s="45"/>
      <c r="I48" s="47"/>
      <c r="J48" s="45"/>
      <c r="K48" s="38"/>
    </row>
    <row r="49" spans="1:11" ht="15.6" x14ac:dyDescent="0.3">
      <c r="A49" s="43"/>
      <c r="B49" s="44"/>
      <c r="C49" s="45"/>
      <c r="D49" s="45"/>
      <c r="E49" s="47"/>
      <c r="F49" s="35">
        <f t="shared" si="0"/>
        <v>0</v>
      </c>
      <c r="G49" s="44"/>
      <c r="H49" s="45"/>
      <c r="I49" s="47"/>
      <c r="J49" s="45"/>
      <c r="K49" s="38"/>
    </row>
    <row r="50" spans="1:11" ht="15.6" x14ac:dyDescent="0.3">
      <c r="A50" s="44"/>
      <c r="B50" s="48" t="s">
        <v>34</v>
      </c>
      <c r="C50" s="49">
        <f>SUM(C7:C49)</f>
        <v>0.55000000000000004</v>
      </c>
      <c r="D50" s="49">
        <f>SUM(D7:D49)</f>
        <v>0</v>
      </c>
      <c r="E50" s="53"/>
      <c r="F50" s="51">
        <f t="shared" si="0"/>
        <v>0.55000000000000004</v>
      </c>
      <c r="G50" s="52"/>
      <c r="H50" s="49">
        <f>SUM(H7:H49)</f>
        <v>3.6</v>
      </c>
      <c r="I50" s="53"/>
      <c r="J50" s="49">
        <f>SUM(J7:J49)</f>
        <v>0</v>
      </c>
      <c r="K50" s="54">
        <f>C50-H50</f>
        <v>-3.05</v>
      </c>
    </row>
    <row r="53" spans="1:11" ht="15.6" x14ac:dyDescent="0.3">
      <c r="B53" s="55" t="s">
        <v>35</v>
      </c>
      <c r="F53" s="56"/>
      <c r="G53" s="57"/>
      <c r="H53" s="58"/>
    </row>
    <row r="54" spans="1:11" x14ac:dyDescent="0.3">
      <c r="B54" s="55"/>
      <c r="F54" s="59" t="s">
        <v>37</v>
      </c>
      <c r="G54" s="59"/>
      <c r="H54" s="59"/>
    </row>
    <row r="55" spans="1:11" ht="15.6" x14ac:dyDescent="0.3">
      <c r="B55" s="55" t="s">
        <v>38</v>
      </c>
      <c r="F55" s="56"/>
      <c r="G55" s="57"/>
      <c r="H55" s="58"/>
    </row>
    <row r="56" spans="1:11" x14ac:dyDescent="0.3">
      <c r="F56" s="59" t="s">
        <v>37</v>
      </c>
      <c r="G56" s="59"/>
      <c r="H56" s="5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8C9B-5D75-4966-8458-75A15BAFE25F}">
  <sheetPr>
    <pageSetUpPr fitToPage="1"/>
  </sheetPr>
  <dimension ref="A1:P56"/>
  <sheetViews>
    <sheetView zoomScaleNormal="100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2"/>
      <c r="L1" s="2"/>
      <c r="M1" s="3" t="s">
        <v>0</v>
      </c>
      <c r="N1" s="3"/>
      <c r="O1" s="3"/>
    </row>
    <row r="2" spans="1:16" ht="20.25" customHeight="1" x14ac:dyDescent="0.3">
      <c r="A2" s="4"/>
      <c r="B2" s="4"/>
      <c r="C2" s="4"/>
      <c r="D2" s="4"/>
      <c r="E2" s="4"/>
      <c r="F2" s="4"/>
      <c r="G2" s="4"/>
      <c r="H2" s="6"/>
      <c r="I2" s="6"/>
      <c r="K2" s="7"/>
      <c r="L2" s="7"/>
      <c r="M2" s="8" t="s">
        <v>1</v>
      </c>
      <c r="N2" s="8"/>
      <c r="O2" s="8"/>
      <c r="P2" s="8"/>
    </row>
    <row r="3" spans="1:16" ht="61.5" customHeight="1" x14ac:dyDescent="0.3">
      <c r="A3" s="4"/>
      <c r="B3" s="9" t="s">
        <v>68</v>
      </c>
      <c r="C3" s="10"/>
      <c r="D3" s="10"/>
      <c r="E3" s="10"/>
      <c r="F3" s="10"/>
      <c r="G3" s="10"/>
      <c r="H3" s="10"/>
      <c r="I3" s="10"/>
      <c r="J3" s="10"/>
      <c r="K3" s="4"/>
    </row>
    <row r="4" spans="1:16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6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6" ht="158.25" customHeight="1" x14ac:dyDescent="0.3">
      <c r="A6" s="12"/>
      <c r="B6" s="12"/>
      <c r="C6" s="15" t="s">
        <v>10</v>
      </c>
      <c r="D6" s="15" t="s">
        <v>11</v>
      </c>
      <c r="E6" s="15" t="s">
        <v>12</v>
      </c>
      <c r="F6" s="13"/>
      <c r="G6" s="16" t="s">
        <v>13</v>
      </c>
      <c r="H6" s="15" t="s">
        <v>14</v>
      </c>
      <c r="I6" s="15" t="s">
        <v>15</v>
      </c>
      <c r="J6" s="15" t="s">
        <v>14</v>
      </c>
      <c r="K6" s="14"/>
    </row>
    <row r="7" spans="1:16" ht="31.2" x14ac:dyDescent="0.3">
      <c r="A7" s="17" t="s">
        <v>54</v>
      </c>
      <c r="B7" s="40" t="s">
        <v>42</v>
      </c>
      <c r="C7" s="36"/>
      <c r="D7" s="36">
        <v>27.5</v>
      </c>
      <c r="E7" s="37" t="s">
        <v>69</v>
      </c>
      <c r="F7" s="35">
        <f>SUM(C7,D7)</f>
        <v>27.5</v>
      </c>
      <c r="G7" s="62">
        <v>2220</v>
      </c>
      <c r="H7" s="36"/>
      <c r="I7" s="37" t="s">
        <v>69</v>
      </c>
      <c r="J7" s="36">
        <v>20.350000000000001</v>
      </c>
      <c r="K7" s="38">
        <v>7.15</v>
      </c>
    </row>
    <row r="8" spans="1:16" ht="46.8" x14ac:dyDescent="0.3">
      <c r="A8" s="17" t="s">
        <v>70</v>
      </c>
      <c r="B8" s="63" t="s">
        <v>71</v>
      </c>
      <c r="C8" s="36"/>
      <c r="D8" s="36">
        <v>18</v>
      </c>
      <c r="E8" s="37" t="s">
        <v>72</v>
      </c>
      <c r="F8" s="35">
        <f t="shared" ref="F8:F50" si="0">SUM(C8,D8)</f>
        <v>18</v>
      </c>
      <c r="G8" s="40">
        <v>3110</v>
      </c>
      <c r="H8" s="36"/>
      <c r="I8" s="37"/>
      <c r="J8" s="36"/>
      <c r="K8" s="38">
        <v>18</v>
      </c>
    </row>
    <row r="9" spans="1:16" ht="46.8" x14ac:dyDescent="0.3">
      <c r="A9" s="17" t="s">
        <v>73</v>
      </c>
      <c r="B9" s="63" t="s">
        <v>74</v>
      </c>
      <c r="C9" s="36"/>
      <c r="D9" s="36">
        <v>54</v>
      </c>
      <c r="E9" s="37" t="s">
        <v>72</v>
      </c>
      <c r="F9" s="35">
        <f t="shared" si="0"/>
        <v>54</v>
      </c>
      <c r="G9" s="40">
        <v>3110</v>
      </c>
      <c r="H9" s="36"/>
      <c r="I9" s="37"/>
      <c r="J9" s="36"/>
      <c r="K9" s="38">
        <v>54</v>
      </c>
    </row>
    <row r="10" spans="1:16" ht="46.8" x14ac:dyDescent="0.3">
      <c r="A10" s="17" t="s">
        <v>75</v>
      </c>
      <c r="B10" s="40" t="s">
        <v>42</v>
      </c>
      <c r="C10" s="36"/>
      <c r="D10" s="36">
        <v>18</v>
      </c>
      <c r="E10" s="37" t="s">
        <v>72</v>
      </c>
      <c r="F10" s="35">
        <f t="shared" si="0"/>
        <v>18</v>
      </c>
      <c r="G10" s="40">
        <v>3110</v>
      </c>
      <c r="H10" s="36"/>
      <c r="I10" s="37"/>
      <c r="J10" s="36"/>
      <c r="K10" s="38">
        <v>18</v>
      </c>
    </row>
    <row r="11" spans="1:16" ht="48" customHeight="1" x14ac:dyDescent="0.3">
      <c r="A11" s="17" t="s">
        <v>76</v>
      </c>
      <c r="B11" s="40" t="s">
        <v>42</v>
      </c>
      <c r="C11" s="36"/>
      <c r="D11" s="36">
        <v>14.88</v>
      </c>
      <c r="E11" s="37" t="s">
        <v>77</v>
      </c>
      <c r="F11" s="35">
        <f t="shared" si="0"/>
        <v>14.88</v>
      </c>
      <c r="G11" s="40">
        <v>2220</v>
      </c>
      <c r="H11" s="36"/>
      <c r="I11" s="37"/>
      <c r="J11" s="36"/>
      <c r="K11" s="38">
        <v>14.88</v>
      </c>
    </row>
    <row r="12" spans="1:16" ht="15.6" x14ac:dyDescent="0.3">
      <c r="A12" s="17" t="s">
        <v>78</v>
      </c>
      <c r="B12" s="40" t="s">
        <v>42</v>
      </c>
      <c r="C12" s="36"/>
      <c r="D12" s="36">
        <v>0.6</v>
      </c>
      <c r="E12" s="37" t="s">
        <v>79</v>
      </c>
      <c r="F12" s="35">
        <f t="shared" si="0"/>
        <v>0.6</v>
      </c>
      <c r="G12" s="40">
        <v>2220</v>
      </c>
      <c r="H12" s="36"/>
      <c r="I12" s="37"/>
      <c r="J12" s="36"/>
      <c r="K12" s="38">
        <v>0.6</v>
      </c>
    </row>
    <row r="13" spans="1:16" ht="15.6" x14ac:dyDescent="0.3">
      <c r="A13" s="17"/>
      <c r="B13" s="40"/>
      <c r="C13" s="36"/>
      <c r="D13" s="36"/>
      <c r="E13" s="37"/>
      <c r="F13" s="35">
        <f t="shared" si="0"/>
        <v>0</v>
      </c>
      <c r="G13" s="30"/>
      <c r="H13" s="36"/>
      <c r="I13" s="37"/>
      <c r="J13" s="36"/>
      <c r="K13" s="38"/>
    </row>
    <row r="14" spans="1:16" ht="15.6" x14ac:dyDescent="0.3">
      <c r="A14" s="17"/>
      <c r="B14" s="40"/>
      <c r="C14" s="36"/>
      <c r="D14" s="36"/>
      <c r="E14" s="37"/>
      <c r="F14" s="35">
        <f t="shared" si="0"/>
        <v>0</v>
      </c>
      <c r="G14" s="40"/>
      <c r="H14" s="36"/>
      <c r="I14" s="37"/>
      <c r="J14" s="36"/>
      <c r="K14" s="38"/>
    </row>
    <row r="15" spans="1:16" ht="15.6" x14ac:dyDescent="0.3">
      <c r="A15" s="30"/>
      <c r="B15" s="40"/>
      <c r="C15" s="36"/>
      <c r="D15" s="36"/>
      <c r="E15" s="37"/>
      <c r="F15" s="35">
        <f t="shared" si="0"/>
        <v>0</v>
      </c>
      <c r="G15" s="40"/>
      <c r="H15" s="36"/>
      <c r="I15" s="37"/>
      <c r="J15" s="36"/>
      <c r="K15" s="38"/>
    </row>
    <row r="16" spans="1:16" ht="15" customHeight="1" x14ac:dyDescent="0.3">
      <c r="A16" s="30"/>
      <c r="B16" s="40"/>
      <c r="C16" s="36"/>
      <c r="D16" s="36"/>
      <c r="E16" s="37"/>
      <c r="F16" s="35">
        <f t="shared" si="0"/>
        <v>0</v>
      </c>
      <c r="G16" s="40"/>
      <c r="H16" s="36"/>
      <c r="I16" s="37"/>
      <c r="J16" s="36"/>
      <c r="K16" s="38"/>
    </row>
    <row r="17" spans="1:11" ht="15.6" x14ac:dyDescent="0.3">
      <c r="A17" s="17"/>
      <c r="B17" s="40"/>
      <c r="C17" s="36"/>
      <c r="D17" s="36"/>
      <c r="E17" s="37"/>
      <c r="F17" s="35">
        <f t="shared" si="0"/>
        <v>0</v>
      </c>
      <c r="G17" s="40"/>
      <c r="H17" s="36"/>
      <c r="I17" s="37"/>
      <c r="J17" s="36"/>
      <c r="K17" s="38"/>
    </row>
    <row r="18" spans="1:11" ht="15.6" x14ac:dyDescent="0.3">
      <c r="A18" s="17"/>
      <c r="B18" s="40"/>
      <c r="C18" s="36"/>
      <c r="D18" s="36"/>
      <c r="E18" s="37"/>
      <c r="F18" s="35">
        <f t="shared" si="0"/>
        <v>0</v>
      </c>
      <c r="G18" s="40"/>
      <c r="H18" s="36"/>
      <c r="I18" s="37"/>
      <c r="J18" s="36"/>
      <c r="K18" s="38"/>
    </row>
    <row r="19" spans="1:11" ht="15.6" x14ac:dyDescent="0.3">
      <c r="A19" s="17"/>
      <c r="B19" s="40"/>
      <c r="C19" s="36"/>
      <c r="D19" s="36"/>
      <c r="E19" s="37"/>
      <c r="F19" s="35">
        <f t="shared" si="0"/>
        <v>0</v>
      </c>
      <c r="G19" s="40"/>
      <c r="H19" s="36"/>
      <c r="I19" s="37"/>
      <c r="J19" s="36"/>
      <c r="K19" s="38"/>
    </row>
    <row r="20" spans="1:11" ht="15.6" x14ac:dyDescent="0.3">
      <c r="A20" s="17"/>
      <c r="B20" s="40"/>
      <c r="C20" s="36"/>
      <c r="D20" s="36"/>
      <c r="E20" s="37"/>
      <c r="F20" s="35">
        <f t="shared" si="0"/>
        <v>0</v>
      </c>
      <c r="G20" s="40"/>
      <c r="H20" s="36"/>
      <c r="I20" s="37"/>
      <c r="J20" s="36"/>
      <c r="K20" s="38"/>
    </row>
    <row r="21" spans="1:11" ht="15.6" x14ac:dyDescent="0.3">
      <c r="A21" s="17"/>
      <c r="B21" s="40"/>
      <c r="C21" s="36"/>
      <c r="D21" s="36"/>
      <c r="E21" s="37"/>
      <c r="F21" s="35">
        <f t="shared" si="0"/>
        <v>0</v>
      </c>
      <c r="G21" s="40"/>
      <c r="H21" s="36"/>
      <c r="I21" s="37"/>
      <c r="J21" s="36"/>
      <c r="K21" s="38"/>
    </row>
    <row r="22" spans="1:11" ht="15.6" x14ac:dyDescent="0.3">
      <c r="A22" s="17"/>
      <c r="B22" s="40"/>
      <c r="C22" s="36"/>
      <c r="D22" s="36"/>
      <c r="E22" s="37"/>
      <c r="F22" s="35">
        <f t="shared" si="0"/>
        <v>0</v>
      </c>
      <c r="G22" s="40"/>
      <c r="H22" s="36"/>
      <c r="I22" s="37"/>
      <c r="J22" s="36"/>
      <c r="K22" s="38"/>
    </row>
    <row r="23" spans="1:11" ht="15.6" x14ac:dyDescent="0.3">
      <c r="A23" s="17"/>
      <c r="B23" s="40"/>
      <c r="C23" s="36"/>
      <c r="D23" s="36"/>
      <c r="E23" s="37"/>
      <c r="F23" s="35">
        <f t="shared" si="0"/>
        <v>0</v>
      </c>
      <c r="G23" s="40"/>
      <c r="H23" s="36"/>
      <c r="I23" s="37"/>
      <c r="J23" s="36"/>
      <c r="K23" s="38"/>
    </row>
    <row r="24" spans="1:11" ht="15.6" x14ac:dyDescent="0.3">
      <c r="A24" s="17"/>
      <c r="B24" s="40"/>
      <c r="C24" s="36"/>
      <c r="D24" s="36"/>
      <c r="E24" s="37"/>
      <c r="F24" s="35">
        <f t="shared" si="0"/>
        <v>0</v>
      </c>
      <c r="G24" s="40"/>
      <c r="H24" s="36"/>
      <c r="I24" s="37"/>
      <c r="J24" s="36"/>
      <c r="K24" s="38"/>
    </row>
    <row r="25" spans="1:11" ht="15.6" x14ac:dyDescent="0.3">
      <c r="A25" s="30"/>
      <c r="B25" s="40"/>
      <c r="C25" s="36"/>
      <c r="D25" s="36"/>
      <c r="E25" s="37"/>
      <c r="F25" s="35">
        <f t="shared" si="0"/>
        <v>0</v>
      </c>
      <c r="G25" s="40"/>
      <c r="H25" s="36"/>
      <c r="I25" s="37"/>
      <c r="J25" s="36"/>
      <c r="K25" s="38"/>
    </row>
    <row r="26" spans="1:11" ht="15.6" x14ac:dyDescent="0.3">
      <c r="A26" s="30"/>
      <c r="B26" s="40"/>
      <c r="C26" s="36"/>
      <c r="D26" s="36"/>
      <c r="E26" s="37"/>
      <c r="F26" s="35">
        <f t="shared" si="0"/>
        <v>0</v>
      </c>
      <c r="G26" s="40"/>
      <c r="H26" s="36"/>
      <c r="I26" s="37"/>
      <c r="J26" s="36"/>
      <c r="K26" s="38"/>
    </row>
    <row r="27" spans="1:11" ht="15.6" x14ac:dyDescent="0.3">
      <c r="A27" s="17"/>
      <c r="B27" s="40"/>
      <c r="C27" s="36"/>
      <c r="D27" s="36"/>
      <c r="E27" s="37"/>
      <c r="F27" s="35">
        <f t="shared" si="0"/>
        <v>0</v>
      </c>
      <c r="G27" s="40"/>
      <c r="H27" s="36"/>
      <c r="I27" s="37"/>
      <c r="J27" s="36"/>
      <c r="K27" s="38"/>
    </row>
    <row r="28" spans="1:11" ht="15.6" x14ac:dyDescent="0.3">
      <c r="A28" s="17"/>
      <c r="B28" s="40"/>
      <c r="C28" s="36"/>
      <c r="D28" s="36"/>
      <c r="E28" s="37"/>
      <c r="F28" s="35">
        <f t="shared" si="0"/>
        <v>0</v>
      </c>
      <c r="G28" s="40"/>
      <c r="H28" s="36"/>
      <c r="I28" s="37"/>
      <c r="J28" s="36"/>
      <c r="K28" s="38"/>
    </row>
    <row r="29" spans="1:11" ht="15.6" x14ac:dyDescent="0.3">
      <c r="A29" s="17"/>
      <c r="B29" s="40"/>
      <c r="C29" s="36"/>
      <c r="D29" s="36"/>
      <c r="E29" s="37"/>
      <c r="F29" s="35">
        <f t="shared" si="0"/>
        <v>0</v>
      </c>
      <c r="G29" s="40"/>
      <c r="H29" s="36"/>
      <c r="I29" s="37"/>
      <c r="J29" s="36"/>
      <c r="K29" s="38"/>
    </row>
    <row r="30" spans="1:11" ht="15.6" x14ac:dyDescent="0.3">
      <c r="A30" s="17"/>
      <c r="B30" s="40"/>
      <c r="C30" s="36"/>
      <c r="D30" s="36"/>
      <c r="E30" s="37"/>
      <c r="F30" s="35">
        <f t="shared" si="0"/>
        <v>0</v>
      </c>
      <c r="G30" s="40"/>
      <c r="H30" s="36"/>
      <c r="I30" s="37"/>
      <c r="J30" s="36"/>
      <c r="K30" s="38"/>
    </row>
    <row r="31" spans="1:11" ht="15.6" x14ac:dyDescent="0.3">
      <c r="A31" s="17"/>
      <c r="B31" s="40"/>
      <c r="C31" s="36"/>
      <c r="D31" s="36"/>
      <c r="E31" s="37"/>
      <c r="F31" s="35">
        <f t="shared" si="0"/>
        <v>0</v>
      </c>
      <c r="G31" s="40"/>
      <c r="H31" s="36"/>
      <c r="I31" s="37"/>
      <c r="J31" s="36"/>
      <c r="K31" s="38"/>
    </row>
    <row r="32" spans="1:11" ht="15.6" x14ac:dyDescent="0.3">
      <c r="A32" s="17"/>
      <c r="B32" s="40"/>
      <c r="C32" s="36"/>
      <c r="D32" s="36"/>
      <c r="E32" s="37"/>
      <c r="F32" s="35">
        <f t="shared" si="0"/>
        <v>0</v>
      </c>
      <c r="G32" s="40"/>
      <c r="H32" s="36"/>
      <c r="I32" s="37"/>
      <c r="J32" s="36"/>
      <c r="K32" s="38"/>
    </row>
    <row r="33" spans="1:11" ht="15.6" x14ac:dyDescent="0.3">
      <c r="A33" s="17"/>
      <c r="B33" s="40"/>
      <c r="C33" s="36"/>
      <c r="D33" s="36"/>
      <c r="E33" s="37"/>
      <c r="F33" s="35">
        <f t="shared" si="0"/>
        <v>0</v>
      </c>
      <c r="G33" s="40"/>
      <c r="H33" s="36"/>
      <c r="I33" s="37"/>
      <c r="J33" s="36"/>
      <c r="K33" s="38"/>
    </row>
    <row r="34" spans="1:11" ht="15.6" x14ac:dyDescent="0.3">
      <c r="A34" s="17"/>
      <c r="B34" s="40"/>
      <c r="C34" s="36"/>
      <c r="D34" s="36"/>
      <c r="E34" s="37"/>
      <c r="F34" s="35">
        <f t="shared" si="0"/>
        <v>0</v>
      </c>
      <c r="G34" s="40"/>
      <c r="H34" s="36"/>
      <c r="I34" s="37"/>
      <c r="J34" s="36"/>
      <c r="K34" s="38"/>
    </row>
    <row r="35" spans="1:11" ht="15.6" x14ac:dyDescent="0.3">
      <c r="A35" s="30"/>
      <c r="B35" s="40"/>
      <c r="C35" s="36"/>
      <c r="D35" s="36"/>
      <c r="E35" s="37"/>
      <c r="F35" s="35">
        <f t="shared" si="0"/>
        <v>0</v>
      </c>
      <c r="G35" s="40"/>
      <c r="H35" s="36"/>
      <c r="I35" s="37"/>
      <c r="J35" s="36"/>
      <c r="K35" s="38"/>
    </row>
    <row r="36" spans="1:11" ht="15.6" x14ac:dyDescent="0.3">
      <c r="A36" s="30"/>
      <c r="B36" s="40"/>
      <c r="C36" s="36"/>
      <c r="D36" s="36"/>
      <c r="E36" s="37"/>
      <c r="F36" s="35">
        <f t="shared" si="0"/>
        <v>0</v>
      </c>
      <c r="G36" s="40"/>
      <c r="H36" s="36"/>
      <c r="I36" s="37"/>
      <c r="J36" s="36"/>
      <c r="K36" s="38"/>
    </row>
    <row r="37" spans="1:11" ht="15.6" x14ac:dyDescent="0.3">
      <c r="A37" s="17"/>
      <c r="B37" s="40"/>
      <c r="C37" s="36"/>
      <c r="D37" s="36"/>
      <c r="E37" s="37"/>
      <c r="F37" s="35">
        <f t="shared" si="0"/>
        <v>0</v>
      </c>
      <c r="G37" s="40"/>
      <c r="H37" s="36"/>
      <c r="I37" s="37"/>
      <c r="J37" s="36"/>
      <c r="K37" s="38"/>
    </row>
    <row r="38" spans="1:11" ht="15.6" x14ac:dyDescent="0.3">
      <c r="A38" s="17"/>
      <c r="B38" s="40"/>
      <c r="C38" s="36"/>
      <c r="D38" s="36"/>
      <c r="E38" s="37"/>
      <c r="F38" s="35">
        <f t="shared" si="0"/>
        <v>0</v>
      </c>
      <c r="G38" s="40"/>
      <c r="H38" s="36"/>
      <c r="I38" s="37"/>
      <c r="J38" s="36"/>
      <c r="K38" s="38"/>
    </row>
    <row r="39" spans="1:11" ht="15.6" x14ac:dyDescent="0.3">
      <c r="A39" s="17"/>
      <c r="B39" s="40"/>
      <c r="C39" s="36"/>
      <c r="D39" s="36"/>
      <c r="E39" s="37"/>
      <c r="F39" s="35">
        <f t="shared" si="0"/>
        <v>0</v>
      </c>
      <c r="G39" s="40"/>
      <c r="H39" s="36"/>
      <c r="I39" s="37"/>
      <c r="J39" s="36"/>
      <c r="K39" s="38"/>
    </row>
    <row r="40" spans="1:11" ht="15.6" x14ac:dyDescent="0.3">
      <c r="A40" s="17"/>
      <c r="B40" s="40"/>
      <c r="C40" s="36"/>
      <c r="D40" s="36"/>
      <c r="E40" s="37"/>
      <c r="F40" s="35">
        <f t="shared" si="0"/>
        <v>0</v>
      </c>
      <c r="G40" s="40"/>
      <c r="H40" s="36"/>
      <c r="I40" s="37"/>
      <c r="J40" s="36"/>
      <c r="K40" s="38"/>
    </row>
    <row r="41" spans="1:11" ht="15.6" x14ac:dyDescent="0.3">
      <c r="A41" s="17"/>
      <c r="B41" s="40"/>
      <c r="C41" s="36"/>
      <c r="D41" s="36"/>
      <c r="E41" s="37"/>
      <c r="F41" s="35">
        <f t="shared" si="0"/>
        <v>0</v>
      </c>
      <c r="G41" s="40"/>
      <c r="H41" s="36"/>
      <c r="I41" s="37"/>
      <c r="J41" s="36"/>
      <c r="K41" s="38"/>
    </row>
    <row r="42" spans="1:11" ht="15.6" x14ac:dyDescent="0.3">
      <c r="A42" s="17"/>
      <c r="B42" s="40"/>
      <c r="C42" s="36"/>
      <c r="D42" s="36"/>
      <c r="E42" s="37"/>
      <c r="F42" s="35">
        <f t="shared" si="0"/>
        <v>0</v>
      </c>
      <c r="G42" s="40"/>
      <c r="H42" s="36"/>
      <c r="I42" s="37"/>
      <c r="J42" s="36"/>
      <c r="K42" s="38"/>
    </row>
    <row r="43" spans="1:11" ht="15.6" x14ac:dyDescent="0.3">
      <c r="A43" s="17"/>
      <c r="B43" s="40"/>
      <c r="C43" s="36"/>
      <c r="D43" s="36"/>
      <c r="E43" s="37"/>
      <c r="F43" s="35">
        <f t="shared" si="0"/>
        <v>0</v>
      </c>
      <c r="G43" s="40"/>
      <c r="H43" s="36"/>
      <c r="I43" s="37"/>
      <c r="J43" s="36"/>
      <c r="K43" s="38"/>
    </row>
    <row r="44" spans="1:11" ht="15.6" x14ac:dyDescent="0.3">
      <c r="A44" s="17"/>
      <c r="B44" s="40"/>
      <c r="C44" s="36"/>
      <c r="D44" s="36"/>
      <c r="E44" s="37"/>
      <c r="F44" s="35">
        <f t="shared" si="0"/>
        <v>0</v>
      </c>
      <c r="G44" s="40"/>
      <c r="H44" s="36"/>
      <c r="I44" s="37"/>
      <c r="J44" s="36"/>
      <c r="K44" s="38"/>
    </row>
    <row r="45" spans="1:11" ht="15.6" x14ac:dyDescent="0.3">
      <c r="A45" s="30"/>
      <c r="B45" s="40"/>
      <c r="C45" s="36"/>
      <c r="D45" s="36"/>
      <c r="E45" s="37"/>
      <c r="F45" s="35">
        <f t="shared" si="0"/>
        <v>0</v>
      </c>
      <c r="G45" s="40"/>
      <c r="H45" s="36"/>
      <c r="I45" s="37"/>
      <c r="J45" s="36"/>
      <c r="K45" s="38"/>
    </row>
    <row r="46" spans="1:11" ht="15.6" x14ac:dyDescent="0.3">
      <c r="A46" s="30"/>
      <c r="B46" s="40"/>
      <c r="C46" s="36"/>
      <c r="D46" s="36"/>
      <c r="E46" s="37"/>
      <c r="F46" s="35">
        <f t="shared" si="0"/>
        <v>0</v>
      </c>
      <c r="G46" s="40"/>
      <c r="H46" s="36"/>
      <c r="I46" s="37"/>
      <c r="J46" s="36"/>
      <c r="K46" s="38"/>
    </row>
    <row r="47" spans="1:11" ht="15.6" x14ac:dyDescent="0.3">
      <c r="A47" s="43"/>
      <c r="B47" s="44"/>
      <c r="C47" s="45"/>
      <c r="D47" s="45"/>
      <c r="E47" s="47"/>
      <c r="F47" s="35">
        <f t="shared" si="0"/>
        <v>0</v>
      </c>
      <c r="G47" s="44"/>
      <c r="H47" s="45"/>
      <c r="I47" s="47"/>
      <c r="J47" s="45"/>
      <c r="K47" s="38"/>
    </row>
    <row r="48" spans="1:11" ht="15.6" x14ac:dyDescent="0.3">
      <c r="A48" s="43"/>
      <c r="B48" s="44"/>
      <c r="C48" s="45"/>
      <c r="D48" s="45"/>
      <c r="E48" s="47"/>
      <c r="F48" s="35">
        <f t="shared" si="0"/>
        <v>0</v>
      </c>
      <c r="G48" s="44"/>
      <c r="H48" s="45"/>
      <c r="I48" s="47"/>
      <c r="J48" s="45"/>
      <c r="K48" s="38"/>
    </row>
    <row r="49" spans="1:11" ht="15.6" x14ac:dyDescent="0.3">
      <c r="A49" s="43"/>
      <c r="B49" s="44"/>
      <c r="C49" s="45"/>
      <c r="D49" s="45"/>
      <c r="E49" s="47"/>
      <c r="F49" s="35">
        <f t="shared" si="0"/>
        <v>0</v>
      </c>
      <c r="G49" s="44"/>
      <c r="H49" s="45"/>
      <c r="I49" s="47"/>
      <c r="J49" s="45"/>
      <c r="K49" s="38"/>
    </row>
    <row r="50" spans="1:11" ht="15.6" x14ac:dyDescent="0.3">
      <c r="A50" s="44"/>
      <c r="B50" s="48" t="s">
        <v>34</v>
      </c>
      <c r="C50" s="49">
        <f>SUM(C7:C49)</f>
        <v>0</v>
      </c>
      <c r="D50" s="49">
        <f>SUM(D7:D49)</f>
        <v>132.97999999999999</v>
      </c>
      <c r="E50" s="53"/>
      <c r="F50" s="51">
        <f t="shared" si="0"/>
        <v>132.97999999999999</v>
      </c>
      <c r="G50" s="52"/>
      <c r="H50" s="49">
        <f>SUM(H7:H49)</f>
        <v>0</v>
      </c>
      <c r="I50" s="53"/>
      <c r="J50" s="49">
        <f>SUM(J7:J49)</f>
        <v>20.350000000000001</v>
      </c>
      <c r="K50" s="54">
        <f>C50-H50</f>
        <v>0</v>
      </c>
    </row>
    <row r="53" spans="1:11" ht="15.6" x14ac:dyDescent="0.3">
      <c r="B53" s="55" t="s">
        <v>35</v>
      </c>
      <c r="F53" s="56"/>
      <c r="G53" s="57" t="s">
        <v>80</v>
      </c>
      <c r="H53" s="58"/>
    </row>
    <row r="54" spans="1:11" x14ac:dyDescent="0.3">
      <c r="B54" s="55"/>
      <c r="F54" s="59" t="s">
        <v>37</v>
      </c>
      <c r="G54" s="59"/>
      <c r="H54" s="59"/>
    </row>
    <row r="55" spans="1:11" ht="15.6" x14ac:dyDescent="0.3">
      <c r="B55" s="55" t="s">
        <v>38</v>
      </c>
      <c r="F55" s="56"/>
      <c r="G55" s="57" t="s">
        <v>81</v>
      </c>
      <c r="H55" s="58"/>
    </row>
    <row r="56" spans="1:11" x14ac:dyDescent="0.3">
      <c r="F56" s="59" t="s">
        <v>37</v>
      </c>
      <c r="G56" s="59"/>
      <c r="H56" s="5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03E54-FFB1-4473-88AD-363B3F55D740}">
  <sheetPr>
    <pageSetUpPr fitToPage="1"/>
  </sheetPr>
  <dimension ref="A1:P21"/>
  <sheetViews>
    <sheetView zoomScale="80" zoomScaleNormal="80" workbookViewId="0">
      <selection activeCell="B5" sqref="B5:B6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2"/>
      <c r="L1" s="2"/>
      <c r="M1" s="3"/>
      <c r="N1" s="3"/>
      <c r="O1" s="3"/>
    </row>
    <row r="2" spans="1:16" ht="20.25" customHeight="1" x14ac:dyDescent="0.3">
      <c r="A2" s="4"/>
      <c r="B2" s="4"/>
      <c r="C2" s="4"/>
      <c r="D2" s="4"/>
      <c r="E2" s="4"/>
      <c r="F2" s="4"/>
      <c r="G2" s="4"/>
      <c r="H2" s="6"/>
      <c r="I2" s="6"/>
      <c r="K2" s="7"/>
      <c r="L2" s="7"/>
      <c r="M2" s="8"/>
      <c r="N2" s="8"/>
      <c r="O2" s="8"/>
      <c r="P2" s="8"/>
    </row>
    <row r="3" spans="1:16" ht="61.5" customHeight="1" x14ac:dyDescent="0.3">
      <c r="A3" s="4"/>
      <c r="B3" s="9" t="s">
        <v>82</v>
      </c>
      <c r="C3" s="10"/>
      <c r="D3" s="10"/>
      <c r="E3" s="10"/>
      <c r="F3" s="10"/>
      <c r="G3" s="10"/>
      <c r="H3" s="10"/>
      <c r="I3" s="10"/>
      <c r="J3" s="10"/>
      <c r="K3" s="4"/>
    </row>
    <row r="4" spans="1:16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6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6" ht="158.25" customHeight="1" x14ac:dyDescent="0.3">
      <c r="A6" s="12"/>
      <c r="B6" s="12"/>
      <c r="C6" s="15" t="s">
        <v>10</v>
      </c>
      <c r="D6" s="15" t="s">
        <v>11</v>
      </c>
      <c r="E6" s="15" t="s">
        <v>12</v>
      </c>
      <c r="F6" s="13"/>
      <c r="G6" s="16" t="s">
        <v>13</v>
      </c>
      <c r="H6" s="15" t="s">
        <v>14</v>
      </c>
      <c r="I6" s="15" t="s">
        <v>15</v>
      </c>
      <c r="J6" s="15" t="s">
        <v>14</v>
      </c>
      <c r="K6" s="14"/>
    </row>
    <row r="7" spans="1:16" ht="31.2" x14ac:dyDescent="0.3">
      <c r="A7" s="17">
        <v>1</v>
      </c>
      <c r="B7" s="40" t="s">
        <v>42</v>
      </c>
      <c r="C7" s="36">
        <v>17.79</v>
      </c>
      <c r="D7" s="36"/>
      <c r="E7" s="37"/>
      <c r="F7" s="35">
        <f>SUM(C7,D7)</f>
        <v>17.79</v>
      </c>
      <c r="G7" s="37" t="s">
        <v>83</v>
      </c>
      <c r="H7" s="64">
        <v>12</v>
      </c>
      <c r="I7" s="65"/>
      <c r="J7" s="64"/>
      <c r="K7" s="38">
        <f>C7-H7-H8</f>
        <v>5.7899999999999991</v>
      </c>
    </row>
    <row r="8" spans="1:16" ht="15.6" x14ac:dyDescent="0.3">
      <c r="A8" s="17"/>
      <c r="B8" s="40"/>
      <c r="C8" s="36"/>
      <c r="D8" s="36"/>
      <c r="E8" s="37"/>
      <c r="F8" s="35">
        <f t="shared" ref="F8:F15" si="0">SUM(C8,D8)</f>
        <v>0</v>
      </c>
      <c r="G8" s="37"/>
      <c r="H8" s="36"/>
      <c r="I8" s="37"/>
      <c r="J8" s="36"/>
      <c r="K8" s="38"/>
    </row>
    <row r="9" spans="1:16" ht="15.6" x14ac:dyDescent="0.3">
      <c r="A9" s="17"/>
      <c r="B9" s="40"/>
      <c r="C9" s="36"/>
      <c r="D9" s="36"/>
      <c r="E9" s="37"/>
      <c r="F9" s="35">
        <f t="shared" si="0"/>
        <v>0</v>
      </c>
      <c r="G9" s="37"/>
      <c r="H9" s="36"/>
      <c r="I9" s="37"/>
      <c r="J9" s="36"/>
      <c r="K9" s="38"/>
    </row>
    <row r="10" spans="1:16" ht="15.6" x14ac:dyDescent="0.3">
      <c r="A10" s="17"/>
      <c r="B10" s="40"/>
      <c r="C10" s="36"/>
      <c r="D10" s="36"/>
      <c r="E10" s="37"/>
      <c r="F10" s="35">
        <f t="shared" si="0"/>
        <v>0</v>
      </c>
      <c r="G10" s="37"/>
      <c r="H10" s="36"/>
      <c r="I10" s="37"/>
      <c r="J10" s="36"/>
      <c r="K10" s="38"/>
    </row>
    <row r="11" spans="1:16" ht="15.6" x14ac:dyDescent="0.3">
      <c r="A11" s="17"/>
      <c r="B11" s="40"/>
      <c r="C11" s="36"/>
      <c r="D11" s="36"/>
      <c r="E11" s="37"/>
      <c r="F11" s="35">
        <f t="shared" si="0"/>
        <v>0</v>
      </c>
      <c r="G11" s="40"/>
      <c r="H11" s="36"/>
      <c r="I11" s="37"/>
      <c r="J11" s="36"/>
      <c r="K11" s="38"/>
    </row>
    <row r="12" spans="1:16" ht="15.6" x14ac:dyDescent="0.3">
      <c r="A12" s="17"/>
      <c r="B12" s="40"/>
      <c r="C12" s="36"/>
      <c r="D12" s="36"/>
      <c r="E12" s="37"/>
      <c r="F12" s="35">
        <f t="shared" si="0"/>
        <v>0</v>
      </c>
      <c r="G12" s="30"/>
      <c r="H12" s="36"/>
      <c r="I12" s="37"/>
      <c r="J12" s="36"/>
      <c r="K12" s="38"/>
    </row>
    <row r="13" spans="1:16" ht="15.6" x14ac:dyDescent="0.3">
      <c r="A13" s="43"/>
      <c r="B13" s="44"/>
      <c r="C13" s="45"/>
      <c r="D13" s="45"/>
      <c r="E13" s="47"/>
      <c r="F13" s="35">
        <f t="shared" si="0"/>
        <v>0</v>
      </c>
      <c r="G13" s="44"/>
      <c r="H13" s="45"/>
      <c r="I13" s="47"/>
      <c r="J13" s="45"/>
      <c r="K13" s="38"/>
    </row>
    <row r="14" spans="1:16" ht="15.6" x14ac:dyDescent="0.3">
      <c r="A14" s="43"/>
      <c r="B14" s="44"/>
      <c r="C14" s="45"/>
      <c r="D14" s="45"/>
      <c r="E14" s="47"/>
      <c r="F14" s="35">
        <f t="shared" si="0"/>
        <v>0</v>
      </c>
      <c r="G14" s="44"/>
      <c r="H14" s="45"/>
      <c r="I14" s="47"/>
      <c r="J14" s="45"/>
      <c r="K14" s="38"/>
    </row>
    <row r="15" spans="1:16" ht="15.6" x14ac:dyDescent="0.3">
      <c r="A15" s="44"/>
      <c r="B15" s="48" t="s">
        <v>34</v>
      </c>
      <c r="C15" s="49">
        <f>SUM(C7:C14)</f>
        <v>17.79</v>
      </c>
      <c r="D15" s="66">
        <f>SUM(D7:D14)</f>
        <v>0</v>
      </c>
      <c r="E15" s="67"/>
      <c r="F15" s="54">
        <f t="shared" si="0"/>
        <v>17.79</v>
      </c>
      <c r="G15" s="68"/>
      <c r="H15" s="66">
        <f>SUM(H7:H14)</f>
        <v>12</v>
      </c>
      <c r="I15" s="67"/>
      <c r="J15" s="66">
        <f>SUM(J7:J14)</f>
        <v>0</v>
      </c>
      <c r="K15" s="54">
        <f>C15-H15</f>
        <v>5.7899999999999991</v>
      </c>
    </row>
    <row r="18" spans="2:8" ht="15.6" x14ac:dyDescent="0.3">
      <c r="B18" s="55" t="s">
        <v>35</v>
      </c>
      <c r="F18" s="56"/>
      <c r="G18" s="57" t="s">
        <v>84</v>
      </c>
      <c r="H18" s="58"/>
    </row>
    <row r="19" spans="2:8" x14ac:dyDescent="0.3">
      <c r="B19" s="55"/>
      <c r="F19" s="59" t="s">
        <v>37</v>
      </c>
      <c r="G19" s="59"/>
      <c r="H19" s="59"/>
    </row>
    <row r="20" spans="2:8" ht="15.6" x14ac:dyDescent="0.3">
      <c r="B20" s="55" t="s">
        <v>38</v>
      </c>
      <c r="F20" s="56"/>
      <c r="G20" s="57" t="s">
        <v>85</v>
      </c>
      <c r="H20" s="58"/>
    </row>
    <row r="21" spans="2:8" x14ac:dyDescent="0.3">
      <c r="F21" s="59" t="s">
        <v>37</v>
      </c>
      <c r="G21" s="59"/>
      <c r="H21" s="59"/>
    </row>
  </sheetData>
  <mergeCells count="12">
    <mergeCell ref="G18:H18"/>
    <mergeCell ref="G20:H20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0A1D-BAB4-4540-B2A2-109F256D7D69}">
  <sheetPr>
    <pageSetUpPr fitToPage="1"/>
  </sheetPr>
  <dimension ref="A1:P56"/>
  <sheetViews>
    <sheetView zoomScaleNormal="100" workbookViewId="0">
      <selection activeCell="D7" sqref="D7"/>
    </sheetView>
  </sheetViews>
  <sheetFormatPr defaultRowHeight="14.4" x14ac:dyDescent="0.3"/>
  <cols>
    <col min="1" max="1" width="7.33203125" customWidth="1"/>
    <col min="2" max="2" width="24.44140625" customWidth="1"/>
    <col min="3" max="3" width="16.33203125" customWidth="1"/>
    <col min="4" max="4" width="13.5546875" customWidth="1"/>
    <col min="5" max="5" width="18.88671875" customWidth="1"/>
    <col min="6" max="6" width="15.88671875" customWidth="1"/>
    <col min="7" max="7" width="16.5546875" customWidth="1"/>
    <col min="8" max="8" width="14.33203125" customWidth="1"/>
    <col min="9" max="9" width="22.88671875" customWidth="1"/>
    <col min="10" max="10" width="14" customWidth="1"/>
    <col min="11" max="11" width="15.5546875" customWidth="1"/>
    <col min="257" max="257" width="7.33203125" customWidth="1"/>
    <col min="258" max="258" width="24.44140625" customWidth="1"/>
    <col min="259" max="259" width="16.33203125" customWidth="1"/>
    <col min="260" max="260" width="13.5546875" customWidth="1"/>
    <col min="261" max="261" width="18.88671875" customWidth="1"/>
    <col min="262" max="262" width="15.88671875" customWidth="1"/>
    <col min="263" max="263" width="16.5546875" customWidth="1"/>
    <col min="264" max="264" width="14.33203125" customWidth="1"/>
    <col min="265" max="265" width="22.88671875" customWidth="1"/>
    <col min="266" max="266" width="14" customWidth="1"/>
    <col min="267" max="267" width="15.5546875" customWidth="1"/>
    <col min="513" max="513" width="7.33203125" customWidth="1"/>
    <col min="514" max="514" width="24.44140625" customWidth="1"/>
    <col min="515" max="515" width="16.33203125" customWidth="1"/>
    <col min="516" max="516" width="13.5546875" customWidth="1"/>
    <col min="517" max="517" width="18.88671875" customWidth="1"/>
    <col min="518" max="518" width="15.88671875" customWidth="1"/>
    <col min="519" max="519" width="16.5546875" customWidth="1"/>
    <col min="520" max="520" width="14.33203125" customWidth="1"/>
    <col min="521" max="521" width="22.88671875" customWidth="1"/>
    <col min="522" max="522" width="14" customWidth="1"/>
    <col min="523" max="523" width="15.5546875" customWidth="1"/>
    <col min="769" max="769" width="7.33203125" customWidth="1"/>
    <col min="770" max="770" width="24.44140625" customWidth="1"/>
    <col min="771" max="771" width="16.33203125" customWidth="1"/>
    <col min="772" max="772" width="13.5546875" customWidth="1"/>
    <col min="773" max="773" width="18.88671875" customWidth="1"/>
    <col min="774" max="774" width="15.88671875" customWidth="1"/>
    <col min="775" max="775" width="16.5546875" customWidth="1"/>
    <col min="776" max="776" width="14.33203125" customWidth="1"/>
    <col min="777" max="777" width="22.88671875" customWidth="1"/>
    <col min="778" max="778" width="14" customWidth="1"/>
    <col min="779" max="779" width="15.5546875" customWidth="1"/>
    <col min="1025" max="1025" width="7.33203125" customWidth="1"/>
    <col min="1026" max="1026" width="24.44140625" customWidth="1"/>
    <col min="1027" max="1027" width="16.33203125" customWidth="1"/>
    <col min="1028" max="1028" width="13.5546875" customWidth="1"/>
    <col min="1029" max="1029" width="18.88671875" customWidth="1"/>
    <col min="1030" max="1030" width="15.88671875" customWidth="1"/>
    <col min="1031" max="1031" width="16.5546875" customWidth="1"/>
    <col min="1032" max="1032" width="14.33203125" customWidth="1"/>
    <col min="1033" max="1033" width="22.88671875" customWidth="1"/>
    <col min="1034" max="1034" width="14" customWidth="1"/>
    <col min="1035" max="1035" width="15.5546875" customWidth="1"/>
    <col min="1281" max="1281" width="7.33203125" customWidth="1"/>
    <col min="1282" max="1282" width="24.44140625" customWidth="1"/>
    <col min="1283" max="1283" width="16.33203125" customWidth="1"/>
    <col min="1284" max="1284" width="13.5546875" customWidth="1"/>
    <col min="1285" max="1285" width="18.88671875" customWidth="1"/>
    <col min="1286" max="1286" width="15.88671875" customWidth="1"/>
    <col min="1287" max="1287" width="16.5546875" customWidth="1"/>
    <col min="1288" max="1288" width="14.33203125" customWidth="1"/>
    <col min="1289" max="1289" width="22.88671875" customWidth="1"/>
    <col min="1290" max="1290" width="14" customWidth="1"/>
    <col min="1291" max="1291" width="15.5546875" customWidth="1"/>
    <col min="1537" max="1537" width="7.33203125" customWidth="1"/>
    <col min="1538" max="1538" width="24.44140625" customWidth="1"/>
    <col min="1539" max="1539" width="16.33203125" customWidth="1"/>
    <col min="1540" max="1540" width="13.5546875" customWidth="1"/>
    <col min="1541" max="1541" width="18.88671875" customWidth="1"/>
    <col min="1542" max="1542" width="15.88671875" customWidth="1"/>
    <col min="1543" max="1543" width="16.5546875" customWidth="1"/>
    <col min="1544" max="1544" width="14.33203125" customWidth="1"/>
    <col min="1545" max="1545" width="22.88671875" customWidth="1"/>
    <col min="1546" max="1546" width="14" customWidth="1"/>
    <col min="1547" max="1547" width="15.5546875" customWidth="1"/>
    <col min="1793" max="1793" width="7.33203125" customWidth="1"/>
    <col min="1794" max="1794" width="24.44140625" customWidth="1"/>
    <col min="1795" max="1795" width="16.33203125" customWidth="1"/>
    <col min="1796" max="1796" width="13.5546875" customWidth="1"/>
    <col min="1797" max="1797" width="18.88671875" customWidth="1"/>
    <col min="1798" max="1798" width="15.88671875" customWidth="1"/>
    <col min="1799" max="1799" width="16.5546875" customWidth="1"/>
    <col min="1800" max="1800" width="14.33203125" customWidth="1"/>
    <col min="1801" max="1801" width="22.88671875" customWidth="1"/>
    <col min="1802" max="1802" width="14" customWidth="1"/>
    <col min="1803" max="1803" width="15.5546875" customWidth="1"/>
    <col min="2049" max="2049" width="7.33203125" customWidth="1"/>
    <col min="2050" max="2050" width="24.44140625" customWidth="1"/>
    <col min="2051" max="2051" width="16.33203125" customWidth="1"/>
    <col min="2052" max="2052" width="13.5546875" customWidth="1"/>
    <col min="2053" max="2053" width="18.88671875" customWidth="1"/>
    <col min="2054" max="2054" width="15.88671875" customWidth="1"/>
    <col min="2055" max="2055" width="16.5546875" customWidth="1"/>
    <col min="2056" max="2056" width="14.33203125" customWidth="1"/>
    <col min="2057" max="2057" width="22.88671875" customWidth="1"/>
    <col min="2058" max="2058" width="14" customWidth="1"/>
    <col min="2059" max="2059" width="15.5546875" customWidth="1"/>
    <col min="2305" max="2305" width="7.33203125" customWidth="1"/>
    <col min="2306" max="2306" width="24.44140625" customWidth="1"/>
    <col min="2307" max="2307" width="16.33203125" customWidth="1"/>
    <col min="2308" max="2308" width="13.5546875" customWidth="1"/>
    <col min="2309" max="2309" width="18.88671875" customWidth="1"/>
    <col min="2310" max="2310" width="15.88671875" customWidth="1"/>
    <col min="2311" max="2311" width="16.5546875" customWidth="1"/>
    <col min="2312" max="2312" width="14.33203125" customWidth="1"/>
    <col min="2313" max="2313" width="22.88671875" customWidth="1"/>
    <col min="2314" max="2314" width="14" customWidth="1"/>
    <col min="2315" max="2315" width="15.5546875" customWidth="1"/>
    <col min="2561" max="2561" width="7.33203125" customWidth="1"/>
    <col min="2562" max="2562" width="24.44140625" customWidth="1"/>
    <col min="2563" max="2563" width="16.33203125" customWidth="1"/>
    <col min="2564" max="2564" width="13.5546875" customWidth="1"/>
    <col min="2565" max="2565" width="18.88671875" customWidth="1"/>
    <col min="2566" max="2566" width="15.88671875" customWidth="1"/>
    <col min="2567" max="2567" width="16.5546875" customWidth="1"/>
    <col min="2568" max="2568" width="14.33203125" customWidth="1"/>
    <col min="2569" max="2569" width="22.88671875" customWidth="1"/>
    <col min="2570" max="2570" width="14" customWidth="1"/>
    <col min="2571" max="2571" width="15.5546875" customWidth="1"/>
    <col min="2817" max="2817" width="7.33203125" customWidth="1"/>
    <col min="2818" max="2818" width="24.44140625" customWidth="1"/>
    <col min="2819" max="2819" width="16.33203125" customWidth="1"/>
    <col min="2820" max="2820" width="13.5546875" customWidth="1"/>
    <col min="2821" max="2821" width="18.88671875" customWidth="1"/>
    <col min="2822" max="2822" width="15.88671875" customWidth="1"/>
    <col min="2823" max="2823" width="16.5546875" customWidth="1"/>
    <col min="2824" max="2824" width="14.33203125" customWidth="1"/>
    <col min="2825" max="2825" width="22.88671875" customWidth="1"/>
    <col min="2826" max="2826" width="14" customWidth="1"/>
    <col min="2827" max="2827" width="15.5546875" customWidth="1"/>
    <col min="3073" max="3073" width="7.33203125" customWidth="1"/>
    <col min="3074" max="3074" width="24.44140625" customWidth="1"/>
    <col min="3075" max="3075" width="16.33203125" customWidth="1"/>
    <col min="3076" max="3076" width="13.5546875" customWidth="1"/>
    <col min="3077" max="3077" width="18.88671875" customWidth="1"/>
    <col min="3078" max="3078" width="15.88671875" customWidth="1"/>
    <col min="3079" max="3079" width="16.5546875" customWidth="1"/>
    <col min="3080" max="3080" width="14.33203125" customWidth="1"/>
    <col min="3081" max="3081" width="22.88671875" customWidth="1"/>
    <col min="3082" max="3082" width="14" customWidth="1"/>
    <col min="3083" max="3083" width="15.5546875" customWidth="1"/>
    <col min="3329" max="3329" width="7.33203125" customWidth="1"/>
    <col min="3330" max="3330" width="24.44140625" customWidth="1"/>
    <col min="3331" max="3331" width="16.33203125" customWidth="1"/>
    <col min="3332" max="3332" width="13.5546875" customWidth="1"/>
    <col min="3333" max="3333" width="18.88671875" customWidth="1"/>
    <col min="3334" max="3334" width="15.88671875" customWidth="1"/>
    <col min="3335" max="3335" width="16.5546875" customWidth="1"/>
    <col min="3336" max="3336" width="14.33203125" customWidth="1"/>
    <col min="3337" max="3337" width="22.88671875" customWidth="1"/>
    <col min="3338" max="3338" width="14" customWidth="1"/>
    <col min="3339" max="3339" width="15.5546875" customWidth="1"/>
    <col min="3585" max="3585" width="7.33203125" customWidth="1"/>
    <col min="3586" max="3586" width="24.44140625" customWidth="1"/>
    <col min="3587" max="3587" width="16.33203125" customWidth="1"/>
    <col min="3588" max="3588" width="13.5546875" customWidth="1"/>
    <col min="3589" max="3589" width="18.88671875" customWidth="1"/>
    <col min="3590" max="3590" width="15.88671875" customWidth="1"/>
    <col min="3591" max="3591" width="16.5546875" customWidth="1"/>
    <col min="3592" max="3592" width="14.33203125" customWidth="1"/>
    <col min="3593" max="3593" width="22.88671875" customWidth="1"/>
    <col min="3594" max="3594" width="14" customWidth="1"/>
    <col min="3595" max="3595" width="15.5546875" customWidth="1"/>
    <col min="3841" max="3841" width="7.33203125" customWidth="1"/>
    <col min="3842" max="3842" width="24.44140625" customWidth="1"/>
    <col min="3843" max="3843" width="16.33203125" customWidth="1"/>
    <col min="3844" max="3844" width="13.5546875" customWidth="1"/>
    <col min="3845" max="3845" width="18.88671875" customWidth="1"/>
    <col min="3846" max="3846" width="15.88671875" customWidth="1"/>
    <col min="3847" max="3847" width="16.5546875" customWidth="1"/>
    <col min="3848" max="3848" width="14.33203125" customWidth="1"/>
    <col min="3849" max="3849" width="22.88671875" customWidth="1"/>
    <col min="3850" max="3850" width="14" customWidth="1"/>
    <col min="3851" max="3851" width="15.5546875" customWidth="1"/>
    <col min="4097" max="4097" width="7.33203125" customWidth="1"/>
    <col min="4098" max="4098" width="24.44140625" customWidth="1"/>
    <col min="4099" max="4099" width="16.33203125" customWidth="1"/>
    <col min="4100" max="4100" width="13.5546875" customWidth="1"/>
    <col min="4101" max="4101" width="18.88671875" customWidth="1"/>
    <col min="4102" max="4102" width="15.88671875" customWidth="1"/>
    <col min="4103" max="4103" width="16.5546875" customWidth="1"/>
    <col min="4104" max="4104" width="14.33203125" customWidth="1"/>
    <col min="4105" max="4105" width="22.88671875" customWidth="1"/>
    <col min="4106" max="4106" width="14" customWidth="1"/>
    <col min="4107" max="4107" width="15.5546875" customWidth="1"/>
    <col min="4353" max="4353" width="7.33203125" customWidth="1"/>
    <col min="4354" max="4354" width="24.44140625" customWidth="1"/>
    <col min="4355" max="4355" width="16.33203125" customWidth="1"/>
    <col min="4356" max="4356" width="13.5546875" customWidth="1"/>
    <col min="4357" max="4357" width="18.88671875" customWidth="1"/>
    <col min="4358" max="4358" width="15.88671875" customWidth="1"/>
    <col min="4359" max="4359" width="16.5546875" customWidth="1"/>
    <col min="4360" max="4360" width="14.33203125" customWidth="1"/>
    <col min="4361" max="4361" width="22.88671875" customWidth="1"/>
    <col min="4362" max="4362" width="14" customWidth="1"/>
    <col min="4363" max="4363" width="15.5546875" customWidth="1"/>
    <col min="4609" max="4609" width="7.33203125" customWidth="1"/>
    <col min="4610" max="4610" width="24.44140625" customWidth="1"/>
    <col min="4611" max="4611" width="16.33203125" customWidth="1"/>
    <col min="4612" max="4612" width="13.5546875" customWidth="1"/>
    <col min="4613" max="4613" width="18.88671875" customWidth="1"/>
    <col min="4614" max="4614" width="15.88671875" customWidth="1"/>
    <col min="4615" max="4615" width="16.5546875" customWidth="1"/>
    <col min="4616" max="4616" width="14.33203125" customWidth="1"/>
    <col min="4617" max="4617" width="22.88671875" customWidth="1"/>
    <col min="4618" max="4618" width="14" customWidth="1"/>
    <col min="4619" max="4619" width="15.5546875" customWidth="1"/>
    <col min="4865" max="4865" width="7.33203125" customWidth="1"/>
    <col min="4866" max="4866" width="24.44140625" customWidth="1"/>
    <col min="4867" max="4867" width="16.33203125" customWidth="1"/>
    <col min="4868" max="4868" width="13.5546875" customWidth="1"/>
    <col min="4869" max="4869" width="18.88671875" customWidth="1"/>
    <col min="4870" max="4870" width="15.88671875" customWidth="1"/>
    <col min="4871" max="4871" width="16.5546875" customWidth="1"/>
    <col min="4872" max="4872" width="14.33203125" customWidth="1"/>
    <col min="4873" max="4873" width="22.88671875" customWidth="1"/>
    <col min="4874" max="4874" width="14" customWidth="1"/>
    <col min="4875" max="4875" width="15.5546875" customWidth="1"/>
    <col min="5121" max="5121" width="7.33203125" customWidth="1"/>
    <col min="5122" max="5122" width="24.44140625" customWidth="1"/>
    <col min="5123" max="5123" width="16.33203125" customWidth="1"/>
    <col min="5124" max="5124" width="13.5546875" customWidth="1"/>
    <col min="5125" max="5125" width="18.88671875" customWidth="1"/>
    <col min="5126" max="5126" width="15.88671875" customWidth="1"/>
    <col min="5127" max="5127" width="16.5546875" customWidth="1"/>
    <col min="5128" max="5128" width="14.33203125" customWidth="1"/>
    <col min="5129" max="5129" width="22.88671875" customWidth="1"/>
    <col min="5130" max="5130" width="14" customWidth="1"/>
    <col min="5131" max="5131" width="15.5546875" customWidth="1"/>
    <col min="5377" max="5377" width="7.33203125" customWidth="1"/>
    <col min="5378" max="5378" width="24.44140625" customWidth="1"/>
    <col min="5379" max="5379" width="16.33203125" customWidth="1"/>
    <col min="5380" max="5380" width="13.5546875" customWidth="1"/>
    <col min="5381" max="5381" width="18.88671875" customWidth="1"/>
    <col min="5382" max="5382" width="15.88671875" customWidth="1"/>
    <col min="5383" max="5383" width="16.5546875" customWidth="1"/>
    <col min="5384" max="5384" width="14.33203125" customWidth="1"/>
    <col min="5385" max="5385" width="22.88671875" customWidth="1"/>
    <col min="5386" max="5386" width="14" customWidth="1"/>
    <col min="5387" max="5387" width="15.5546875" customWidth="1"/>
    <col min="5633" max="5633" width="7.33203125" customWidth="1"/>
    <col min="5634" max="5634" width="24.44140625" customWidth="1"/>
    <col min="5635" max="5635" width="16.33203125" customWidth="1"/>
    <col min="5636" max="5636" width="13.5546875" customWidth="1"/>
    <col min="5637" max="5637" width="18.88671875" customWidth="1"/>
    <col min="5638" max="5638" width="15.88671875" customWidth="1"/>
    <col min="5639" max="5639" width="16.5546875" customWidth="1"/>
    <col min="5640" max="5640" width="14.33203125" customWidth="1"/>
    <col min="5641" max="5641" width="22.88671875" customWidth="1"/>
    <col min="5642" max="5642" width="14" customWidth="1"/>
    <col min="5643" max="5643" width="15.5546875" customWidth="1"/>
    <col min="5889" max="5889" width="7.33203125" customWidth="1"/>
    <col min="5890" max="5890" width="24.44140625" customWidth="1"/>
    <col min="5891" max="5891" width="16.33203125" customWidth="1"/>
    <col min="5892" max="5892" width="13.5546875" customWidth="1"/>
    <col min="5893" max="5893" width="18.88671875" customWidth="1"/>
    <col min="5894" max="5894" width="15.88671875" customWidth="1"/>
    <col min="5895" max="5895" width="16.5546875" customWidth="1"/>
    <col min="5896" max="5896" width="14.33203125" customWidth="1"/>
    <col min="5897" max="5897" width="22.88671875" customWidth="1"/>
    <col min="5898" max="5898" width="14" customWidth="1"/>
    <col min="5899" max="5899" width="15.5546875" customWidth="1"/>
    <col min="6145" max="6145" width="7.33203125" customWidth="1"/>
    <col min="6146" max="6146" width="24.44140625" customWidth="1"/>
    <col min="6147" max="6147" width="16.33203125" customWidth="1"/>
    <col min="6148" max="6148" width="13.5546875" customWidth="1"/>
    <col min="6149" max="6149" width="18.88671875" customWidth="1"/>
    <col min="6150" max="6150" width="15.88671875" customWidth="1"/>
    <col min="6151" max="6151" width="16.5546875" customWidth="1"/>
    <col min="6152" max="6152" width="14.33203125" customWidth="1"/>
    <col min="6153" max="6153" width="22.88671875" customWidth="1"/>
    <col min="6154" max="6154" width="14" customWidth="1"/>
    <col min="6155" max="6155" width="15.5546875" customWidth="1"/>
    <col min="6401" max="6401" width="7.33203125" customWidth="1"/>
    <col min="6402" max="6402" width="24.44140625" customWidth="1"/>
    <col min="6403" max="6403" width="16.33203125" customWidth="1"/>
    <col min="6404" max="6404" width="13.5546875" customWidth="1"/>
    <col min="6405" max="6405" width="18.88671875" customWidth="1"/>
    <col min="6406" max="6406" width="15.88671875" customWidth="1"/>
    <col min="6407" max="6407" width="16.5546875" customWidth="1"/>
    <col min="6408" max="6408" width="14.33203125" customWidth="1"/>
    <col min="6409" max="6409" width="22.88671875" customWidth="1"/>
    <col min="6410" max="6410" width="14" customWidth="1"/>
    <col min="6411" max="6411" width="15.5546875" customWidth="1"/>
    <col min="6657" max="6657" width="7.33203125" customWidth="1"/>
    <col min="6658" max="6658" width="24.44140625" customWidth="1"/>
    <col min="6659" max="6659" width="16.33203125" customWidth="1"/>
    <col min="6660" max="6660" width="13.5546875" customWidth="1"/>
    <col min="6661" max="6661" width="18.88671875" customWidth="1"/>
    <col min="6662" max="6662" width="15.88671875" customWidth="1"/>
    <col min="6663" max="6663" width="16.5546875" customWidth="1"/>
    <col min="6664" max="6664" width="14.33203125" customWidth="1"/>
    <col min="6665" max="6665" width="22.88671875" customWidth="1"/>
    <col min="6666" max="6666" width="14" customWidth="1"/>
    <col min="6667" max="6667" width="15.5546875" customWidth="1"/>
    <col min="6913" max="6913" width="7.33203125" customWidth="1"/>
    <col min="6914" max="6914" width="24.44140625" customWidth="1"/>
    <col min="6915" max="6915" width="16.33203125" customWidth="1"/>
    <col min="6916" max="6916" width="13.5546875" customWidth="1"/>
    <col min="6917" max="6917" width="18.88671875" customWidth="1"/>
    <col min="6918" max="6918" width="15.88671875" customWidth="1"/>
    <col min="6919" max="6919" width="16.5546875" customWidth="1"/>
    <col min="6920" max="6920" width="14.33203125" customWidth="1"/>
    <col min="6921" max="6921" width="22.88671875" customWidth="1"/>
    <col min="6922" max="6922" width="14" customWidth="1"/>
    <col min="6923" max="6923" width="15.5546875" customWidth="1"/>
    <col min="7169" max="7169" width="7.33203125" customWidth="1"/>
    <col min="7170" max="7170" width="24.44140625" customWidth="1"/>
    <col min="7171" max="7171" width="16.33203125" customWidth="1"/>
    <col min="7172" max="7172" width="13.5546875" customWidth="1"/>
    <col min="7173" max="7173" width="18.88671875" customWidth="1"/>
    <col min="7174" max="7174" width="15.88671875" customWidth="1"/>
    <col min="7175" max="7175" width="16.5546875" customWidth="1"/>
    <col min="7176" max="7176" width="14.33203125" customWidth="1"/>
    <col min="7177" max="7177" width="22.88671875" customWidth="1"/>
    <col min="7178" max="7178" width="14" customWidth="1"/>
    <col min="7179" max="7179" width="15.5546875" customWidth="1"/>
    <col min="7425" max="7425" width="7.33203125" customWidth="1"/>
    <col min="7426" max="7426" width="24.44140625" customWidth="1"/>
    <col min="7427" max="7427" width="16.33203125" customWidth="1"/>
    <col min="7428" max="7428" width="13.5546875" customWidth="1"/>
    <col min="7429" max="7429" width="18.88671875" customWidth="1"/>
    <col min="7430" max="7430" width="15.88671875" customWidth="1"/>
    <col min="7431" max="7431" width="16.5546875" customWidth="1"/>
    <col min="7432" max="7432" width="14.33203125" customWidth="1"/>
    <col min="7433" max="7433" width="22.88671875" customWidth="1"/>
    <col min="7434" max="7434" width="14" customWidth="1"/>
    <col min="7435" max="7435" width="15.5546875" customWidth="1"/>
    <col min="7681" max="7681" width="7.33203125" customWidth="1"/>
    <col min="7682" max="7682" width="24.44140625" customWidth="1"/>
    <col min="7683" max="7683" width="16.33203125" customWidth="1"/>
    <col min="7684" max="7684" width="13.5546875" customWidth="1"/>
    <col min="7685" max="7685" width="18.88671875" customWidth="1"/>
    <col min="7686" max="7686" width="15.88671875" customWidth="1"/>
    <col min="7687" max="7687" width="16.5546875" customWidth="1"/>
    <col min="7688" max="7688" width="14.33203125" customWidth="1"/>
    <col min="7689" max="7689" width="22.88671875" customWidth="1"/>
    <col min="7690" max="7690" width="14" customWidth="1"/>
    <col min="7691" max="7691" width="15.5546875" customWidth="1"/>
    <col min="7937" max="7937" width="7.33203125" customWidth="1"/>
    <col min="7938" max="7938" width="24.44140625" customWidth="1"/>
    <col min="7939" max="7939" width="16.33203125" customWidth="1"/>
    <col min="7940" max="7940" width="13.5546875" customWidth="1"/>
    <col min="7941" max="7941" width="18.88671875" customWidth="1"/>
    <col min="7942" max="7942" width="15.88671875" customWidth="1"/>
    <col min="7943" max="7943" width="16.5546875" customWidth="1"/>
    <col min="7944" max="7944" width="14.33203125" customWidth="1"/>
    <col min="7945" max="7945" width="22.88671875" customWidth="1"/>
    <col min="7946" max="7946" width="14" customWidth="1"/>
    <col min="7947" max="7947" width="15.5546875" customWidth="1"/>
    <col min="8193" max="8193" width="7.33203125" customWidth="1"/>
    <col min="8194" max="8194" width="24.44140625" customWidth="1"/>
    <col min="8195" max="8195" width="16.33203125" customWidth="1"/>
    <col min="8196" max="8196" width="13.5546875" customWidth="1"/>
    <col min="8197" max="8197" width="18.88671875" customWidth="1"/>
    <col min="8198" max="8198" width="15.88671875" customWidth="1"/>
    <col min="8199" max="8199" width="16.5546875" customWidth="1"/>
    <col min="8200" max="8200" width="14.33203125" customWidth="1"/>
    <col min="8201" max="8201" width="22.88671875" customWidth="1"/>
    <col min="8202" max="8202" width="14" customWidth="1"/>
    <col min="8203" max="8203" width="15.5546875" customWidth="1"/>
    <col min="8449" max="8449" width="7.33203125" customWidth="1"/>
    <col min="8450" max="8450" width="24.44140625" customWidth="1"/>
    <col min="8451" max="8451" width="16.33203125" customWidth="1"/>
    <col min="8452" max="8452" width="13.5546875" customWidth="1"/>
    <col min="8453" max="8453" width="18.88671875" customWidth="1"/>
    <col min="8454" max="8454" width="15.88671875" customWidth="1"/>
    <col min="8455" max="8455" width="16.5546875" customWidth="1"/>
    <col min="8456" max="8456" width="14.33203125" customWidth="1"/>
    <col min="8457" max="8457" width="22.88671875" customWidth="1"/>
    <col min="8458" max="8458" width="14" customWidth="1"/>
    <col min="8459" max="8459" width="15.5546875" customWidth="1"/>
    <col min="8705" max="8705" width="7.33203125" customWidth="1"/>
    <col min="8706" max="8706" width="24.44140625" customWidth="1"/>
    <col min="8707" max="8707" width="16.33203125" customWidth="1"/>
    <col min="8708" max="8708" width="13.5546875" customWidth="1"/>
    <col min="8709" max="8709" width="18.88671875" customWidth="1"/>
    <col min="8710" max="8710" width="15.88671875" customWidth="1"/>
    <col min="8711" max="8711" width="16.5546875" customWidth="1"/>
    <col min="8712" max="8712" width="14.33203125" customWidth="1"/>
    <col min="8713" max="8713" width="22.88671875" customWidth="1"/>
    <col min="8714" max="8714" width="14" customWidth="1"/>
    <col min="8715" max="8715" width="15.5546875" customWidth="1"/>
    <col min="8961" max="8961" width="7.33203125" customWidth="1"/>
    <col min="8962" max="8962" width="24.44140625" customWidth="1"/>
    <col min="8963" max="8963" width="16.33203125" customWidth="1"/>
    <col min="8964" max="8964" width="13.5546875" customWidth="1"/>
    <col min="8965" max="8965" width="18.88671875" customWidth="1"/>
    <col min="8966" max="8966" width="15.88671875" customWidth="1"/>
    <col min="8967" max="8967" width="16.5546875" customWidth="1"/>
    <col min="8968" max="8968" width="14.33203125" customWidth="1"/>
    <col min="8969" max="8969" width="22.88671875" customWidth="1"/>
    <col min="8970" max="8970" width="14" customWidth="1"/>
    <col min="8971" max="8971" width="15.5546875" customWidth="1"/>
    <col min="9217" max="9217" width="7.33203125" customWidth="1"/>
    <col min="9218" max="9218" width="24.44140625" customWidth="1"/>
    <col min="9219" max="9219" width="16.33203125" customWidth="1"/>
    <col min="9220" max="9220" width="13.5546875" customWidth="1"/>
    <col min="9221" max="9221" width="18.88671875" customWidth="1"/>
    <col min="9222" max="9222" width="15.88671875" customWidth="1"/>
    <col min="9223" max="9223" width="16.5546875" customWidth="1"/>
    <col min="9224" max="9224" width="14.33203125" customWidth="1"/>
    <col min="9225" max="9225" width="22.88671875" customWidth="1"/>
    <col min="9226" max="9226" width="14" customWidth="1"/>
    <col min="9227" max="9227" width="15.5546875" customWidth="1"/>
    <col min="9473" max="9473" width="7.33203125" customWidth="1"/>
    <col min="9474" max="9474" width="24.44140625" customWidth="1"/>
    <col min="9475" max="9475" width="16.33203125" customWidth="1"/>
    <col min="9476" max="9476" width="13.5546875" customWidth="1"/>
    <col min="9477" max="9477" width="18.88671875" customWidth="1"/>
    <col min="9478" max="9478" width="15.88671875" customWidth="1"/>
    <col min="9479" max="9479" width="16.5546875" customWidth="1"/>
    <col min="9480" max="9480" width="14.33203125" customWidth="1"/>
    <col min="9481" max="9481" width="22.88671875" customWidth="1"/>
    <col min="9482" max="9482" width="14" customWidth="1"/>
    <col min="9483" max="9483" width="15.5546875" customWidth="1"/>
    <col min="9729" max="9729" width="7.33203125" customWidth="1"/>
    <col min="9730" max="9730" width="24.44140625" customWidth="1"/>
    <col min="9731" max="9731" width="16.33203125" customWidth="1"/>
    <col min="9732" max="9732" width="13.5546875" customWidth="1"/>
    <col min="9733" max="9733" width="18.88671875" customWidth="1"/>
    <col min="9734" max="9734" width="15.88671875" customWidth="1"/>
    <col min="9735" max="9735" width="16.5546875" customWidth="1"/>
    <col min="9736" max="9736" width="14.33203125" customWidth="1"/>
    <col min="9737" max="9737" width="22.88671875" customWidth="1"/>
    <col min="9738" max="9738" width="14" customWidth="1"/>
    <col min="9739" max="9739" width="15.5546875" customWidth="1"/>
    <col min="9985" max="9985" width="7.33203125" customWidth="1"/>
    <col min="9986" max="9986" width="24.44140625" customWidth="1"/>
    <col min="9987" max="9987" width="16.33203125" customWidth="1"/>
    <col min="9988" max="9988" width="13.5546875" customWidth="1"/>
    <col min="9989" max="9989" width="18.88671875" customWidth="1"/>
    <col min="9990" max="9990" width="15.88671875" customWidth="1"/>
    <col min="9991" max="9991" width="16.5546875" customWidth="1"/>
    <col min="9992" max="9992" width="14.33203125" customWidth="1"/>
    <col min="9993" max="9993" width="22.88671875" customWidth="1"/>
    <col min="9994" max="9994" width="14" customWidth="1"/>
    <col min="9995" max="9995" width="15.5546875" customWidth="1"/>
    <col min="10241" max="10241" width="7.33203125" customWidth="1"/>
    <col min="10242" max="10242" width="24.44140625" customWidth="1"/>
    <col min="10243" max="10243" width="16.33203125" customWidth="1"/>
    <col min="10244" max="10244" width="13.5546875" customWidth="1"/>
    <col min="10245" max="10245" width="18.88671875" customWidth="1"/>
    <col min="10246" max="10246" width="15.88671875" customWidth="1"/>
    <col min="10247" max="10247" width="16.5546875" customWidth="1"/>
    <col min="10248" max="10248" width="14.33203125" customWidth="1"/>
    <col min="10249" max="10249" width="22.88671875" customWidth="1"/>
    <col min="10250" max="10250" width="14" customWidth="1"/>
    <col min="10251" max="10251" width="15.5546875" customWidth="1"/>
    <col min="10497" max="10497" width="7.33203125" customWidth="1"/>
    <col min="10498" max="10498" width="24.44140625" customWidth="1"/>
    <col min="10499" max="10499" width="16.33203125" customWidth="1"/>
    <col min="10500" max="10500" width="13.5546875" customWidth="1"/>
    <col min="10501" max="10501" width="18.88671875" customWidth="1"/>
    <col min="10502" max="10502" width="15.88671875" customWidth="1"/>
    <col min="10503" max="10503" width="16.5546875" customWidth="1"/>
    <col min="10504" max="10504" width="14.33203125" customWidth="1"/>
    <col min="10505" max="10505" width="22.88671875" customWidth="1"/>
    <col min="10506" max="10506" width="14" customWidth="1"/>
    <col min="10507" max="10507" width="15.5546875" customWidth="1"/>
    <col min="10753" max="10753" width="7.33203125" customWidth="1"/>
    <col min="10754" max="10754" width="24.44140625" customWidth="1"/>
    <col min="10755" max="10755" width="16.33203125" customWidth="1"/>
    <col min="10756" max="10756" width="13.5546875" customWidth="1"/>
    <col min="10757" max="10757" width="18.88671875" customWidth="1"/>
    <col min="10758" max="10758" width="15.88671875" customWidth="1"/>
    <col min="10759" max="10759" width="16.5546875" customWidth="1"/>
    <col min="10760" max="10760" width="14.33203125" customWidth="1"/>
    <col min="10761" max="10761" width="22.88671875" customWidth="1"/>
    <col min="10762" max="10762" width="14" customWidth="1"/>
    <col min="10763" max="10763" width="15.5546875" customWidth="1"/>
    <col min="11009" max="11009" width="7.33203125" customWidth="1"/>
    <col min="11010" max="11010" width="24.44140625" customWidth="1"/>
    <col min="11011" max="11011" width="16.33203125" customWidth="1"/>
    <col min="11012" max="11012" width="13.5546875" customWidth="1"/>
    <col min="11013" max="11013" width="18.88671875" customWidth="1"/>
    <col min="11014" max="11014" width="15.88671875" customWidth="1"/>
    <col min="11015" max="11015" width="16.5546875" customWidth="1"/>
    <col min="11016" max="11016" width="14.33203125" customWidth="1"/>
    <col min="11017" max="11017" width="22.88671875" customWidth="1"/>
    <col min="11018" max="11018" width="14" customWidth="1"/>
    <col min="11019" max="11019" width="15.5546875" customWidth="1"/>
    <col min="11265" max="11265" width="7.33203125" customWidth="1"/>
    <col min="11266" max="11266" width="24.44140625" customWidth="1"/>
    <col min="11267" max="11267" width="16.33203125" customWidth="1"/>
    <col min="11268" max="11268" width="13.5546875" customWidth="1"/>
    <col min="11269" max="11269" width="18.88671875" customWidth="1"/>
    <col min="11270" max="11270" width="15.88671875" customWidth="1"/>
    <col min="11271" max="11271" width="16.5546875" customWidth="1"/>
    <col min="11272" max="11272" width="14.33203125" customWidth="1"/>
    <col min="11273" max="11273" width="22.88671875" customWidth="1"/>
    <col min="11274" max="11274" width="14" customWidth="1"/>
    <col min="11275" max="11275" width="15.5546875" customWidth="1"/>
    <col min="11521" max="11521" width="7.33203125" customWidth="1"/>
    <col min="11522" max="11522" width="24.44140625" customWidth="1"/>
    <col min="11523" max="11523" width="16.33203125" customWidth="1"/>
    <col min="11524" max="11524" width="13.5546875" customWidth="1"/>
    <col min="11525" max="11525" width="18.88671875" customWidth="1"/>
    <col min="11526" max="11526" width="15.88671875" customWidth="1"/>
    <col min="11527" max="11527" width="16.5546875" customWidth="1"/>
    <col min="11528" max="11528" width="14.33203125" customWidth="1"/>
    <col min="11529" max="11529" width="22.88671875" customWidth="1"/>
    <col min="11530" max="11530" width="14" customWidth="1"/>
    <col min="11531" max="11531" width="15.5546875" customWidth="1"/>
    <col min="11777" max="11777" width="7.33203125" customWidth="1"/>
    <col min="11778" max="11778" width="24.44140625" customWidth="1"/>
    <col min="11779" max="11779" width="16.33203125" customWidth="1"/>
    <col min="11780" max="11780" width="13.5546875" customWidth="1"/>
    <col min="11781" max="11781" width="18.88671875" customWidth="1"/>
    <col min="11782" max="11782" width="15.88671875" customWidth="1"/>
    <col min="11783" max="11783" width="16.5546875" customWidth="1"/>
    <col min="11784" max="11784" width="14.33203125" customWidth="1"/>
    <col min="11785" max="11785" width="22.88671875" customWidth="1"/>
    <col min="11786" max="11786" width="14" customWidth="1"/>
    <col min="11787" max="11787" width="15.5546875" customWidth="1"/>
    <col min="12033" max="12033" width="7.33203125" customWidth="1"/>
    <col min="12034" max="12034" width="24.44140625" customWidth="1"/>
    <col min="12035" max="12035" width="16.33203125" customWidth="1"/>
    <col min="12036" max="12036" width="13.5546875" customWidth="1"/>
    <col min="12037" max="12037" width="18.88671875" customWidth="1"/>
    <col min="12038" max="12038" width="15.88671875" customWidth="1"/>
    <col min="12039" max="12039" width="16.5546875" customWidth="1"/>
    <col min="12040" max="12040" width="14.33203125" customWidth="1"/>
    <col min="12041" max="12041" width="22.88671875" customWidth="1"/>
    <col min="12042" max="12042" width="14" customWidth="1"/>
    <col min="12043" max="12043" width="15.5546875" customWidth="1"/>
    <col min="12289" max="12289" width="7.33203125" customWidth="1"/>
    <col min="12290" max="12290" width="24.44140625" customWidth="1"/>
    <col min="12291" max="12291" width="16.33203125" customWidth="1"/>
    <col min="12292" max="12292" width="13.5546875" customWidth="1"/>
    <col min="12293" max="12293" width="18.88671875" customWidth="1"/>
    <col min="12294" max="12294" width="15.88671875" customWidth="1"/>
    <col min="12295" max="12295" width="16.5546875" customWidth="1"/>
    <col min="12296" max="12296" width="14.33203125" customWidth="1"/>
    <col min="12297" max="12297" width="22.88671875" customWidth="1"/>
    <col min="12298" max="12298" width="14" customWidth="1"/>
    <col min="12299" max="12299" width="15.5546875" customWidth="1"/>
    <col min="12545" max="12545" width="7.33203125" customWidth="1"/>
    <col min="12546" max="12546" width="24.44140625" customWidth="1"/>
    <col min="12547" max="12547" width="16.33203125" customWidth="1"/>
    <col min="12548" max="12548" width="13.5546875" customWidth="1"/>
    <col min="12549" max="12549" width="18.88671875" customWidth="1"/>
    <col min="12550" max="12550" width="15.88671875" customWidth="1"/>
    <col min="12551" max="12551" width="16.5546875" customWidth="1"/>
    <col min="12552" max="12552" width="14.33203125" customWidth="1"/>
    <col min="12553" max="12553" width="22.88671875" customWidth="1"/>
    <col min="12554" max="12554" width="14" customWidth="1"/>
    <col min="12555" max="12555" width="15.5546875" customWidth="1"/>
    <col min="12801" max="12801" width="7.33203125" customWidth="1"/>
    <col min="12802" max="12802" width="24.44140625" customWidth="1"/>
    <col min="12803" max="12803" width="16.33203125" customWidth="1"/>
    <col min="12804" max="12804" width="13.5546875" customWidth="1"/>
    <col min="12805" max="12805" width="18.88671875" customWidth="1"/>
    <col min="12806" max="12806" width="15.88671875" customWidth="1"/>
    <col min="12807" max="12807" width="16.5546875" customWidth="1"/>
    <col min="12808" max="12808" width="14.33203125" customWidth="1"/>
    <col min="12809" max="12809" width="22.88671875" customWidth="1"/>
    <col min="12810" max="12810" width="14" customWidth="1"/>
    <col min="12811" max="12811" width="15.5546875" customWidth="1"/>
    <col min="13057" max="13057" width="7.33203125" customWidth="1"/>
    <col min="13058" max="13058" width="24.44140625" customWidth="1"/>
    <col min="13059" max="13059" width="16.33203125" customWidth="1"/>
    <col min="13060" max="13060" width="13.5546875" customWidth="1"/>
    <col min="13061" max="13061" width="18.88671875" customWidth="1"/>
    <col min="13062" max="13062" width="15.88671875" customWidth="1"/>
    <col min="13063" max="13063" width="16.5546875" customWidth="1"/>
    <col min="13064" max="13064" width="14.33203125" customWidth="1"/>
    <col min="13065" max="13065" width="22.88671875" customWidth="1"/>
    <col min="13066" max="13066" width="14" customWidth="1"/>
    <col min="13067" max="13067" width="15.5546875" customWidth="1"/>
    <col min="13313" max="13313" width="7.33203125" customWidth="1"/>
    <col min="13314" max="13314" width="24.44140625" customWidth="1"/>
    <col min="13315" max="13315" width="16.33203125" customWidth="1"/>
    <col min="13316" max="13316" width="13.5546875" customWidth="1"/>
    <col min="13317" max="13317" width="18.88671875" customWidth="1"/>
    <col min="13318" max="13318" width="15.88671875" customWidth="1"/>
    <col min="13319" max="13319" width="16.5546875" customWidth="1"/>
    <col min="13320" max="13320" width="14.33203125" customWidth="1"/>
    <col min="13321" max="13321" width="22.88671875" customWidth="1"/>
    <col min="13322" max="13322" width="14" customWidth="1"/>
    <col min="13323" max="13323" width="15.5546875" customWidth="1"/>
    <col min="13569" max="13569" width="7.33203125" customWidth="1"/>
    <col min="13570" max="13570" width="24.44140625" customWidth="1"/>
    <col min="13571" max="13571" width="16.33203125" customWidth="1"/>
    <col min="13572" max="13572" width="13.5546875" customWidth="1"/>
    <col min="13573" max="13573" width="18.88671875" customWidth="1"/>
    <col min="13574" max="13574" width="15.88671875" customWidth="1"/>
    <col min="13575" max="13575" width="16.5546875" customWidth="1"/>
    <col min="13576" max="13576" width="14.33203125" customWidth="1"/>
    <col min="13577" max="13577" width="22.88671875" customWidth="1"/>
    <col min="13578" max="13578" width="14" customWidth="1"/>
    <col min="13579" max="13579" width="15.5546875" customWidth="1"/>
    <col min="13825" max="13825" width="7.33203125" customWidth="1"/>
    <col min="13826" max="13826" width="24.44140625" customWidth="1"/>
    <col min="13827" max="13827" width="16.33203125" customWidth="1"/>
    <col min="13828" max="13828" width="13.5546875" customWidth="1"/>
    <col min="13829" max="13829" width="18.88671875" customWidth="1"/>
    <col min="13830" max="13830" width="15.88671875" customWidth="1"/>
    <col min="13831" max="13831" width="16.5546875" customWidth="1"/>
    <col min="13832" max="13832" width="14.33203125" customWidth="1"/>
    <col min="13833" max="13833" width="22.88671875" customWidth="1"/>
    <col min="13834" max="13834" width="14" customWidth="1"/>
    <col min="13835" max="13835" width="15.5546875" customWidth="1"/>
    <col min="14081" max="14081" width="7.33203125" customWidth="1"/>
    <col min="14082" max="14082" width="24.44140625" customWidth="1"/>
    <col min="14083" max="14083" width="16.33203125" customWidth="1"/>
    <col min="14084" max="14084" width="13.5546875" customWidth="1"/>
    <col min="14085" max="14085" width="18.88671875" customWidth="1"/>
    <col min="14086" max="14086" width="15.88671875" customWidth="1"/>
    <col min="14087" max="14087" width="16.5546875" customWidth="1"/>
    <col min="14088" max="14088" width="14.33203125" customWidth="1"/>
    <col min="14089" max="14089" width="22.88671875" customWidth="1"/>
    <col min="14090" max="14090" width="14" customWidth="1"/>
    <col min="14091" max="14091" width="15.5546875" customWidth="1"/>
    <col min="14337" max="14337" width="7.33203125" customWidth="1"/>
    <col min="14338" max="14338" width="24.44140625" customWidth="1"/>
    <col min="14339" max="14339" width="16.33203125" customWidth="1"/>
    <col min="14340" max="14340" width="13.5546875" customWidth="1"/>
    <col min="14341" max="14341" width="18.88671875" customWidth="1"/>
    <col min="14342" max="14342" width="15.88671875" customWidth="1"/>
    <col min="14343" max="14343" width="16.5546875" customWidth="1"/>
    <col min="14344" max="14344" width="14.33203125" customWidth="1"/>
    <col min="14345" max="14345" width="22.88671875" customWidth="1"/>
    <col min="14346" max="14346" width="14" customWidth="1"/>
    <col min="14347" max="14347" width="15.5546875" customWidth="1"/>
    <col min="14593" max="14593" width="7.33203125" customWidth="1"/>
    <col min="14594" max="14594" width="24.44140625" customWidth="1"/>
    <col min="14595" max="14595" width="16.33203125" customWidth="1"/>
    <col min="14596" max="14596" width="13.5546875" customWidth="1"/>
    <col min="14597" max="14597" width="18.88671875" customWidth="1"/>
    <col min="14598" max="14598" width="15.88671875" customWidth="1"/>
    <col min="14599" max="14599" width="16.5546875" customWidth="1"/>
    <col min="14600" max="14600" width="14.33203125" customWidth="1"/>
    <col min="14601" max="14601" width="22.88671875" customWidth="1"/>
    <col min="14602" max="14602" width="14" customWidth="1"/>
    <col min="14603" max="14603" width="15.5546875" customWidth="1"/>
    <col min="14849" max="14849" width="7.33203125" customWidth="1"/>
    <col min="14850" max="14850" width="24.44140625" customWidth="1"/>
    <col min="14851" max="14851" width="16.33203125" customWidth="1"/>
    <col min="14852" max="14852" width="13.5546875" customWidth="1"/>
    <col min="14853" max="14853" width="18.88671875" customWidth="1"/>
    <col min="14854" max="14854" width="15.88671875" customWidth="1"/>
    <col min="14855" max="14855" width="16.5546875" customWidth="1"/>
    <col min="14856" max="14856" width="14.33203125" customWidth="1"/>
    <col min="14857" max="14857" width="22.88671875" customWidth="1"/>
    <col min="14858" max="14858" width="14" customWidth="1"/>
    <col min="14859" max="14859" width="15.5546875" customWidth="1"/>
    <col min="15105" max="15105" width="7.33203125" customWidth="1"/>
    <col min="15106" max="15106" width="24.44140625" customWidth="1"/>
    <col min="15107" max="15107" width="16.33203125" customWidth="1"/>
    <col min="15108" max="15108" width="13.5546875" customWidth="1"/>
    <col min="15109" max="15109" width="18.88671875" customWidth="1"/>
    <col min="15110" max="15110" width="15.88671875" customWidth="1"/>
    <col min="15111" max="15111" width="16.5546875" customWidth="1"/>
    <col min="15112" max="15112" width="14.33203125" customWidth="1"/>
    <col min="15113" max="15113" width="22.88671875" customWidth="1"/>
    <col min="15114" max="15114" width="14" customWidth="1"/>
    <col min="15115" max="15115" width="15.5546875" customWidth="1"/>
    <col min="15361" max="15361" width="7.33203125" customWidth="1"/>
    <col min="15362" max="15362" width="24.44140625" customWidth="1"/>
    <col min="15363" max="15363" width="16.33203125" customWidth="1"/>
    <col min="15364" max="15364" width="13.5546875" customWidth="1"/>
    <col min="15365" max="15365" width="18.88671875" customWidth="1"/>
    <col min="15366" max="15366" width="15.88671875" customWidth="1"/>
    <col min="15367" max="15367" width="16.5546875" customWidth="1"/>
    <col min="15368" max="15368" width="14.33203125" customWidth="1"/>
    <col min="15369" max="15369" width="22.88671875" customWidth="1"/>
    <col min="15370" max="15370" width="14" customWidth="1"/>
    <col min="15371" max="15371" width="15.5546875" customWidth="1"/>
    <col min="15617" max="15617" width="7.33203125" customWidth="1"/>
    <col min="15618" max="15618" width="24.44140625" customWidth="1"/>
    <col min="15619" max="15619" width="16.33203125" customWidth="1"/>
    <col min="15620" max="15620" width="13.5546875" customWidth="1"/>
    <col min="15621" max="15621" width="18.88671875" customWidth="1"/>
    <col min="15622" max="15622" width="15.88671875" customWidth="1"/>
    <col min="15623" max="15623" width="16.5546875" customWidth="1"/>
    <col min="15624" max="15624" width="14.33203125" customWidth="1"/>
    <col min="15625" max="15625" width="22.88671875" customWidth="1"/>
    <col min="15626" max="15626" width="14" customWidth="1"/>
    <col min="15627" max="15627" width="15.5546875" customWidth="1"/>
    <col min="15873" max="15873" width="7.33203125" customWidth="1"/>
    <col min="15874" max="15874" width="24.44140625" customWidth="1"/>
    <col min="15875" max="15875" width="16.33203125" customWidth="1"/>
    <col min="15876" max="15876" width="13.5546875" customWidth="1"/>
    <col min="15877" max="15877" width="18.88671875" customWidth="1"/>
    <col min="15878" max="15878" width="15.88671875" customWidth="1"/>
    <col min="15879" max="15879" width="16.5546875" customWidth="1"/>
    <col min="15880" max="15880" width="14.33203125" customWidth="1"/>
    <col min="15881" max="15881" width="22.88671875" customWidth="1"/>
    <col min="15882" max="15882" width="14" customWidth="1"/>
    <col min="15883" max="15883" width="15.5546875" customWidth="1"/>
    <col min="16129" max="16129" width="7.33203125" customWidth="1"/>
    <col min="16130" max="16130" width="24.44140625" customWidth="1"/>
    <col min="16131" max="16131" width="16.33203125" customWidth="1"/>
    <col min="16132" max="16132" width="13.5546875" customWidth="1"/>
    <col min="16133" max="16133" width="18.88671875" customWidth="1"/>
    <col min="16134" max="16134" width="15.88671875" customWidth="1"/>
    <col min="16135" max="16135" width="16.5546875" customWidth="1"/>
    <col min="16136" max="16136" width="14.33203125" customWidth="1"/>
    <col min="16137" max="16137" width="22.88671875" customWidth="1"/>
    <col min="16138" max="16138" width="14" customWidth="1"/>
    <col min="16139" max="16139" width="15.5546875" customWidth="1"/>
  </cols>
  <sheetData>
    <row r="1" spans="1:16" ht="18.75" customHeight="1" x14ac:dyDescent="0.3">
      <c r="K1" s="2"/>
      <c r="L1" s="2"/>
      <c r="M1" s="3" t="s">
        <v>0</v>
      </c>
      <c r="N1" s="3"/>
      <c r="O1" s="3"/>
    </row>
    <row r="2" spans="1:16" ht="20.25" customHeight="1" x14ac:dyDescent="0.3">
      <c r="A2" s="4"/>
      <c r="B2" s="4"/>
      <c r="C2" s="4"/>
      <c r="D2" s="4"/>
      <c r="E2" s="4"/>
      <c r="F2" s="4"/>
      <c r="G2" s="4"/>
      <c r="H2" s="6"/>
      <c r="I2" s="6"/>
      <c r="K2" s="7"/>
      <c r="L2" s="7"/>
      <c r="M2" s="8" t="s">
        <v>1</v>
      </c>
      <c r="N2" s="8"/>
      <c r="O2" s="8"/>
      <c r="P2" s="8"/>
    </row>
    <row r="3" spans="1:16" ht="61.5" customHeight="1" x14ac:dyDescent="0.3">
      <c r="A3" s="4"/>
      <c r="B3" s="9" t="s">
        <v>86</v>
      </c>
      <c r="C3" s="10"/>
      <c r="D3" s="10"/>
      <c r="E3" s="10"/>
      <c r="F3" s="10"/>
      <c r="G3" s="10"/>
      <c r="H3" s="10"/>
      <c r="I3" s="10"/>
      <c r="J3" s="10"/>
      <c r="K3" s="4"/>
    </row>
    <row r="4" spans="1:16" ht="31.5" customHeight="1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6" ht="33" customHeight="1" x14ac:dyDescent="0.3">
      <c r="A5" s="12" t="s">
        <v>4</v>
      </c>
      <c r="B5" s="12" t="s">
        <v>5</v>
      </c>
      <c r="C5" s="13" t="s">
        <v>6</v>
      </c>
      <c r="D5" s="13"/>
      <c r="E5" s="13"/>
      <c r="F5" s="13" t="s">
        <v>7</v>
      </c>
      <c r="G5" s="13" t="s">
        <v>8</v>
      </c>
      <c r="H5" s="13"/>
      <c r="I5" s="13"/>
      <c r="J5" s="13"/>
      <c r="K5" s="14" t="s">
        <v>9</v>
      </c>
    </row>
    <row r="6" spans="1:16" ht="158.25" customHeight="1" x14ac:dyDescent="0.3">
      <c r="A6" s="12"/>
      <c r="B6" s="12"/>
      <c r="C6" s="15" t="s">
        <v>10</v>
      </c>
      <c r="D6" s="15" t="s">
        <v>11</v>
      </c>
      <c r="E6" s="15" t="s">
        <v>12</v>
      </c>
      <c r="F6" s="13"/>
      <c r="G6" s="16" t="s">
        <v>13</v>
      </c>
      <c r="H6" s="15" t="s">
        <v>14</v>
      </c>
      <c r="I6" s="15" t="s">
        <v>15</v>
      </c>
      <c r="J6" s="15" t="s">
        <v>14</v>
      </c>
      <c r="K6" s="14"/>
    </row>
    <row r="7" spans="1:16" ht="15.6" x14ac:dyDescent="0.3">
      <c r="A7" s="17">
        <v>1</v>
      </c>
      <c r="B7" s="40" t="s">
        <v>87</v>
      </c>
      <c r="C7" s="36" t="s">
        <v>88</v>
      </c>
      <c r="D7" s="36"/>
      <c r="E7" s="37"/>
      <c r="F7" s="35">
        <v>75.099999999999994</v>
      </c>
      <c r="G7" s="40">
        <v>2220</v>
      </c>
      <c r="H7" s="36">
        <v>33.1</v>
      </c>
      <c r="I7" s="37" t="s">
        <v>89</v>
      </c>
      <c r="J7" s="36"/>
      <c r="K7" s="38"/>
    </row>
    <row r="8" spans="1:16" ht="15.6" x14ac:dyDescent="0.3">
      <c r="A8" s="17"/>
      <c r="B8" s="40"/>
      <c r="C8" s="36"/>
      <c r="D8" s="36"/>
      <c r="E8" s="37"/>
      <c r="F8" s="35">
        <f t="shared" ref="F8:F50" si="0">SUM(C8,D8)</f>
        <v>0</v>
      </c>
      <c r="G8" s="40">
        <v>2240</v>
      </c>
      <c r="H8" s="36">
        <v>6.6</v>
      </c>
      <c r="I8" s="37" t="s">
        <v>90</v>
      </c>
      <c r="J8" s="36"/>
      <c r="K8" s="38"/>
    </row>
    <row r="9" spans="1:16" ht="15.6" x14ac:dyDescent="0.3">
      <c r="A9" s="17"/>
      <c r="B9" s="40"/>
      <c r="C9" s="36"/>
      <c r="D9" s="36"/>
      <c r="E9" s="37"/>
      <c r="F9" s="35">
        <f t="shared" si="0"/>
        <v>0</v>
      </c>
      <c r="G9" s="40">
        <v>2210</v>
      </c>
      <c r="H9" s="36">
        <v>13.7</v>
      </c>
      <c r="I9" s="37" t="s">
        <v>91</v>
      </c>
      <c r="J9" s="36"/>
      <c r="K9" s="38"/>
    </row>
    <row r="10" spans="1:16" ht="15.6" x14ac:dyDescent="0.3">
      <c r="A10" s="17"/>
      <c r="B10" s="40"/>
      <c r="C10" s="36"/>
      <c r="D10" s="36"/>
      <c r="E10" s="37"/>
      <c r="F10" s="35">
        <f t="shared" si="0"/>
        <v>0</v>
      </c>
      <c r="G10" s="40">
        <v>2282</v>
      </c>
      <c r="H10" s="36">
        <v>6.2</v>
      </c>
      <c r="I10" s="37" t="s">
        <v>92</v>
      </c>
      <c r="J10" s="36"/>
      <c r="K10" s="38"/>
    </row>
    <row r="11" spans="1:16" ht="15.6" x14ac:dyDescent="0.3">
      <c r="A11" s="17"/>
      <c r="B11" s="40"/>
      <c r="C11" s="36"/>
      <c r="D11" s="36"/>
      <c r="E11" s="37"/>
      <c r="F11" s="35">
        <f t="shared" si="0"/>
        <v>0</v>
      </c>
      <c r="G11" s="40"/>
      <c r="H11" s="36"/>
      <c r="I11" s="37"/>
      <c r="J11" s="36"/>
      <c r="K11" s="38"/>
    </row>
    <row r="12" spans="1:16" ht="15.6" x14ac:dyDescent="0.3">
      <c r="A12" s="17"/>
      <c r="B12" s="40"/>
      <c r="C12" s="36"/>
      <c r="D12" s="36"/>
      <c r="E12" s="37"/>
      <c r="F12" s="35">
        <f t="shared" si="0"/>
        <v>0</v>
      </c>
      <c r="G12" s="30"/>
      <c r="H12" s="36"/>
      <c r="I12" s="37"/>
      <c r="J12" s="36"/>
      <c r="K12" s="38"/>
    </row>
    <row r="13" spans="1:16" ht="15.6" x14ac:dyDescent="0.3">
      <c r="A13" s="17"/>
      <c r="B13" s="40"/>
      <c r="C13" s="36"/>
      <c r="D13" s="36"/>
      <c r="E13" s="37"/>
      <c r="F13" s="35">
        <f t="shared" si="0"/>
        <v>0</v>
      </c>
      <c r="G13" s="30"/>
      <c r="H13" s="36"/>
      <c r="I13" s="37"/>
      <c r="J13" s="36"/>
      <c r="K13" s="38"/>
    </row>
    <row r="14" spans="1:16" ht="15.6" x14ac:dyDescent="0.3">
      <c r="A14" s="17"/>
      <c r="B14" s="40"/>
      <c r="C14" s="36"/>
      <c r="D14" s="36"/>
      <c r="E14" s="37"/>
      <c r="F14" s="35">
        <f t="shared" si="0"/>
        <v>0</v>
      </c>
      <c r="G14" s="40"/>
      <c r="H14" s="36"/>
      <c r="I14" s="37"/>
      <c r="J14" s="36"/>
      <c r="K14" s="38"/>
    </row>
    <row r="15" spans="1:16" ht="15.6" x14ac:dyDescent="0.3">
      <c r="A15" s="30"/>
      <c r="B15" s="40"/>
      <c r="C15" s="36"/>
      <c r="D15" s="36"/>
      <c r="E15" s="37"/>
      <c r="F15" s="35">
        <f t="shared" si="0"/>
        <v>0</v>
      </c>
      <c r="G15" s="40"/>
      <c r="H15" s="36"/>
      <c r="I15" s="37"/>
      <c r="J15" s="36"/>
      <c r="K15" s="38"/>
    </row>
    <row r="16" spans="1:16" ht="15" customHeight="1" x14ac:dyDescent="0.3">
      <c r="A16" s="30"/>
      <c r="B16" s="40"/>
      <c r="C16" s="36"/>
      <c r="D16" s="36"/>
      <c r="E16" s="37"/>
      <c r="F16" s="35">
        <f t="shared" si="0"/>
        <v>0</v>
      </c>
      <c r="G16" s="40"/>
      <c r="H16" s="36"/>
      <c r="I16" s="37"/>
      <c r="J16" s="36"/>
      <c r="K16" s="38"/>
    </row>
    <row r="17" spans="1:11" ht="15.6" x14ac:dyDescent="0.3">
      <c r="A17" s="17"/>
      <c r="B17" s="40"/>
      <c r="C17" s="36"/>
      <c r="D17" s="36"/>
      <c r="E17" s="37"/>
      <c r="F17" s="35">
        <f t="shared" si="0"/>
        <v>0</v>
      </c>
      <c r="G17" s="40"/>
      <c r="H17" s="36"/>
      <c r="I17" s="37"/>
      <c r="J17" s="36"/>
      <c r="K17" s="38"/>
    </row>
    <row r="18" spans="1:11" ht="15.6" x14ac:dyDescent="0.3">
      <c r="A18" s="17"/>
      <c r="B18" s="40"/>
      <c r="C18" s="36"/>
      <c r="D18" s="36"/>
      <c r="E18" s="37"/>
      <c r="F18" s="35">
        <f t="shared" si="0"/>
        <v>0</v>
      </c>
      <c r="G18" s="40"/>
      <c r="H18" s="36"/>
      <c r="I18" s="37"/>
      <c r="J18" s="36"/>
      <c r="K18" s="38"/>
    </row>
    <row r="19" spans="1:11" ht="15.6" x14ac:dyDescent="0.3">
      <c r="A19" s="17"/>
      <c r="B19" s="40"/>
      <c r="C19" s="36"/>
      <c r="D19" s="36"/>
      <c r="E19" s="37"/>
      <c r="F19" s="35">
        <f t="shared" si="0"/>
        <v>0</v>
      </c>
      <c r="G19" s="40"/>
      <c r="H19" s="36"/>
      <c r="I19" s="37"/>
      <c r="J19" s="36"/>
      <c r="K19" s="38"/>
    </row>
    <row r="20" spans="1:11" ht="15.6" x14ac:dyDescent="0.3">
      <c r="A20" s="17"/>
      <c r="B20" s="40"/>
      <c r="C20" s="36"/>
      <c r="D20" s="36"/>
      <c r="E20" s="37"/>
      <c r="F20" s="35">
        <f t="shared" si="0"/>
        <v>0</v>
      </c>
      <c r="G20" s="40"/>
      <c r="H20" s="36"/>
      <c r="I20" s="37"/>
      <c r="J20" s="36"/>
      <c r="K20" s="38"/>
    </row>
    <row r="21" spans="1:11" ht="15.6" x14ac:dyDescent="0.3">
      <c r="A21" s="17"/>
      <c r="B21" s="40"/>
      <c r="C21" s="36"/>
      <c r="D21" s="36"/>
      <c r="E21" s="37"/>
      <c r="F21" s="35">
        <f t="shared" si="0"/>
        <v>0</v>
      </c>
      <c r="G21" s="40"/>
      <c r="H21" s="36"/>
      <c r="I21" s="37"/>
      <c r="J21" s="36"/>
      <c r="K21" s="38"/>
    </row>
    <row r="22" spans="1:11" ht="15.6" x14ac:dyDescent="0.3">
      <c r="A22" s="17"/>
      <c r="B22" s="40"/>
      <c r="C22" s="36"/>
      <c r="D22" s="36"/>
      <c r="E22" s="37"/>
      <c r="F22" s="35">
        <f t="shared" si="0"/>
        <v>0</v>
      </c>
      <c r="G22" s="40"/>
      <c r="H22" s="36"/>
      <c r="I22" s="37"/>
      <c r="J22" s="36"/>
      <c r="K22" s="38"/>
    </row>
    <row r="23" spans="1:11" ht="15.6" x14ac:dyDescent="0.3">
      <c r="A23" s="17"/>
      <c r="B23" s="40"/>
      <c r="C23" s="36"/>
      <c r="D23" s="36"/>
      <c r="E23" s="37"/>
      <c r="F23" s="35">
        <f t="shared" si="0"/>
        <v>0</v>
      </c>
      <c r="G23" s="40"/>
      <c r="H23" s="36"/>
      <c r="I23" s="37"/>
      <c r="J23" s="36"/>
      <c r="K23" s="38"/>
    </row>
    <row r="24" spans="1:11" ht="15.6" x14ac:dyDescent="0.3">
      <c r="A24" s="17"/>
      <c r="B24" s="40"/>
      <c r="C24" s="36"/>
      <c r="D24" s="36"/>
      <c r="E24" s="37"/>
      <c r="F24" s="35">
        <f t="shared" si="0"/>
        <v>0</v>
      </c>
      <c r="G24" s="40"/>
      <c r="H24" s="36"/>
      <c r="I24" s="37"/>
      <c r="J24" s="36"/>
      <c r="K24" s="38"/>
    </row>
    <row r="25" spans="1:11" ht="15.6" x14ac:dyDescent="0.3">
      <c r="A25" s="30"/>
      <c r="B25" s="40"/>
      <c r="C25" s="36"/>
      <c r="D25" s="36"/>
      <c r="E25" s="37"/>
      <c r="F25" s="35">
        <f t="shared" si="0"/>
        <v>0</v>
      </c>
      <c r="G25" s="40"/>
      <c r="H25" s="36"/>
      <c r="I25" s="37"/>
      <c r="J25" s="36"/>
      <c r="K25" s="38"/>
    </row>
    <row r="26" spans="1:11" ht="15.6" x14ac:dyDescent="0.3">
      <c r="A26" s="30"/>
      <c r="B26" s="40"/>
      <c r="C26" s="36"/>
      <c r="D26" s="36"/>
      <c r="E26" s="37"/>
      <c r="F26" s="35">
        <f t="shared" si="0"/>
        <v>0</v>
      </c>
      <c r="G26" s="40"/>
      <c r="H26" s="36"/>
      <c r="I26" s="37"/>
      <c r="J26" s="36"/>
      <c r="K26" s="38"/>
    </row>
    <row r="27" spans="1:11" ht="15.6" x14ac:dyDescent="0.3">
      <c r="A27" s="17"/>
      <c r="B27" s="40"/>
      <c r="C27" s="36"/>
      <c r="D27" s="36"/>
      <c r="E27" s="37"/>
      <c r="F27" s="35">
        <f t="shared" si="0"/>
        <v>0</v>
      </c>
      <c r="G27" s="40"/>
      <c r="H27" s="36"/>
      <c r="I27" s="37"/>
      <c r="J27" s="36"/>
      <c r="K27" s="38"/>
    </row>
    <row r="28" spans="1:11" ht="15.6" x14ac:dyDescent="0.3">
      <c r="A28" s="17"/>
      <c r="B28" s="40"/>
      <c r="C28" s="36"/>
      <c r="D28" s="36"/>
      <c r="E28" s="37"/>
      <c r="F28" s="35">
        <f t="shared" si="0"/>
        <v>0</v>
      </c>
      <c r="G28" s="40"/>
      <c r="H28" s="36"/>
      <c r="I28" s="37"/>
      <c r="J28" s="36"/>
      <c r="K28" s="38"/>
    </row>
    <row r="29" spans="1:11" ht="15.6" x14ac:dyDescent="0.3">
      <c r="A29" s="17"/>
      <c r="B29" s="40"/>
      <c r="C29" s="36"/>
      <c r="D29" s="36"/>
      <c r="E29" s="37"/>
      <c r="F29" s="35">
        <f t="shared" si="0"/>
        <v>0</v>
      </c>
      <c r="G29" s="40"/>
      <c r="H29" s="36"/>
      <c r="I29" s="37"/>
      <c r="J29" s="36"/>
      <c r="K29" s="38"/>
    </row>
    <row r="30" spans="1:11" ht="15.6" x14ac:dyDescent="0.3">
      <c r="A30" s="17"/>
      <c r="B30" s="40"/>
      <c r="C30" s="36"/>
      <c r="D30" s="36"/>
      <c r="E30" s="37"/>
      <c r="F30" s="35">
        <f t="shared" si="0"/>
        <v>0</v>
      </c>
      <c r="G30" s="40"/>
      <c r="H30" s="36"/>
      <c r="I30" s="37"/>
      <c r="J30" s="36"/>
      <c r="K30" s="38"/>
    </row>
    <row r="31" spans="1:11" ht="15.6" x14ac:dyDescent="0.3">
      <c r="A31" s="17"/>
      <c r="B31" s="40"/>
      <c r="C31" s="36"/>
      <c r="D31" s="36"/>
      <c r="E31" s="37"/>
      <c r="F31" s="35">
        <f t="shared" si="0"/>
        <v>0</v>
      </c>
      <c r="G31" s="40"/>
      <c r="H31" s="36"/>
      <c r="I31" s="37"/>
      <c r="J31" s="36"/>
      <c r="K31" s="38"/>
    </row>
    <row r="32" spans="1:11" ht="15.6" x14ac:dyDescent="0.3">
      <c r="A32" s="17"/>
      <c r="B32" s="40"/>
      <c r="C32" s="36"/>
      <c r="D32" s="36"/>
      <c r="E32" s="37"/>
      <c r="F32" s="35">
        <f t="shared" si="0"/>
        <v>0</v>
      </c>
      <c r="G32" s="40"/>
      <c r="H32" s="36"/>
      <c r="I32" s="37"/>
      <c r="J32" s="36"/>
      <c r="K32" s="38"/>
    </row>
    <row r="33" spans="1:11" ht="15.6" x14ac:dyDescent="0.3">
      <c r="A33" s="17"/>
      <c r="B33" s="40"/>
      <c r="C33" s="36"/>
      <c r="D33" s="36"/>
      <c r="E33" s="37"/>
      <c r="F33" s="35">
        <f t="shared" si="0"/>
        <v>0</v>
      </c>
      <c r="G33" s="40"/>
      <c r="H33" s="36"/>
      <c r="I33" s="37"/>
      <c r="J33" s="36"/>
      <c r="K33" s="38"/>
    </row>
    <row r="34" spans="1:11" ht="15.6" x14ac:dyDescent="0.3">
      <c r="A34" s="17"/>
      <c r="B34" s="40"/>
      <c r="C34" s="36"/>
      <c r="D34" s="36"/>
      <c r="E34" s="37"/>
      <c r="F34" s="35">
        <f t="shared" si="0"/>
        <v>0</v>
      </c>
      <c r="G34" s="40"/>
      <c r="H34" s="36"/>
      <c r="I34" s="37"/>
      <c r="J34" s="36"/>
      <c r="K34" s="38"/>
    </row>
    <row r="35" spans="1:11" ht="15.6" x14ac:dyDescent="0.3">
      <c r="A35" s="30"/>
      <c r="B35" s="40"/>
      <c r="C35" s="36"/>
      <c r="D35" s="36"/>
      <c r="E35" s="37"/>
      <c r="F35" s="35">
        <f t="shared" si="0"/>
        <v>0</v>
      </c>
      <c r="G35" s="40"/>
      <c r="H35" s="36"/>
      <c r="I35" s="37"/>
      <c r="J35" s="36"/>
      <c r="K35" s="38"/>
    </row>
    <row r="36" spans="1:11" ht="15.6" x14ac:dyDescent="0.3">
      <c r="A36" s="30"/>
      <c r="B36" s="40"/>
      <c r="C36" s="36"/>
      <c r="D36" s="36"/>
      <c r="E36" s="37"/>
      <c r="F36" s="35">
        <f t="shared" si="0"/>
        <v>0</v>
      </c>
      <c r="G36" s="40"/>
      <c r="H36" s="36"/>
      <c r="I36" s="37"/>
      <c r="J36" s="36"/>
      <c r="K36" s="38"/>
    </row>
    <row r="37" spans="1:11" ht="15.6" x14ac:dyDescent="0.3">
      <c r="A37" s="17"/>
      <c r="B37" s="40"/>
      <c r="C37" s="36"/>
      <c r="D37" s="36"/>
      <c r="E37" s="37"/>
      <c r="F37" s="35">
        <f t="shared" si="0"/>
        <v>0</v>
      </c>
      <c r="G37" s="40"/>
      <c r="H37" s="36"/>
      <c r="I37" s="37"/>
      <c r="J37" s="36"/>
      <c r="K37" s="38"/>
    </row>
    <row r="38" spans="1:11" ht="15.6" x14ac:dyDescent="0.3">
      <c r="A38" s="17"/>
      <c r="B38" s="40"/>
      <c r="C38" s="36"/>
      <c r="D38" s="36"/>
      <c r="E38" s="37"/>
      <c r="F38" s="35">
        <f t="shared" si="0"/>
        <v>0</v>
      </c>
      <c r="G38" s="40"/>
      <c r="H38" s="36"/>
      <c r="I38" s="37"/>
      <c r="J38" s="36"/>
      <c r="K38" s="38"/>
    </row>
    <row r="39" spans="1:11" ht="15.6" x14ac:dyDescent="0.3">
      <c r="A39" s="17"/>
      <c r="B39" s="40"/>
      <c r="C39" s="36"/>
      <c r="D39" s="36"/>
      <c r="E39" s="37"/>
      <c r="F39" s="35">
        <f t="shared" si="0"/>
        <v>0</v>
      </c>
      <c r="G39" s="40"/>
      <c r="H39" s="36"/>
      <c r="I39" s="37"/>
      <c r="J39" s="36"/>
      <c r="K39" s="38"/>
    </row>
    <row r="40" spans="1:11" ht="15.6" x14ac:dyDescent="0.3">
      <c r="A40" s="17"/>
      <c r="B40" s="40"/>
      <c r="C40" s="36"/>
      <c r="D40" s="36"/>
      <c r="E40" s="37"/>
      <c r="F40" s="35">
        <f t="shared" si="0"/>
        <v>0</v>
      </c>
      <c r="G40" s="40"/>
      <c r="H40" s="36"/>
      <c r="I40" s="37"/>
      <c r="J40" s="36"/>
      <c r="K40" s="38"/>
    </row>
    <row r="41" spans="1:11" ht="15.6" x14ac:dyDescent="0.3">
      <c r="A41" s="17"/>
      <c r="B41" s="40"/>
      <c r="C41" s="36"/>
      <c r="D41" s="36"/>
      <c r="E41" s="37"/>
      <c r="F41" s="35">
        <f t="shared" si="0"/>
        <v>0</v>
      </c>
      <c r="G41" s="40"/>
      <c r="H41" s="36"/>
      <c r="I41" s="37"/>
      <c r="J41" s="36"/>
      <c r="K41" s="38"/>
    </row>
    <row r="42" spans="1:11" ht="15.6" x14ac:dyDescent="0.3">
      <c r="A42" s="17"/>
      <c r="B42" s="40"/>
      <c r="C42" s="36"/>
      <c r="D42" s="36"/>
      <c r="E42" s="37"/>
      <c r="F42" s="35">
        <f t="shared" si="0"/>
        <v>0</v>
      </c>
      <c r="G42" s="40"/>
      <c r="H42" s="36"/>
      <c r="I42" s="37"/>
      <c r="J42" s="36"/>
      <c r="K42" s="38"/>
    </row>
    <row r="43" spans="1:11" ht="15.6" x14ac:dyDescent="0.3">
      <c r="A43" s="17"/>
      <c r="B43" s="40"/>
      <c r="C43" s="36"/>
      <c r="D43" s="36"/>
      <c r="E43" s="37"/>
      <c r="F43" s="35">
        <f t="shared" si="0"/>
        <v>0</v>
      </c>
      <c r="G43" s="40"/>
      <c r="H43" s="36"/>
      <c r="I43" s="37"/>
      <c r="J43" s="36"/>
      <c r="K43" s="38"/>
    </row>
    <row r="44" spans="1:11" ht="15.6" x14ac:dyDescent="0.3">
      <c r="A44" s="17"/>
      <c r="B44" s="40"/>
      <c r="C44" s="36"/>
      <c r="D44" s="36"/>
      <c r="E44" s="37"/>
      <c r="F44" s="35">
        <f t="shared" si="0"/>
        <v>0</v>
      </c>
      <c r="G44" s="40"/>
      <c r="H44" s="36"/>
      <c r="I44" s="37"/>
      <c r="J44" s="36"/>
      <c r="K44" s="38"/>
    </row>
    <row r="45" spans="1:11" ht="15.6" x14ac:dyDescent="0.3">
      <c r="A45" s="30"/>
      <c r="B45" s="40"/>
      <c r="C45" s="36"/>
      <c r="D45" s="36"/>
      <c r="E45" s="37"/>
      <c r="F45" s="35">
        <f t="shared" si="0"/>
        <v>0</v>
      </c>
      <c r="G45" s="40"/>
      <c r="H45" s="36"/>
      <c r="I45" s="37"/>
      <c r="J45" s="36"/>
      <c r="K45" s="38"/>
    </row>
    <row r="46" spans="1:11" ht="15.6" x14ac:dyDescent="0.3">
      <c r="A46" s="30"/>
      <c r="B46" s="40"/>
      <c r="C46" s="36"/>
      <c r="D46" s="36"/>
      <c r="E46" s="37"/>
      <c r="F46" s="35">
        <f t="shared" si="0"/>
        <v>0</v>
      </c>
      <c r="G46" s="40"/>
      <c r="H46" s="36"/>
      <c r="I46" s="37"/>
      <c r="J46" s="36"/>
      <c r="K46" s="38"/>
    </row>
    <row r="47" spans="1:11" ht="15.6" x14ac:dyDescent="0.3">
      <c r="A47" s="43"/>
      <c r="B47" s="44"/>
      <c r="C47" s="45"/>
      <c r="D47" s="45"/>
      <c r="E47" s="47"/>
      <c r="F47" s="35">
        <f t="shared" si="0"/>
        <v>0</v>
      </c>
      <c r="G47" s="44"/>
      <c r="H47" s="45"/>
      <c r="I47" s="47"/>
      <c r="J47" s="45"/>
      <c r="K47" s="38"/>
    </row>
    <row r="48" spans="1:11" ht="15.6" x14ac:dyDescent="0.3">
      <c r="A48" s="43"/>
      <c r="B48" s="44"/>
      <c r="C48" s="45"/>
      <c r="D48" s="45"/>
      <c r="E48" s="47"/>
      <c r="F48" s="35">
        <f t="shared" si="0"/>
        <v>0</v>
      </c>
      <c r="G48" s="44"/>
      <c r="H48" s="45"/>
      <c r="I48" s="47"/>
      <c r="J48" s="45"/>
      <c r="K48" s="38"/>
    </row>
    <row r="49" spans="1:11" ht="15.6" x14ac:dyDescent="0.3">
      <c r="A49" s="43"/>
      <c r="B49" s="44"/>
      <c r="C49" s="45"/>
      <c r="D49" s="45"/>
      <c r="E49" s="47"/>
      <c r="F49" s="35">
        <f t="shared" si="0"/>
        <v>0</v>
      </c>
      <c r="G49" s="44"/>
      <c r="H49" s="45"/>
      <c r="I49" s="47"/>
      <c r="J49" s="45"/>
      <c r="K49" s="38"/>
    </row>
    <row r="50" spans="1:11" ht="15.6" x14ac:dyDescent="0.3">
      <c r="A50" s="44"/>
      <c r="B50" s="48" t="s">
        <v>34</v>
      </c>
      <c r="C50" s="49">
        <v>75.099999999999994</v>
      </c>
      <c r="D50" s="49">
        <f>SUM(D7:D49)</f>
        <v>0</v>
      </c>
      <c r="E50" s="53"/>
      <c r="F50" s="51">
        <f t="shared" si="0"/>
        <v>75.099999999999994</v>
      </c>
      <c r="G50" s="52"/>
      <c r="H50" s="49">
        <f>SUM(H7:H49)</f>
        <v>59.600000000000009</v>
      </c>
      <c r="I50" s="53"/>
      <c r="J50" s="49">
        <f>SUM(J7:J49)</f>
        <v>0</v>
      </c>
      <c r="K50" s="54">
        <f>C50-H50</f>
        <v>15.499999999999986</v>
      </c>
    </row>
    <row r="53" spans="1:11" ht="15.6" x14ac:dyDescent="0.3">
      <c r="B53" s="55" t="s">
        <v>35</v>
      </c>
      <c r="F53" s="56"/>
      <c r="G53" s="57" t="s">
        <v>93</v>
      </c>
      <c r="H53" s="58"/>
    </row>
    <row r="54" spans="1:11" x14ac:dyDescent="0.3">
      <c r="B54" s="55"/>
      <c r="F54" s="59" t="s">
        <v>37</v>
      </c>
      <c r="G54" s="59"/>
      <c r="H54" s="59"/>
    </row>
    <row r="55" spans="1:11" ht="15.6" x14ac:dyDescent="0.3">
      <c r="B55" s="55" t="s">
        <v>38</v>
      </c>
      <c r="F55" s="56"/>
      <c r="G55" s="57" t="s">
        <v>94</v>
      </c>
      <c r="H55" s="58"/>
    </row>
    <row r="56" spans="1:11" x14ac:dyDescent="0.3">
      <c r="F56" s="59" t="s">
        <v>37</v>
      </c>
      <c r="G56" s="59"/>
      <c r="H56" s="5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21E8E-61FB-49D8-BCAE-B019B6464C02}">
  <sheetPr>
    <pageSetUpPr fitToPage="1"/>
  </sheetPr>
  <dimension ref="B1:Q21"/>
  <sheetViews>
    <sheetView view="pageBreakPreview" zoomScale="60" zoomScaleNormal="100" workbookViewId="0">
      <selection activeCell="F17" sqref="F17"/>
    </sheetView>
  </sheetViews>
  <sheetFormatPr defaultRowHeight="14.4" x14ac:dyDescent="0.3"/>
  <cols>
    <col min="2" max="2" width="7.33203125" customWidth="1"/>
    <col min="3" max="3" width="39.44140625" customWidth="1"/>
    <col min="4" max="4" width="24.5546875" customWidth="1"/>
    <col min="5" max="5" width="18.5546875" customWidth="1"/>
    <col min="6" max="6" width="52.33203125" customWidth="1"/>
    <col min="7" max="7" width="27.5546875" customWidth="1"/>
    <col min="8" max="8" width="20.109375" customWidth="1"/>
    <col min="9" max="9" width="14.33203125" customWidth="1"/>
    <col min="10" max="10" width="26.88671875" customWidth="1"/>
    <col min="11" max="11" width="19" customWidth="1"/>
    <col min="12" max="12" width="30.33203125" customWidth="1"/>
    <col min="258" max="258" width="7.33203125" customWidth="1"/>
    <col min="259" max="259" width="39.44140625" customWidth="1"/>
    <col min="260" max="260" width="24.5546875" customWidth="1"/>
    <col min="261" max="261" width="18.5546875" customWidth="1"/>
    <col min="262" max="262" width="52.33203125" customWidth="1"/>
    <col min="263" max="263" width="27.5546875" customWidth="1"/>
    <col min="264" max="264" width="20.109375" customWidth="1"/>
    <col min="265" max="265" width="14.33203125" customWidth="1"/>
    <col min="266" max="266" width="26.88671875" customWidth="1"/>
    <col min="267" max="267" width="19" customWidth="1"/>
    <col min="268" max="268" width="30.33203125" customWidth="1"/>
    <col min="514" max="514" width="7.33203125" customWidth="1"/>
    <col min="515" max="515" width="39.44140625" customWidth="1"/>
    <col min="516" max="516" width="24.5546875" customWidth="1"/>
    <col min="517" max="517" width="18.5546875" customWidth="1"/>
    <col min="518" max="518" width="52.33203125" customWidth="1"/>
    <col min="519" max="519" width="27.5546875" customWidth="1"/>
    <col min="520" max="520" width="20.109375" customWidth="1"/>
    <col min="521" max="521" width="14.33203125" customWidth="1"/>
    <col min="522" max="522" width="26.88671875" customWidth="1"/>
    <col min="523" max="523" width="19" customWidth="1"/>
    <col min="524" max="524" width="30.33203125" customWidth="1"/>
    <col min="770" max="770" width="7.33203125" customWidth="1"/>
    <col min="771" max="771" width="39.44140625" customWidth="1"/>
    <col min="772" max="772" width="24.5546875" customWidth="1"/>
    <col min="773" max="773" width="18.5546875" customWidth="1"/>
    <col min="774" max="774" width="52.33203125" customWidth="1"/>
    <col min="775" max="775" width="27.5546875" customWidth="1"/>
    <col min="776" max="776" width="20.109375" customWidth="1"/>
    <col min="777" max="777" width="14.33203125" customWidth="1"/>
    <col min="778" max="778" width="26.88671875" customWidth="1"/>
    <col min="779" max="779" width="19" customWidth="1"/>
    <col min="780" max="780" width="30.33203125" customWidth="1"/>
    <col min="1026" max="1026" width="7.33203125" customWidth="1"/>
    <col min="1027" max="1027" width="39.44140625" customWidth="1"/>
    <col min="1028" max="1028" width="24.5546875" customWidth="1"/>
    <col min="1029" max="1029" width="18.5546875" customWidth="1"/>
    <col min="1030" max="1030" width="52.33203125" customWidth="1"/>
    <col min="1031" max="1031" width="27.5546875" customWidth="1"/>
    <col min="1032" max="1032" width="20.109375" customWidth="1"/>
    <col min="1033" max="1033" width="14.33203125" customWidth="1"/>
    <col min="1034" max="1034" width="26.88671875" customWidth="1"/>
    <col min="1035" max="1035" width="19" customWidth="1"/>
    <col min="1036" max="1036" width="30.33203125" customWidth="1"/>
    <col min="1282" max="1282" width="7.33203125" customWidth="1"/>
    <col min="1283" max="1283" width="39.44140625" customWidth="1"/>
    <col min="1284" max="1284" width="24.5546875" customWidth="1"/>
    <col min="1285" max="1285" width="18.5546875" customWidth="1"/>
    <col min="1286" max="1286" width="52.33203125" customWidth="1"/>
    <col min="1287" max="1287" width="27.5546875" customWidth="1"/>
    <col min="1288" max="1288" width="20.109375" customWidth="1"/>
    <col min="1289" max="1289" width="14.33203125" customWidth="1"/>
    <col min="1290" max="1290" width="26.88671875" customWidth="1"/>
    <col min="1291" max="1291" width="19" customWidth="1"/>
    <col min="1292" max="1292" width="30.33203125" customWidth="1"/>
    <col min="1538" max="1538" width="7.33203125" customWidth="1"/>
    <col min="1539" max="1539" width="39.44140625" customWidth="1"/>
    <col min="1540" max="1540" width="24.5546875" customWidth="1"/>
    <col min="1541" max="1541" width="18.5546875" customWidth="1"/>
    <col min="1542" max="1542" width="52.33203125" customWidth="1"/>
    <col min="1543" max="1543" width="27.5546875" customWidth="1"/>
    <col min="1544" max="1544" width="20.109375" customWidth="1"/>
    <col min="1545" max="1545" width="14.33203125" customWidth="1"/>
    <col min="1546" max="1546" width="26.88671875" customWidth="1"/>
    <col min="1547" max="1547" width="19" customWidth="1"/>
    <col min="1548" max="1548" width="30.33203125" customWidth="1"/>
    <col min="1794" max="1794" width="7.33203125" customWidth="1"/>
    <col min="1795" max="1795" width="39.44140625" customWidth="1"/>
    <col min="1796" max="1796" width="24.5546875" customWidth="1"/>
    <col min="1797" max="1797" width="18.5546875" customWidth="1"/>
    <col min="1798" max="1798" width="52.33203125" customWidth="1"/>
    <col min="1799" max="1799" width="27.5546875" customWidth="1"/>
    <col min="1800" max="1800" width="20.109375" customWidth="1"/>
    <col min="1801" max="1801" width="14.33203125" customWidth="1"/>
    <col min="1802" max="1802" width="26.88671875" customWidth="1"/>
    <col min="1803" max="1803" width="19" customWidth="1"/>
    <col min="1804" max="1804" width="30.33203125" customWidth="1"/>
    <col min="2050" max="2050" width="7.33203125" customWidth="1"/>
    <col min="2051" max="2051" width="39.44140625" customWidth="1"/>
    <col min="2052" max="2052" width="24.5546875" customWidth="1"/>
    <col min="2053" max="2053" width="18.5546875" customWidth="1"/>
    <col min="2054" max="2054" width="52.33203125" customWidth="1"/>
    <col min="2055" max="2055" width="27.5546875" customWidth="1"/>
    <col min="2056" max="2056" width="20.109375" customWidth="1"/>
    <col min="2057" max="2057" width="14.33203125" customWidth="1"/>
    <col min="2058" max="2058" width="26.88671875" customWidth="1"/>
    <col min="2059" max="2059" width="19" customWidth="1"/>
    <col min="2060" max="2060" width="30.33203125" customWidth="1"/>
    <col min="2306" max="2306" width="7.33203125" customWidth="1"/>
    <col min="2307" max="2307" width="39.44140625" customWidth="1"/>
    <col min="2308" max="2308" width="24.5546875" customWidth="1"/>
    <col min="2309" max="2309" width="18.5546875" customWidth="1"/>
    <col min="2310" max="2310" width="52.33203125" customWidth="1"/>
    <col min="2311" max="2311" width="27.5546875" customWidth="1"/>
    <col min="2312" max="2312" width="20.109375" customWidth="1"/>
    <col min="2313" max="2313" width="14.33203125" customWidth="1"/>
    <col min="2314" max="2314" width="26.88671875" customWidth="1"/>
    <col min="2315" max="2315" width="19" customWidth="1"/>
    <col min="2316" max="2316" width="30.33203125" customWidth="1"/>
    <col min="2562" max="2562" width="7.33203125" customWidth="1"/>
    <col min="2563" max="2563" width="39.44140625" customWidth="1"/>
    <col min="2564" max="2564" width="24.5546875" customWidth="1"/>
    <col min="2565" max="2565" width="18.5546875" customWidth="1"/>
    <col min="2566" max="2566" width="52.33203125" customWidth="1"/>
    <col min="2567" max="2567" width="27.5546875" customWidth="1"/>
    <col min="2568" max="2568" width="20.109375" customWidth="1"/>
    <col min="2569" max="2569" width="14.33203125" customWidth="1"/>
    <col min="2570" max="2570" width="26.88671875" customWidth="1"/>
    <col min="2571" max="2571" width="19" customWidth="1"/>
    <col min="2572" max="2572" width="30.33203125" customWidth="1"/>
    <col min="2818" max="2818" width="7.33203125" customWidth="1"/>
    <col min="2819" max="2819" width="39.44140625" customWidth="1"/>
    <col min="2820" max="2820" width="24.5546875" customWidth="1"/>
    <col min="2821" max="2821" width="18.5546875" customWidth="1"/>
    <col min="2822" max="2822" width="52.33203125" customWidth="1"/>
    <col min="2823" max="2823" width="27.5546875" customWidth="1"/>
    <col min="2824" max="2824" width="20.109375" customWidth="1"/>
    <col min="2825" max="2825" width="14.33203125" customWidth="1"/>
    <col min="2826" max="2826" width="26.88671875" customWidth="1"/>
    <col min="2827" max="2827" width="19" customWidth="1"/>
    <col min="2828" max="2828" width="30.33203125" customWidth="1"/>
    <col min="3074" max="3074" width="7.33203125" customWidth="1"/>
    <col min="3075" max="3075" width="39.44140625" customWidth="1"/>
    <col min="3076" max="3076" width="24.5546875" customWidth="1"/>
    <col min="3077" max="3077" width="18.5546875" customWidth="1"/>
    <col min="3078" max="3078" width="52.33203125" customWidth="1"/>
    <col min="3079" max="3079" width="27.5546875" customWidth="1"/>
    <col min="3080" max="3080" width="20.109375" customWidth="1"/>
    <col min="3081" max="3081" width="14.33203125" customWidth="1"/>
    <col min="3082" max="3082" width="26.88671875" customWidth="1"/>
    <col min="3083" max="3083" width="19" customWidth="1"/>
    <col min="3084" max="3084" width="30.33203125" customWidth="1"/>
    <col min="3330" max="3330" width="7.33203125" customWidth="1"/>
    <col min="3331" max="3331" width="39.44140625" customWidth="1"/>
    <col min="3332" max="3332" width="24.5546875" customWidth="1"/>
    <col min="3333" max="3333" width="18.5546875" customWidth="1"/>
    <col min="3334" max="3334" width="52.33203125" customWidth="1"/>
    <col min="3335" max="3335" width="27.5546875" customWidth="1"/>
    <col min="3336" max="3336" width="20.109375" customWidth="1"/>
    <col min="3337" max="3337" width="14.33203125" customWidth="1"/>
    <col min="3338" max="3338" width="26.88671875" customWidth="1"/>
    <col min="3339" max="3339" width="19" customWidth="1"/>
    <col min="3340" max="3340" width="30.33203125" customWidth="1"/>
    <col min="3586" max="3586" width="7.33203125" customWidth="1"/>
    <col min="3587" max="3587" width="39.44140625" customWidth="1"/>
    <col min="3588" max="3588" width="24.5546875" customWidth="1"/>
    <col min="3589" max="3589" width="18.5546875" customWidth="1"/>
    <col min="3590" max="3590" width="52.33203125" customWidth="1"/>
    <col min="3591" max="3591" width="27.5546875" customWidth="1"/>
    <col min="3592" max="3592" width="20.109375" customWidth="1"/>
    <col min="3593" max="3593" width="14.33203125" customWidth="1"/>
    <col min="3594" max="3594" width="26.88671875" customWidth="1"/>
    <col min="3595" max="3595" width="19" customWidth="1"/>
    <col min="3596" max="3596" width="30.33203125" customWidth="1"/>
    <col min="3842" max="3842" width="7.33203125" customWidth="1"/>
    <col min="3843" max="3843" width="39.44140625" customWidth="1"/>
    <col min="3844" max="3844" width="24.5546875" customWidth="1"/>
    <col min="3845" max="3845" width="18.5546875" customWidth="1"/>
    <col min="3846" max="3846" width="52.33203125" customWidth="1"/>
    <col min="3847" max="3847" width="27.5546875" customWidth="1"/>
    <col min="3848" max="3848" width="20.109375" customWidth="1"/>
    <col min="3849" max="3849" width="14.33203125" customWidth="1"/>
    <col min="3850" max="3850" width="26.88671875" customWidth="1"/>
    <col min="3851" max="3851" width="19" customWidth="1"/>
    <col min="3852" max="3852" width="30.33203125" customWidth="1"/>
    <col min="4098" max="4098" width="7.33203125" customWidth="1"/>
    <col min="4099" max="4099" width="39.44140625" customWidth="1"/>
    <col min="4100" max="4100" width="24.5546875" customWidth="1"/>
    <col min="4101" max="4101" width="18.5546875" customWidth="1"/>
    <col min="4102" max="4102" width="52.33203125" customWidth="1"/>
    <col min="4103" max="4103" width="27.5546875" customWidth="1"/>
    <col min="4104" max="4104" width="20.109375" customWidth="1"/>
    <col min="4105" max="4105" width="14.33203125" customWidth="1"/>
    <col min="4106" max="4106" width="26.88671875" customWidth="1"/>
    <col min="4107" max="4107" width="19" customWidth="1"/>
    <col min="4108" max="4108" width="30.33203125" customWidth="1"/>
    <col min="4354" max="4354" width="7.33203125" customWidth="1"/>
    <col min="4355" max="4355" width="39.44140625" customWidth="1"/>
    <col min="4356" max="4356" width="24.5546875" customWidth="1"/>
    <col min="4357" max="4357" width="18.5546875" customWidth="1"/>
    <col min="4358" max="4358" width="52.33203125" customWidth="1"/>
    <col min="4359" max="4359" width="27.5546875" customWidth="1"/>
    <col min="4360" max="4360" width="20.109375" customWidth="1"/>
    <col min="4361" max="4361" width="14.33203125" customWidth="1"/>
    <col min="4362" max="4362" width="26.88671875" customWidth="1"/>
    <col min="4363" max="4363" width="19" customWidth="1"/>
    <col min="4364" max="4364" width="30.33203125" customWidth="1"/>
    <col min="4610" max="4610" width="7.33203125" customWidth="1"/>
    <col min="4611" max="4611" width="39.44140625" customWidth="1"/>
    <col min="4612" max="4612" width="24.5546875" customWidth="1"/>
    <col min="4613" max="4613" width="18.5546875" customWidth="1"/>
    <col min="4614" max="4614" width="52.33203125" customWidth="1"/>
    <col min="4615" max="4615" width="27.5546875" customWidth="1"/>
    <col min="4616" max="4616" width="20.109375" customWidth="1"/>
    <col min="4617" max="4617" width="14.33203125" customWidth="1"/>
    <col min="4618" max="4618" width="26.88671875" customWidth="1"/>
    <col min="4619" max="4619" width="19" customWidth="1"/>
    <col min="4620" max="4620" width="30.33203125" customWidth="1"/>
    <col min="4866" max="4866" width="7.33203125" customWidth="1"/>
    <col min="4867" max="4867" width="39.44140625" customWidth="1"/>
    <col min="4868" max="4868" width="24.5546875" customWidth="1"/>
    <col min="4869" max="4869" width="18.5546875" customWidth="1"/>
    <col min="4870" max="4870" width="52.33203125" customWidth="1"/>
    <col min="4871" max="4871" width="27.5546875" customWidth="1"/>
    <col min="4872" max="4872" width="20.109375" customWidth="1"/>
    <col min="4873" max="4873" width="14.33203125" customWidth="1"/>
    <col min="4874" max="4874" width="26.88671875" customWidth="1"/>
    <col min="4875" max="4875" width="19" customWidth="1"/>
    <col min="4876" max="4876" width="30.33203125" customWidth="1"/>
    <col min="5122" max="5122" width="7.33203125" customWidth="1"/>
    <col min="5123" max="5123" width="39.44140625" customWidth="1"/>
    <col min="5124" max="5124" width="24.5546875" customWidth="1"/>
    <col min="5125" max="5125" width="18.5546875" customWidth="1"/>
    <col min="5126" max="5126" width="52.33203125" customWidth="1"/>
    <col min="5127" max="5127" width="27.5546875" customWidth="1"/>
    <col min="5128" max="5128" width="20.109375" customWidth="1"/>
    <col min="5129" max="5129" width="14.33203125" customWidth="1"/>
    <col min="5130" max="5130" width="26.88671875" customWidth="1"/>
    <col min="5131" max="5131" width="19" customWidth="1"/>
    <col min="5132" max="5132" width="30.33203125" customWidth="1"/>
    <col min="5378" max="5378" width="7.33203125" customWidth="1"/>
    <col min="5379" max="5379" width="39.44140625" customWidth="1"/>
    <col min="5380" max="5380" width="24.5546875" customWidth="1"/>
    <col min="5381" max="5381" width="18.5546875" customWidth="1"/>
    <col min="5382" max="5382" width="52.33203125" customWidth="1"/>
    <col min="5383" max="5383" width="27.5546875" customWidth="1"/>
    <col min="5384" max="5384" width="20.109375" customWidth="1"/>
    <col min="5385" max="5385" width="14.33203125" customWidth="1"/>
    <col min="5386" max="5386" width="26.88671875" customWidth="1"/>
    <col min="5387" max="5387" width="19" customWidth="1"/>
    <col min="5388" max="5388" width="30.33203125" customWidth="1"/>
    <col min="5634" max="5634" width="7.33203125" customWidth="1"/>
    <col min="5635" max="5635" width="39.44140625" customWidth="1"/>
    <col min="5636" max="5636" width="24.5546875" customWidth="1"/>
    <col min="5637" max="5637" width="18.5546875" customWidth="1"/>
    <col min="5638" max="5638" width="52.33203125" customWidth="1"/>
    <col min="5639" max="5639" width="27.5546875" customWidth="1"/>
    <col min="5640" max="5640" width="20.109375" customWidth="1"/>
    <col min="5641" max="5641" width="14.33203125" customWidth="1"/>
    <col min="5642" max="5642" width="26.88671875" customWidth="1"/>
    <col min="5643" max="5643" width="19" customWidth="1"/>
    <col min="5644" max="5644" width="30.33203125" customWidth="1"/>
    <col min="5890" max="5890" width="7.33203125" customWidth="1"/>
    <col min="5891" max="5891" width="39.44140625" customWidth="1"/>
    <col min="5892" max="5892" width="24.5546875" customWidth="1"/>
    <col min="5893" max="5893" width="18.5546875" customWidth="1"/>
    <col min="5894" max="5894" width="52.33203125" customWidth="1"/>
    <col min="5895" max="5895" width="27.5546875" customWidth="1"/>
    <col min="5896" max="5896" width="20.109375" customWidth="1"/>
    <col min="5897" max="5897" width="14.33203125" customWidth="1"/>
    <col min="5898" max="5898" width="26.88671875" customWidth="1"/>
    <col min="5899" max="5899" width="19" customWidth="1"/>
    <col min="5900" max="5900" width="30.33203125" customWidth="1"/>
    <col min="6146" max="6146" width="7.33203125" customWidth="1"/>
    <col min="6147" max="6147" width="39.44140625" customWidth="1"/>
    <col min="6148" max="6148" width="24.5546875" customWidth="1"/>
    <col min="6149" max="6149" width="18.5546875" customWidth="1"/>
    <col min="6150" max="6150" width="52.33203125" customWidth="1"/>
    <col min="6151" max="6151" width="27.5546875" customWidth="1"/>
    <col min="6152" max="6152" width="20.109375" customWidth="1"/>
    <col min="6153" max="6153" width="14.33203125" customWidth="1"/>
    <col min="6154" max="6154" width="26.88671875" customWidth="1"/>
    <col min="6155" max="6155" width="19" customWidth="1"/>
    <col min="6156" max="6156" width="30.33203125" customWidth="1"/>
    <col min="6402" max="6402" width="7.33203125" customWidth="1"/>
    <col min="6403" max="6403" width="39.44140625" customWidth="1"/>
    <col min="6404" max="6404" width="24.5546875" customWidth="1"/>
    <col min="6405" max="6405" width="18.5546875" customWidth="1"/>
    <col min="6406" max="6406" width="52.33203125" customWidth="1"/>
    <col min="6407" max="6407" width="27.5546875" customWidth="1"/>
    <col min="6408" max="6408" width="20.109375" customWidth="1"/>
    <col min="6409" max="6409" width="14.33203125" customWidth="1"/>
    <col min="6410" max="6410" width="26.88671875" customWidth="1"/>
    <col min="6411" max="6411" width="19" customWidth="1"/>
    <col min="6412" max="6412" width="30.33203125" customWidth="1"/>
    <col min="6658" max="6658" width="7.33203125" customWidth="1"/>
    <col min="6659" max="6659" width="39.44140625" customWidth="1"/>
    <col min="6660" max="6660" width="24.5546875" customWidth="1"/>
    <col min="6661" max="6661" width="18.5546875" customWidth="1"/>
    <col min="6662" max="6662" width="52.33203125" customWidth="1"/>
    <col min="6663" max="6663" width="27.5546875" customWidth="1"/>
    <col min="6664" max="6664" width="20.109375" customWidth="1"/>
    <col min="6665" max="6665" width="14.33203125" customWidth="1"/>
    <col min="6666" max="6666" width="26.88671875" customWidth="1"/>
    <col min="6667" max="6667" width="19" customWidth="1"/>
    <col min="6668" max="6668" width="30.33203125" customWidth="1"/>
    <col min="6914" max="6914" width="7.33203125" customWidth="1"/>
    <col min="6915" max="6915" width="39.44140625" customWidth="1"/>
    <col min="6916" max="6916" width="24.5546875" customWidth="1"/>
    <col min="6917" max="6917" width="18.5546875" customWidth="1"/>
    <col min="6918" max="6918" width="52.33203125" customWidth="1"/>
    <col min="6919" max="6919" width="27.5546875" customWidth="1"/>
    <col min="6920" max="6920" width="20.109375" customWidth="1"/>
    <col min="6921" max="6921" width="14.33203125" customWidth="1"/>
    <col min="6922" max="6922" width="26.88671875" customWidth="1"/>
    <col min="6923" max="6923" width="19" customWidth="1"/>
    <col min="6924" max="6924" width="30.33203125" customWidth="1"/>
    <col min="7170" max="7170" width="7.33203125" customWidth="1"/>
    <col min="7171" max="7171" width="39.44140625" customWidth="1"/>
    <col min="7172" max="7172" width="24.5546875" customWidth="1"/>
    <col min="7173" max="7173" width="18.5546875" customWidth="1"/>
    <col min="7174" max="7174" width="52.33203125" customWidth="1"/>
    <col min="7175" max="7175" width="27.5546875" customWidth="1"/>
    <col min="7176" max="7176" width="20.109375" customWidth="1"/>
    <col min="7177" max="7177" width="14.33203125" customWidth="1"/>
    <col min="7178" max="7178" width="26.88671875" customWidth="1"/>
    <col min="7179" max="7179" width="19" customWidth="1"/>
    <col min="7180" max="7180" width="30.33203125" customWidth="1"/>
    <col min="7426" max="7426" width="7.33203125" customWidth="1"/>
    <col min="7427" max="7427" width="39.44140625" customWidth="1"/>
    <col min="7428" max="7428" width="24.5546875" customWidth="1"/>
    <col min="7429" max="7429" width="18.5546875" customWidth="1"/>
    <col min="7430" max="7430" width="52.33203125" customWidth="1"/>
    <col min="7431" max="7431" width="27.5546875" customWidth="1"/>
    <col min="7432" max="7432" width="20.109375" customWidth="1"/>
    <col min="7433" max="7433" width="14.33203125" customWidth="1"/>
    <col min="7434" max="7434" width="26.88671875" customWidth="1"/>
    <col min="7435" max="7435" width="19" customWidth="1"/>
    <col min="7436" max="7436" width="30.33203125" customWidth="1"/>
    <col min="7682" max="7682" width="7.33203125" customWidth="1"/>
    <col min="7683" max="7683" width="39.44140625" customWidth="1"/>
    <col min="7684" max="7684" width="24.5546875" customWidth="1"/>
    <col min="7685" max="7685" width="18.5546875" customWidth="1"/>
    <col min="7686" max="7686" width="52.33203125" customWidth="1"/>
    <col min="7687" max="7687" width="27.5546875" customWidth="1"/>
    <col min="7688" max="7688" width="20.109375" customWidth="1"/>
    <col min="7689" max="7689" width="14.33203125" customWidth="1"/>
    <col min="7690" max="7690" width="26.88671875" customWidth="1"/>
    <col min="7691" max="7691" width="19" customWidth="1"/>
    <col min="7692" max="7692" width="30.33203125" customWidth="1"/>
    <col min="7938" max="7938" width="7.33203125" customWidth="1"/>
    <col min="7939" max="7939" width="39.44140625" customWidth="1"/>
    <col min="7940" max="7940" width="24.5546875" customWidth="1"/>
    <col min="7941" max="7941" width="18.5546875" customWidth="1"/>
    <col min="7942" max="7942" width="52.33203125" customWidth="1"/>
    <col min="7943" max="7943" width="27.5546875" customWidth="1"/>
    <col min="7944" max="7944" width="20.109375" customWidth="1"/>
    <col min="7945" max="7945" width="14.33203125" customWidth="1"/>
    <col min="7946" max="7946" width="26.88671875" customWidth="1"/>
    <col min="7947" max="7947" width="19" customWidth="1"/>
    <col min="7948" max="7948" width="30.33203125" customWidth="1"/>
    <col min="8194" max="8194" width="7.33203125" customWidth="1"/>
    <col min="8195" max="8195" width="39.44140625" customWidth="1"/>
    <col min="8196" max="8196" width="24.5546875" customWidth="1"/>
    <col min="8197" max="8197" width="18.5546875" customWidth="1"/>
    <col min="8198" max="8198" width="52.33203125" customWidth="1"/>
    <col min="8199" max="8199" width="27.5546875" customWidth="1"/>
    <col min="8200" max="8200" width="20.109375" customWidth="1"/>
    <col min="8201" max="8201" width="14.33203125" customWidth="1"/>
    <col min="8202" max="8202" width="26.88671875" customWidth="1"/>
    <col min="8203" max="8203" width="19" customWidth="1"/>
    <col min="8204" max="8204" width="30.33203125" customWidth="1"/>
    <col min="8450" max="8450" width="7.33203125" customWidth="1"/>
    <col min="8451" max="8451" width="39.44140625" customWidth="1"/>
    <col min="8452" max="8452" width="24.5546875" customWidth="1"/>
    <col min="8453" max="8453" width="18.5546875" customWidth="1"/>
    <col min="8454" max="8454" width="52.33203125" customWidth="1"/>
    <col min="8455" max="8455" width="27.5546875" customWidth="1"/>
    <col min="8456" max="8456" width="20.109375" customWidth="1"/>
    <col min="8457" max="8457" width="14.33203125" customWidth="1"/>
    <col min="8458" max="8458" width="26.88671875" customWidth="1"/>
    <col min="8459" max="8459" width="19" customWidth="1"/>
    <col min="8460" max="8460" width="30.33203125" customWidth="1"/>
    <col min="8706" max="8706" width="7.33203125" customWidth="1"/>
    <col min="8707" max="8707" width="39.44140625" customWidth="1"/>
    <col min="8708" max="8708" width="24.5546875" customWidth="1"/>
    <col min="8709" max="8709" width="18.5546875" customWidth="1"/>
    <col min="8710" max="8710" width="52.33203125" customWidth="1"/>
    <col min="8711" max="8711" width="27.5546875" customWidth="1"/>
    <col min="8712" max="8712" width="20.109375" customWidth="1"/>
    <col min="8713" max="8713" width="14.33203125" customWidth="1"/>
    <col min="8714" max="8714" width="26.88671875" customWidth="1"/>
    <col min="8715" max="8715" width="19" customWidth="1"/>
    <col min="8716" max="8716" width="30.33203125" customWidth="1"/>
    <col min="8962" max="8962" width="7.33203125" customWidth="1"/>
    <col min="8963" max="8963" width="39.44140625" customWidth="1"/>
    <col min="8964" max="8964" width="24.5546875" customWidth="1"/>
    <col min="8965" max="8965" width="18.5546875" customWidth="1"/>
    <col min="8966" max="8966" width="52.33203125" customWidth="1"/>
    <col min="8967" max="8967" width="27.5546875" customWidth="1"/>
    <col min="8968" max="8968" width="20.109375" customWidth="1"/>
    <col min="8969" max="8969" width="14.33203125" customWidth="1"/>
    <col min="8970" max="8970" width="26.88671875" customWidth="1"/>
    <col min="8971" max="8971" width="19" customWidth="1"/>
    <col min="8972" max="8972" width="30.33203125" customWidth="1"/>
    <col min="9218" max="9218" width="7.33203125" customWidth="1"/>
    <col min="9219" max="9219" width="39.44140625" customWidth="1"/>
    <col min="9220" max="9220" width="24.5546875" customWidth="1"/>
    <col min="9221" max="9221" width="18.5546875" customWidth="1"/>
    <col min="9222" max="9222" width="52.33203125" customWidth="1"/>
    <col min="9223" max="9223" width="27.5546875" customWidth="1"/>
    <col min="9224" max="9224" width="20.109375" customWidth="1"/>
    <col min="9225" max="9225" width="14.33203125" customWidth="1"/>
    <col min="9226" max="9226" width="26.88671875" customWidth="1"/>
    <col min="9227" max="9227" width="19" customWidth="1"/>
    <col min="9228" max="9228" width="30.33203125" customWidth="1"/>
    <col min="9474" max="9474" width="7.33203125" customWidth="1"/>
    <col min="9475" max="9475" width="39.44140625" customWidth="1"/>
    <col min="9476" max="9476" width="24.5546875" customWidth="1"/>
    <col min="9477" max="9477" width="18.5546875" customWidth="1"/>
    <col min="9478" max="9478" width="52.33203125" customWidth="1"/>
    <col min="9479" max="9479" width="27.5546875" customWidth="1"/>
    <col min="9480" max="9480" width="20.109375" customWidth="1"/>
    <col min="9481" max="9481" width="14.33203125" customWidth="1"/>
    <col min="9482" max="9482" width="26.88671875" customWidth="1"/>
    <col min="9483" max="9483" width="19" customWidth="1"/>
    <col min="9484" max="9484" width="30.33203125" customWidth="1"/>
    <col min="9730" max="9730" width="7.33203125" customWidth="1"/>
    <col min="9731" max="9731" width="39.44140625" customWidth="1"/>
    <col min="9732" max="9732" width="24.5546875" customWidth="1"/>
    <col min="9733" max="9733" width="18.5546875" customWidth="1"/>
    <col min="9734" max="9734" width="52.33203125" customWidth="1"/>
    <col min="9735" max="9735" width="27.5546875" customWidth="1"/>
    <col min="9736" max="9736" width="20.109375" customWidth="1"/>
    <col min="9737" max="9737" width="14.33203125" customWidth="1"/>
    <col min="9738" max="9738" width="26.88671875" customWidth="1"/>
    <col min="9739" max="9739" width="19" customWidth="1"/>
    <col min="9740" max="9740" width="30.33203125" customWidth="1"/>
    <col min="9986" max="9986" width="7.33203125" customWidth="1"/>
    <col min="9987" max="9987" width="39.44140625" customWidth="1"/>
    <col min="9988" max="9988" width="24.5546875" customWidth="1"/>
    <col min="9989" max="9989" width="18.5546875" customWidth="1"/>
    <col min="9990" max="9990" width="52.33203125" customWidth="1"/>
    <col min="9991" max="9991" width="27.5546875" customWidth="1"/>
    <col min="9992" max="9992" width="20.109375" customWidth="1"/>
    <col min="9993" max="9993" width="14.33203125" customWidth="1"/>
    <col min="9994" max="9994" width="26.88671875" customWidth="1"/>
    <col min="9995" max="9995" width="19" customWidth="1"/>
    <col min="9996" max="9996" width="30.33203125" customWidth="1"/>
    <col min="10242" max="10242" width="7.33203125" customWidth="1"/>
    <col min="10243" max="10243" width="39.44140625" customWidth="1"/>
    <col min="10244" max="10244" width="24.5546875" customWidth="1"/>
    <col min="10245" max="10245" width="18.5546875" customWidth="1"/>
    <col min="10246" max="10246" width="52.33203125" customWidth="1"/>
    <col min="10247" max="10247" width="27.5546875" customWidth="1"/>
    <col min="10248" max="10248" width="20.109375" customWidth="1"/>
    <col min="10249" max="10249" width="14.33203125" customWidth="1"/>
    <col min="10250" max="10250" width="26.88671875" customWidth="1"/>
    <col min="10251" max="10251" width="19" customWidth="1"/>
    <col min="10252" max="10252" width="30.33203125" customWidth="1"/>
    <col min="10498" max="10498" width="7.33203125" customWidth="1"/>
    <col min="10499" max="10499" width="39.44140625" customWidth="1"/>
    <col min="10500" max="10500" width="24.5546875" customWidth="1"/>
    <col min="10501" max="10501" width="18.5546875" customWidth="1"/>
    <col min="10502" max="10502" width="52.33203125" customWidth="1"/>
    <col min="10503" max="10503" width="27.5546875" customWidth="1"/>
    <col min="10504" max="10504" width="20.109375" customWidth="1"/>
    <col min="10505" max="10505" width="14.33203125" customWidth="1"/>
    <col min="10506" max="10506" width="26.88671875" customWidth="1"/>
    <col min="10507" max="10507" width="19" customWidth="1"/>
    <col min="10508" max="10508" width="30.33203125" customWidth="1"/>
    <col min="10754" max="10754" width="7.33203125" customWidth="1"/>
    <col min="10755" max="10755" width="39.44140625" customWidth="1"/>
    <col min="10756" max="10756" width="24.5546875" customWidth="1"/>
    <col min="10757" max="10757" width="18.5546875" customWidth="1"/>
    <col min="10758" max="10758" width="52.33203125" customWidth="1"/>
    <col min="10759" max="10759" width="27.5546875" customWidth="1"/>
    <col min="10760" max="10760" width="20.109375" customWidth="1"/>
    <col min="10761" max="10761" width="14.33203125" customWidth="1"/>
    <col min="10762" max="10762" width="26.88671875" customWidth="1"/>
    <col min="10763" max="10763" width="19" customWidth="1"/>
    <col min="10764" max="10764" width="30.33203125" customWidth="1"/>
    <col min="11010" max="11010" width="7.33203125" customWidth="1"/>
    <col min="11011" max="11011" width="39.44140625" customWidth="1"/>
    <col min="11012" max="11012" width="24.5546875" customWidth="1"/>
    <col min="11013" max="11013" width="18.5546875" customWidth="1"/>
    <col min="11014" max="11014" width="52.33203125" customWidth="1"/>
    <col min="11015" max="11015" width="27.5546875" customWidth="1"/>
    <col min="11016" max="11016" width="20.109375" customWidth="1"/>
    <col min="11017" max="11017" width="14.33203125" customWidth="1"/>
    <col min="11018" max="11018" width="26.88671875" customWidth="1"/>
    <col min="11019" max="11019" width="19" customWidth="1"/>
    <col min="11020" max="11020" width="30.33203125" customWidth="1"/>
    <col min="11266" max="11266" width="7.33203125" customWidth="1"/>
    <col min="11267" max="11267" width="39.44140625" customWidth="1"/>
    <col min="11268" max="11268" width="24.5546875" customWidth="1"/>
    <col min="11269" max="11269" width="18.5546875" customWidth="1"/>
    <col min="11270" max="11270" width="52.33203125" customWidth="1"/>
    <col min="11271" max="11271" width="27.5546875" customWidth="1"/>
    <col min="11272" max="11272" width="20.109375" customWidth="1"/>
    <col min="11273" max="11273" width="14.33203125" customWidth="1"/>
    <col min="11274" max="11274" width="26.88671875" customWidth="1"/>
    <col min="11275" max="11275" width="19" customWidth="1"/>
    <col min="11276" max="11276" width="30.33203125" customWidth="1"/>
    <col min="11522" max="11522" width="7.33203125" customWidth="1"/>
    <col min="11523" max="11523" width="39.44140625" customWidth="1"/>
    <col min="11524" max="11524" width="24.5546875" customWidth="1"/>
    <col min="11525" max="11525" width="18.5546875" customWidth="1"/>
    <col min="11526" max="11526" width="52.33203125" customWidth="1"/>
    <col min="11527" max="11527" width="27.5546875" customWidth="1"/>
    <col min="11528" max="11528" width="20.109375" customWidth="1"/>
    <col min="11529" max="11529" width="14.33203125" customWidth="1"/>
    <col min="11530" max="11530" width="26.88671875" customWidth="1"/>
    <col min="11531" max="11531" width="19" customWidth="1"/>
    <col min="11532" max="11532" width="30.33203125" customWidth="1"/>
    <col min="11778" max="11778" width="7.33203125" customWidth="1"/>
    <col min="11779" max="11779" width="39.44140625" customWidth="1"/>
    <col min="11780" max="11780" width="24.5546875" customWidth="1"/>
    <col min="11781" max="11781" width="18.5546875" customWidth="1"/>
    <col min="11782" max="11782" width="52.33203125" customWidth="1"/>
    <col min="11783" max="11783" width="27.5546875" customWidth="1"/>
    <col min="11784" max="11784" width="20.109375" customWidth="1"/>
    <col min="11785" max="11785" width="14.33203125" customWidth="1"/>
    <col min="11786" max="11786" width="26.88671875" customWidth="1"/>
    <col min="11787" max="11787" width="19" customWidth="1"/>
    <col min="11788" max="11788" width="30.33203125" customWidth="1"/>
    <col min="12034" max="12034" width="7.33203125" customWidth="1"/>
    <col min="12035" max="12035" width="39.44140625" customWidth="1"/>
    <col min="12036" max="12036" width="24.5546875" customWidth="1"/>
    <col min="12037" max="12037" width="18.5546875" customWidth="1"/>
    <col min="12038" max="12038" width="52.33203125" customWidth="1"/>
    <col min="12039" max="12039" width="27.5546875" customWidth="1"/>
    <col min="12040" max="12040" width="20.109375" customWidth="1"/>
    <col min="12041" max="12041" width="14.33203125" customWidth="1"/>
    <col min="12042" max="12042" width="26.88671875" customWidth="1"/>
    <col min="12043" max="12043" width="19" customWidth="1"/>
    <col min="12044" max="12044" width="30.33203125" customWidth="1"/>
    <col min="12290" max="12290" width="7.33203125" customWidth="1"/>
    <col min="12291" max="12291" width="39.44140625" customWidth="1"/>
    <col min="12292" max="12292" width="24.5546875" customWidth="1"/>
    <col min="12293" max="12293" width="18.5546875" customWidth="1"/>
    <col min="12294" max="12294" width="52.33203125" customWidth="1"/>
    <col min="12295" max="12295" width="27.5546875" customWidth="1"/>
    <col min="12296" max="12296" width="20.109375" customWidth="1"/>
    <col min="12297" max="12297" width="14.33203125" customWidth="1"/>
    <col min="12298" max="12298" width="26.88671875" customWidth="1"/>
    <col min="12299" max="12299" width="19" customWidth="1"/>
    <col min="12300" max="12300" width="30.33203125" customWidth="1"/>
    <col min="12546" max="12546" width="7.33203125" customWidth="1"/>
    <col min="12547" max="12547" width="39.44140625" customWidth="1"/>
    <col min="12548" max="12548" width="24.5546875" customWidth="1"/>
    <col min="12549" max="12549" width="18.5546875" customWidth="1"/>
    <col min="12550" max="12550" width="52.33203125" customWidth="1"/>
    <col min="12551" max="12551" width="27.5546875" customWidth="1"/>
    <col min="12552" max="12552" width="20.109375" customWidth="1"/>
    <col min="12553" max="12553" width="14.33203125" customWidth="1"/>
    <col min="12554" max="12554" width="26.88671875" customWidth="1"/>
    <col min="12555" max="12555" width="19" customWidth="1"/>
    <col min="12556" max="12556" width="30.33203125" customWidth="1"/>
    <col min="12802" max="12802" width="7.33203125" customWidth="1"/>
    <col min="12803" max="12803" width="39.44140625" customWidth="1"/>
    <col min="12804" max="12804" width="24.5546875" customWidth="1"/>
    <col min="12805" max="12805" width="18.5546875" customWidth="1"/>
    <col min="12806" max="12806" width="52.33203125" customWidth="1"/>
    <col min="12807" max="12807" width="27.5546875" customWidth="1"/>
    <col min="12808" max="12808" width="20.109375" customWidth="1"/>
    <col min="12809" max="12809" width="14.33203125" customWidth="1"/>
    <col min="12810" max="12810" width="26.88671875" customWidth="1"/>
    <col min="12811" max="12811" width="19" customWidth="1"/>
    <col min="12812" max="12812" width="30.33203125" customWidth="1"/>
    <col min="13058" max="13058" width="7.33203125" customWidth="1"/>
    <col min="13059" max="13059" width="39.44140625" customWidth="1"/>
    <col min="13060" max="13060" width="24.5546875" customWidth="1"/>
    <col min="13061" max="13061" width="18.5546875" customWidth="1"/>
    <col min="13062" max="13062" width="52.33203125" customWidth="1"/>
    <col min="13063" max="13063" width="27.5546875" customWidth="1"/>
    <col min="13064" max="13064" width="20.109375" customWidth="1"/>
    <col min="13065" max="13065" width="14.33203125" customWidth="1"/>
    <col min="13066" max="13066" width="26.88671875" customWidth="1"/>
    <col min="13067" max="13067" width="19" customWidth="1"/>
    <col min="13068" max="13068" width="30.33203125" customWidth="1"/>
    <col min="13314" max="13314" width="7.33203125" customWidth="1"/>
    <col min="13315" max="13315" width="39.44140625" customWidth="1"/>
    <col min="13316" max="13316" width="24.5546875" customWidth="1"/>
    <col min="13317" max="13317" width="18.5546875" customWidth="1"/>
    <col min="13318" max="13318" width="52.33203125" customWidth="1"/>
    <col min="13319" max="13319" width="27.5546875" customWidth="1"/>
    <col min="13320" max="13320" width="20.109375" customWidth="1"/>
    <col min="13321" max="13321" width="14.33203125" customWidth="1"/>
    <col min="13322" max="13322" width="26.88671875" customWidth="1"/>
    <col min="13323" max="13323" width="19" customWidth="1"/>
    <col min="13324" max="13324" width="30.33203125" customWidth="1"/>
    <col min="13570" max="13570" width="7.33203125" customWidth="1"/>
    <col min="13571" max="13571" width="39.44140625" customWidth="1"/>
    <col min="13572" max="13572" width="24.5546875" customWidth="1"/>
    <col min="13573" max="13573" width="18.5546875" customWidth="1"/>
    <col min="13574" max="13574" width="52.33203125" customWidth="1"/>
    <col min="13575" max="13575" width="27.5546875" customWidth="1"/>
    <col min="13576" max="13576" width="20.109375" customWidth="1"/>
    <col min="13577" max="13577" width="14.33203125" customWidth="1"/>
    <col min="13578" max="13578" width="26.88671875" customWidth="1"/>
    <col min="13579" max="13579" width="19" customWidth="1"/>
    <col min="13580" max="13580" width="30.33203125" customWidth="1"/>
    <col min="13826" max="13826" width="7.33203125" customWidth="1"/>
    <col min="13827" max="13827" width="39.44140625" customWidth="1"/>
    <col min="13828" max="13828" width="24.5546875" customWidth="1"/>
    <col min="13829" max="13829" width="18.5546875" customWidth="1"/>
    <col min="13830" max="13830" width="52.33203125" customWidth="1"/>
    <col min="13831" max="13831" width="27.5546875" customWidth="1"/>
    <col min="13832" max="13832" width="20.109375" customWidth="1"/>
    <col min="13833" max="13833" width="14.33203125" customWidth="1"/>
    <col min="13834" max="13834" width="26.88671875" customWidth="1"/>
    <col min="13835" max="13835" width="19" customWidth="1"/>
    <col min="13836" max="13836" width="30.33203125" customWidth="1"/>
    <col min="14082" max="14082" width="7.33203125" customWidth="1"/>
    <col min="14083" max="14083" width="39.44140625" customWidth="1"/>
    <col min="14084" max="14084" width="24.5546875" customWidth="1"/>
    <col min="14085" max="14085" width="18.5546875" customWidth="1"/>
    <col min="14086" max="14086" width="52.33203125" customWidth="1"/>
    <col min="14087" max="14087" width="27.5546875" customWidth="1"/>
    <col min="14088" max="14088" width="20.109375" customWidth="1"/>
    <col min="14089" max="14089" width="14.33203125" customWidth="1"/>
    <col min="14090" max="14090" width="26.88671875" customWidth="1"/>
    <col min="14091" max="14091" width="19" customWidth="1"/>
    <col min="14092" max="14092" width="30.33203125" customWidth="1"/>
    <col min="14338" max="14338" width="7.33203125" customWidth="1"/>
    <col min="14339" max="14339" width="39.44140625" customWidth="1"/>
    <col min="14340" max="14340" width="24.5546875" customWidth="1"/>
    <col min="14341" max="14341" width="18.5546875" customWidth="1"/>
    <col min="14342" max="14342" width="52.33203125" customWidth="1"/>
    <col min="14343" max="14343" width="27.5546875" customWidth="1"/>
    <col min="14344" max="14344" width="20.109375" customWidth="1"/>
    <col min="14345" max="14345" width="14.33203125" customWidth="1"/>
    <col min="14346" max="14346" width="26.88671875" customWidth="1"/>
    <col min="14347" max="14347" width="19" customWidth="1"/>
    <col min="14348" max="14348" width="30.33203125" customWidth="1"/>
    <col min="14594" max="14594" width="7.33203125" customWidth="1"/>
    <col min="14595" max="14595" width="39.44140625" customWidth="1"/>
    <col min="14596" max="14596" width="24.5546875" customWidth="1"/>
    <col min="14597" max="14597" width="18.5546875" customWidth="1"/>
    <col min="14598" max="14598" width="52.33203125" customWidth="1"/>
    <col min="14599" max="14599" width="27.5546875" customWidth="1"/>
    <col min="14600" max="14600" width="20.109375" customWidth="1"/>
    <col min="14601" max="14601" width="14.33203125" customWidth="1"/>
    <col min="14602" max="14602" width="26.88671875" customWidth="1"/>
    <col min="14603" max="14603" width="19" customWidth="1"/>
    <col min="14604" max="14604" width="30.33203125" customWidth="1"/>
    <col min="14850" max="14850" width="7.33203125" customWidth="1"/>
    <col min="14851" max="14851" width="39.44140625" customWidth="1"/>
    <col min="14852" max="14852" width="24.5546875" customWidth="1"/>
    <col min="14853" max="14853" width="18.5546875" customWidth="1"/>
    <col min="14854" max="14854" width="52.33203125" customWidth="1"/>
    <col min="14855" max="14855" width="27.5546875" customWidth="1"/>
    <col min="14856" max="14856" width="20.109375" customWidth="1"/>
    <col min="14857" max="14857" width="14.33203125" customWidth="1"/>
    <col min="14858" max="14858" width="26.88671875" customWidth="1"/>
    <col min="14859" max="14859" width="19" customWidth="1"/>
    <col min="14860" max="14860" width="30.33203125" customWidth="1"/>
    <col min="15106" max="15106" width="7.33203125" customWidth="1"/>
    <col min="15107" max="15107" width="39.44140625" customWidth="1"/>
    <col min="15108" max="15108" width="24.5546875" customWidth="1"/>
    <col min="15109" max="15109" width="18.5546875" customWidth="1"/>
    <col min="15110" max="15110" width="52.33203125" customWidth="1"/>
    <col min="15111" max="15111" width="27.5546875" customWidth="1"/>
    <col min="15112" max="15112" width="20.109375" customWidth="1"/>
    <col min="15113" max="15113" width="14.33203125" customWidth="1"/>
    <col min="15114" max="15114" width="26.88671875" customWidth="1"/>
    <col min="15115" max="15115" width="19" customWidth="1"/>
    <col min="15116" max="15116" width="30.33203125" customWidth="1"/>
    <col min="15362" max="15362" width="7.33203125" customWidth="1"/>
    <col min="15363" max="15363" width="39.44140625" customWidth="1"/>
    <col min="15364" max="15364" width="24.5546875" customWidth="1"/>
    <col min="15365" max="15365" width="18.5546875" customWidth="1"/>
    <col min="15366" max="15366" width="52.33203125" customWidth="1"/>
    <col min="15367" max="15367" width="27.5546875" customWidth="1"/>
    <col min="15368" max="15368" width="20.109375" customWidth="1"/>
    <col min="15369" max="15369" width="14.33203125" customWidth="1"/>
    <col min="15370" max="15370" width="26.88671875" customWidth="1"/>
    <col min="15371" max="15371" width="19" customWidth="1"/>
    <col min="15372" max="15372" width="30.33203125" customWidth="1"/>
    <col min="15618" max="15618" width="7.33203125" customWidth="1"/>
    <col min="15619" max="15619" width="39.44140625" customWidth="1"/>
    <col min="15620" max="15620" width="24.5546875" customWidth="1"/>
    <col min="15621" max="15621" width="18.5546875" customWidth="1"/>
    <col min="15622" max="15622" width="52.33203125" customWidth="1"/>
    <col min="15623" max="15623" width="27.5546875" customWidth="1"/>
    <col min="15624" max="15624" width="20.109375" customWidth="1"/>
    <col min="15625" max="15625" width="14.33203125" customWidth="1"/>
    <col min="15626" max="15626" width="26.88671875" customWidth="1"/>
    <col min="15627" max="15627" width="19" customWidth="1"/>
    <col min="15628" max="15628" width="30.33203125" customWidth="1"/>
    <col min="15874" max="15874" width="7.33203125" customWidth="1"/>
    <col min="15875" max="15875" width="39.44140625" customWidth="1"/>
    <col min="15876" max="15876" width="24.5546875" customWidth="1"/>
    <col min="15877" max="15877" width="18.5546875" customWidth="1"/>
    <col min="15878" max="15878" width="52.33203125" customWidth="1"/>
    <col min="15879" max="15879" width="27.5546875" customWidth="1"/>
    <col min="15880" max="15880" width="20.109375" customWidth="1"/>
    <col min="15881" max="15881" width="14.33203125" customWidth="1"/>
    <col min="15882" max="15882" width="26.88671875" customWidth="1"/>
    <col min="15883" max="15883" width="19" customWidth="1"/>
    <col min="15884" max="15884" width="30.33203125" customWidth="1"/>
    <col min="16130" max="16130" width="7.33203125" customWidth="1"/>
    <col min="16131" max="16131" width="39.44140625" customWidth="1"/>
    <col min="16132" max="16132" width="24.5546875" customWidth="1"/>
    <col min="16133" max="16133" width="18.5546875" customWidth="1"/>
    <col min="16134" max="16134" width="52.33203125" customWidth="1"/>
    <col min="16135" max="16135" width="27.5546875" customWidth="1"/>
    <col min="16136" max="16136" width="20.109375" customWidth="1"/>
    <col min="16137" max="16137" width="14.33203125" customWidth="1"/>
    <col min="16138" max="16138" width="26.88671875" customWidth="1"/>
    <col min="16139" max="16139" width="19" customWidth="1"/>
    <col min="16140" max="16140" width="30.33203125" customWidth="1"/>
  </cols>
  <sheetData>
    <row r="1" spans="2:17" ht="39.75" customHeight="1" x14ac:dyDescent="0.3">
      <c r="K1" s="69" t="s">
        <v>0</v>
      </c>
      <c r="L1" s="69"/>
      <c r="M1" s="2"/>
      <c r="N1" s="2"/>
      <c r="O1" s="2"/>
      <c r="P1" s="2"/>
    </row>
    <row r="2" spans="2:17" ht="45" customHeight="1" x14ac:dyDescent="0.3">
      <c r="B2" s="4"/>
      <c r="C2" s="4"/>
      <c r="D2" s="4"/>
      <c r="E2" s="4"/>
      <c r="F2" s="4"/>
      <c r="G2" s="4"/>
      <c r="H2" s="4"/>
      <c r="I2" s="6"/>
      <c r="J2" s="6"/>
      <c r="K2" s="70" t="s">
        <v>95</v>
      </c>
      <c r="L2" s="70"/>
      <c r="M2" s="7"/>
      <c r="N2" s="7"/>
      <c r="O2" s="7"/>
      <c r="P2" s="7"/>
      <c r="Q2" s="7"/>
    </row>
    <row r="3" spans="2:17" ht="61.5" customHeight="1" x14ac:dyDescent="0.3">
      <c r="B3" s="4"/>
      <c r="C3" s="9" t="s">
        <v>96</v>
      </c>
      <c r="D3" s="10"/>
      <c r="E3" s="10"/>
      <c r="F3" s="10"/>
      <c r="G3" s="10"/>
      <c r="H3" s="10"/>
      <c r="I3" s="10"/>
      <c r="J3" s="10"/>
      <c r="K3" s="10"/>
      <c r="L3" s="4"/>
    </row>
    <row r="4" spans="2:17" ht="31.5" customHeight="1" x14ac:dyDescent="0.3">
      <c r="B4" s="71" t="s">
        <v>97</v>
      </c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2:17" ht="63" customHeight="1" x14ac:dyDescent="0.3">
      <c r="B5" s="72" t="s">
        <v>4</v>
      </c>
      <c r="C5" s="72" t="s">
        <v>5</v>
      </c>
      <c r="D5" s="73" t="s">
        <v>6</v>
      </c>
      <c r="E5" s="73"/>
      <c r="F5" s="73"/>
      <c r="G5" s="73" t="s">
        <v>7</v>
      </c>
      <c r="H5" s="73" t="s">
        <v>8</v>
      </c>
      <c r="I5" s="73"/>
      <c r="J5" s="73"/>
      <c r="K5" s="73"/>
      <c r="L5" s="72" t="s">
        <v>98</v>
      </c>
    </row>
    <row r="6" spans="2:17" ht="158.25" customHeight="1" x14ac:dyDescent="0.3">
      <c r="B6" s="72"/>
      <c r="C6" s="72"/>
      <c r="D6" s="74" t="s">
        <v>99</v>
      </c>
      <c r="E6" s="74" t="s">
        <v>100</v>
      </c>
      <c r="F6" s="74" t="s">
        <v>12</v>
      </c>
      <c r="G6" s="73"/>
      <c r="H6" s="74" t="s">
        <v>13</v>
      </c>
      <c r="I6" s="74" t="s">
        <v>101</v>
      </c>
      <c r="J6" s="74" t="s">
        <v>15</v>
      </c>
      <c r="K6" s="74" t="s">
        <v>101</v>
      </c>
      <c r="L6" s="72"/>
    </row>
    <row r="7" spans="2:17" ht="43.5" customHeight="1" x14ac:dyDescent="0.3">
      <c r="B7" s="74">
        <v>1</v>
      </c>
      <c r="C7" s="75" t="s">
        <v>102</v>
      </c>
      <c r="D7" s="76">
        <f>2470/1000</f>
        <v>2.4700000000000002</v>
      </c>
      <c r="E7" s="76">
        <v>0</v>
      </c>
      <c r="F7" s="74"/>
      <c r="G7" s="77">
        <f>SUM(D7,E7)</f>
        <v>2.4700000000000002</v>
      </c>
      <c r="H7" s="75"/>
      <c r="I7" s="76"/>
      <c r="J7" s="74"/>
      <c r="K7" s="76"/>
      <c r="L7" s="78">
        <v>2.4700000000000002</v>
      </c>
    </row>
    <row r="8" spans="2:17" ht="36" x14ac:dyDescent="0.3">
      <c r="B8" s="72">
        <v>2</v>
      </c>
      <c r="C8" s="79" t="s">
        <v>103</v>
      </c>
      <c r="D8" s="80">
        <v>0</v>
      </c>
      <c r="E8" s="80">
        <v>97.33</v>
      </c>
      <c r="F8" s="81" t="s">
        <v>104</v>
      </c>
      <c r="G8" s="82">
        <f>SUM(D8,E8)</f>
        <v>97.33</v>
      </c>
      <c r="H8" s="75"/>
      <c r="I8" s="76"/>
      <c r="J8" s="74"/>
      <c r="K8" s="76"/>
      <c r="L8" s="83">
        <v>97.33</v>
      </c>
    </row>
    <row r="9" spans="2:17" ht="48.75" customHeight="1" x14ac:dyDescent="0.3">
      <c r="B9" s="72"/>
      <c r="C9" s="84"/>
      <c r="D9" s="85"/>
      <c r="E9" s="85"/>
      <c r="F9" s="81" t="s">
        <v>105</v>
      </c>
      <c r="G9" s="86"/>
      <c r="H9" s="75"/>
      <c r="I9" s="76"/>
      <c r="J9" s="74"/>
      <c r="K9" s="76"/>
      <c r="L9" s="87"/>
    </row>
    <row r="10" spans="2:17" ht="63" customHeight="1" x14ac:dyDescent="0.3">
      <c r="B10" s="72"/>
      <c r="C10" s="88"/>
      <c r="D10" s="89"/>
      <c r="E10" s="89"/>
      <c r="F10" s="81" t="s">
        <v>106</v>
      </c>
      <c r="G10" s="90"/>
      <c r="H10" s="75"/>
      <c r="I10" s="76"/>
      <c r="J10" s="74"/>
      <c r="K10" s="76"/>
      <c r="L10" s="91"/>
    </row>
    <row r="11" spans="2:17" ht="69.75" customHeight="1" x14ac:dyDescent="0.3">
      <c r="B11" s="74">
        <v>3</v>
      </c>
      <c r="C11" s="74" t="s">
        <v>107</v>
      </c>
      <c r="D11" s="76">
        <v>0</v>
      </c>
      <c r="E11" s="76">
        <v>3</v>
      </c>
      <c r="F11" s="81" t="s">
        <v>108</v>
      </c>
      <c r="G11" s="77">
        <v>3</v>
      </c>
      <c r="H11" s="75"/>
      <c r="I11" s="76"/>
      <c r="J11" s="74"/>
      <c r="K11" s="76"/>
      <c r="L11" s="78">
        <v>3</v>
      </c>
    </row>
    <row r="12" spans="2:17" ht="51" customHeight="1" x14ac:dyDescent="0.35">
      <c r="B12" s="92"/>
      <c r="C12" s="93" t="s">
        <v>34</v>
      </c>
      <c r="D12" s="94">
        <v>2.4700000000000002</v>
      </c>
      <c r="E12" s="94">
        <v>100.33</v>
      </c>
      <c r="F12" s="95"/>
      <c r="G12" s="96">
        <v>102.8</v>
      </c>
      <c r="H12" s="97"/>
      <c r="I12" s="94">
        <f>SUM(I7:I10)</f>
        <v>0</v>
      </c>
      <c r="J12" s="95"/>
      <c r="K12" s="94">
        <f>SUM(K7:K10)</f>
        <v>0</v>
      </c>
      <c r="L12" s="98">
        <v>102.8</v>
      </c>
    </row>
    <row r="15" spans="2:17" ht="15.6" x14ac:dyDescent="0.3">
      <c r="C15" s="55" t="s">
        <v>109</v>
      </c>
      <c r="G15" s="56"/>
      <c r="H15" s="57" t="s">
        <v>110</v>
      </c>
      <c r="I15" s="58"/>
    </row>
    <row r="16" spans="2:17" x14ac:dyDescent="0.3">
      <c r="C16" s="55"/>
      <c r="G16" s="59" t="s">
        <v>37</v>
      </c>
      <c r="H16" s="59"/>
      <c r="I16" s="59"/>
    </row>
    <row r="17" spans="3:9" x14ac:dyDescent="0.3">
      <c r="C17" s="55"/>
      <c r="G17" s="59"/>
      <c r="H17" s="59"/>
      <c r="I17" s="59"/>
    </row>
    <row r="18" spans="3:9" x14ac:dyDescent="0.3">
      <c r="C18" s="55"/>
      <c r="G18" s="59"/>
      <c r="H18" s="59"/>
      <c r="I18" s="59"/>
    </row>
    <row r="19" spans="3:9" x14ac:dyDescent="0.3">
      <c r="C19" s="55"/>
      <c r="G19" s="59"/>
      <c r="H19" s="59"/>
      <c r="I19" s="59"/>
    </row>
    <row r="20" spans="3:9" ht="15.6" x14ac:dyDescent="0.3">
      <c r="C20" s="55" t="s">
        <v>38</v>
      </c>
      <c r="G20" s="56"/>
      <c r="H20" s="57" t="s">
        <v>111</v>
      </c>
      <c r="I20" s="58"/>
    </row>
    <row r="21" spans="3:9" x14ac:dyDescent="0.3">
      <c r="G21" s="59" t="s">
        <v>37</v>
      </c>
      <c r="H21" s="59"/>
      <c r="I21" s="59"/>
    </row>
  </sheetData>
  <mergeCells count="18">
    <mergeCell ref="H15:I15"/>
    <mergeCell ref="H20:I20"/>
    <mergeCell ref="B8:B10"/>
    <mergeCell ref="C8:C10"/>
    <mergeCell ref="D8:D10"/>
    <mergeCell ref="E8:E10"/>
    <mergeCell ref="G8:G10"/>
    <mergeCell ref="L8:L10"/>
    <mergeCell ref="K1:L1"/>
    <mergeCell ref="K2:L2"/>
    <mergeCell ref="C3:K3"/>
    <mergeCell ref="B4:L4"/>
    <mergeCell ref="B5:B6"/>
    <mergeCell ref="C5:C6"/>
    <mergeCell ref="D5:F5"/>
    <mergeCell ref="G5:G6"/>
    <mergeCell ref="H5:K5"/>
    <mergeCell ref="L5:L6"/>
  </mergeCells>
  <printOptions horizontalCentered="1" verticalCentered="1"/>
  <pageMargins left="0" right="0" top="0" bottom="0" header="0" footer="0"/>
  <pageSetup paperSize="9" scale="4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фтизиатрия</vt:lpstr>
      <vt:lpstr>кмпд4</vt:lpstr>
      <vt:lpstr>кмпд5</vt:lpstr>
      <vt:lpstr>швд2</vt:lpstr>
      <vt:lpstr>швд5</vt:lpstr>
      <vt:lpstr>кмкдц</vt:lpstr>
      <vt:lpstr>суваг</vt:lpstr>
      <vt:lpstr>смсч10</vt:lpstr>
      <vt:lpstr>кдц гол</vt:lpstr>
      <vt:lpstr>кдц1дар</vt:lpstr>
      <vt:lpstr>кдц2дар</vt:lpstr>
      <vt:lpstr>кдц дит</vt:lpstr>
      <vt:lpstr>кдц дес</vt:lpstr>
      <vt:lpstr>кдц дніп</vt:lpstr>
      <vt:lpstr>кдцобол</vt:lpstr>
      <vt:lpstr>кдспечер</vt:lpstr>
      <vt:lpstr>кдцсвятош</vt:lpstr>
      <vt:lpstr>кдцсолом</vt:lpstr>
      <vt:lpstr>кдцшевч</vt:lpstr>
      <vt:lpstr>кдспечер!Область_печати</vt:lpstr>
      <vt:lpstr>'кдц гол'!Область_печати</vt:lpstr>
      <vt:lpstr>'кдц дес'!Область_печати</vt:lpstr>
      <vt:lpstr>'кдц дніп'!Область_печати</vt:lpstr>
      <vt:lpstr>кдц1дар!Область_печати</vt:lpstr>
      <vt:lpstr>кдцобол!Область_печати</vt:lpstr>
      <vt:lpstr>кдцсвятош!Область_печати</vt:lpstr>
      <vt:lpstr>кдцшевч!Область_печати</vt:lpstr>
      <vt:lpstr>кмкдц!Область_печати</vt:lpstr>
      <vt:lpstr>кмпд4!Область_печати</vt:lpstr>
      <vt:lpstr>кмпд5!Область_печати</vt:lpstr>
      <vt:lpstr>смсч10!Область_печати</vt:lpstr>
      <vt:lpstr>суваг!Область_печати</vt:lpstr>
      <vt:lpstr>фтизиатрия!Область_печати</vt:lpstr>
      <vt:lpstr>швд2!Область_печати</vt:lpstr>
      <vt:lpstr>швд5!Область_печати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buhgalter</cp:lastModifiedBy>
  <cp:lastPrinted>2017-09-07T05:44:19Z</cp:lastPrinted>
  <dcterms:created xsi:type="dcterms:W3CDTF">2017-09-06T12:41:31Z</dcterms:created>
  <dcterms:modified xsi:type="dcterms:W3CDTF">2021-07-15T08:43:14Z</dcterms:modified>
</cp:coreProperties>
</file>