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buhgalter\Documents\2 квартал\Лікарсько-акушерська доп.вагітним\"/>
    </mc:Choice>
  </mc:AlternateContent>
  <xr:revisionPtr revIDLastSave="0" documentId="8_{A5241813-473B-4721-A180-244E0162A4D6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КМПБ№2" sheetId="212" r:id="rId1"/>
    <sheet name="КМПБ№3" sheetId="214" r:id="rId2"/>
    <sheet name="КМПБ№5" sheetId="216" r:id="rId3"/>
    <sheet name="КМПБ№6" sheetId="218" r:id="rId4"/>
    <sheet name="перенальный" sheetId="220" r:id="rId5"/>
  </sheets>
  <definedNames>
    <definedName name="_xlnm.Print_Area" localSheetId="0">КМПБ№2!$A$1:$K$64</definedName>
    <definedName name="_xlnm.Print_Area" localSheetId="1">КМПБ№3!$A$1:$K$36</definedName>
    <definedName name="_xlnm.Print_Area" localSheetId="2">КМПБ№5!$A$1:$K$58</definedName>
    <definedName name="_xlnm.Print_Area" localSheetId="3">КМПБ№6!$A$1:$K$71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20" l="1"/>
  <c r="H26" i="220"/>
  <c r="K26" i="220" s="1"/>
  <c r="D26" i="220"/>
  <c r="C26" i="220"/>
  <c r="F24" i="220"/>
  <c r="F23" i="220"/>
  <c r="F22" i="220"/>
  <c r="F21" i="220"/>
  <c r="F20" i="220"/>
  <c r="F19" i="220"/>
  <c r="F17" i="220"/>
  <c r="F16" i="220"/>
  <c r="F15" i="220"/>
  <c r="F14" i="220"/>
  <c r="F26" i="220" s="1"/>
  <c r="F13" i="220"/>
  <c r="F11" i="220"/>
  <c r="F10" i="220"/>
  <c r="F7" i="220"/>
  <c r="J63" i="218"/>
  <c r="H63" i="218"/>
  <c r="F63" i="218"/>
  <c r="D63" i="218"/>
  <c r="C63" i="218"/>
  <c r="K63" i="218" s="1"/>
  <c r="F62" i="218"/>
  <c r="F49" i="218"/>
  <c r="F45" i="218"/>
  <c r="F44" i="218"/>
  <c r="F43" i="218"/>
  <c r="F42" i="218"/>
  <c r="F41" i="218"/>
  <c r="F40" i="218"/>
  <c r="F39" i="218"/>
  <c r="F38" i="218"/>
  <c r="F36" i="218"/>
  <c r="F23" i="218"/>
  <c r="F22" i="218"/>
  <c r="F21" i="218"/>
  <c r="F20" i="218"/>
  <c r="F19" i="218"/>
  <c r="F18" i="218"/>
  <c r="F17" i="218"/>
  <c r="F16" i="218"/>
  <c r="F15" i="218"/>
  <c r="F14" i="218"/>
  <c r="F9" i="218"/>
  <c r="F8" i="218"/>
  <c r="F7" i="218"/>
  <c r="J50" i="216"/>
  <c r="H50" i="216"/>
  <c r="F50" i="216"/>
  <c r="D50" i="216"/>
  <c r="C50" i="216"/>
  <c r="K50" i="216" s="1"/>
  <c r="F49" i="216"/>
  <c r="F48" i="216"/>
  <c r="F47" i="216"/>
  <c r="F46" i="216"/>
  <c r="F45" i="216"/>
  <c r="F44" i="216"/>
  <c r="F43" i="216"/>
  <c r="F42" i="216"/>
  <c r="F41" i="216"/>
  <c r="F40" i="216"/>
  <c r="F39" i="216"/>
  <c r="F38" i="216"/>
  <c r="F37" i="216"/>
  <c r="F36" i="216"/>
  <c r="F35" i="216"/>
  <c r="F34" i="216"/>
  <c r="F33" i="216"/>
  <c r="F32" i="216"/>
  <c r="F31" i="216"/>
  <c r="F30" i="216"/>
  <c r="F29" i="216"/>
  <c r="F28" i="216"/>
  <c r="F27" i="216"/>
  <c r="F26" i="216"/>
  <c r="F25" i="216"/>
  <c r="F24" i="216"/>
  <c r="F23" i="216"/>
  <c r="F22" i="216"/>
  <c r="F21" i="216"/>
  <c r="F20" i="216"/>
  <c r="F19" i="216"/>
  <c r="F18" i="216"/>
  <c r="F17" i="216"/>
  <c r="F16" i="216"/>
  <c r="F15" i="216"/>
  <c r="F14" i="216"/>
  <c r="F13" i="216"/>
  <c r="F12" i="216"/>
  <c r="F11" i="216"/>
  <c r="F10" i="216"/>
  <c r="F9" i="216"/>
  <c r="F8" i="216"/>
  <c r="F7" i="216"/>
  <c r="J28" i="214"/>
  <c r="H28" i="214"/>
  <c r="F28" i="214"/>
  <c r="D28" i="214"/>
  <c r="C28" i="214"/>
  <c r="K28" i="214" s="1"/>
  <c r="F27" i="214"/>
  <c r="F26" i="214"/>
  <c r="F25" i="214"/>
  <c r="F24" i="214"/>
  <c r="F23" i="214"/>
  <c r="F22" i="214"/>
  <c r="F21" i="214"/>
  <c r="F20" i="214"/>
  <c r="F19" i="214"/>
  <c r="I18" i="214"/>
  <c r="F18" i="214"/>
  <c r="I17" i="214"/>
  <c r="F17" i="214"/>
  <c r="F16" i="214"/>
  <c r="F15" i="214"/>
  <c r="I14" i="214"/>
  <c r="F14" i="214"/>
  <c r="I13" i="214"/>
  <c r="F13" i="214"/>
  <c r="I12" i="214"/>
  <c r="F12" i="214"/>
  <c r="I11" i="214"/>
  <c r="F11" i="214"/>
  <c r="F8" i="214"/>
  <c r="F7" i="214"/>
  <c r="J56" i="212"/>
  <c r="F56" i="212"/>
  <c r="D56" i="212"/>
  <c r="C56" i="212"/>
  <c r="K56" i="212" s="1"/>
  <c r="F55" i="212"/>
  <c r="F54" i="212"/>
  <c r="F53" i="212"/>
  <c r="F52" i="212"/>
  <c r="F51" i="212"/>
  <c r="F50" i="212"/>
  <c r="F49" i="212"/>
  <c r="F48" i="212"/>
  <c r="F47" i="212"/>
  <c r="F46" i="212"/>
  <c r="F45" i="212"/>
  <c r="F44" i="212"/>
  <c r="F43" i="212"/>
  <c r="F42" i="212"/>
  <c r="F41" i="212"/>
  <c r="F40" i="212"/>
  <c r="F39" i="212"/>
  <c r="F38" i="212"/>
  <c r="F37" i="212"/>
  <c r="F36" i="212"/>
  <c r="F35" i="212"/>
  <c r="F34" i="212"/>
  <c r="F33" i="212"/>
  <c r="F32" i="212"/>
  <c r="F31" i="212"/>
  <c r="F30" i="212"/>
  <c r="F29" i="212"/>
  <c r="F28" i="212"/>
  <c r="F27" i="212"/>
  <c r="H26" i="212"/>
  <c r="F26" i="212"/>
  <c r="H25" i="212"/>
  <c r="F25" i="212"/>
  <c r="F24" i="212"/>
  <c r="H23" i="212"/>
  <c r="F23" i="212"/>
  <c r="H22" i="212"/>
  <c r="F22" i="212"/>
  <c r="F21" i="212"/>
  <c r="F20" i="212"/>
  <c r="F19" i="212"/>
  <c r="F18" i="212"/>
  <c r="F17" i="212"/>
  <c r="H16" i="212"/>
  <c r="F16" i="212"/>
  <c r="F15" i="212"/>
  <c r="H14" i="212"/>
  <c r="F14" i="212"/>
  <c r="F13" i="212"/>
  <c r="F12" i="212"/>
  <c r="H11" i="212"/>
  <c r="F11" i="212"/>
  <c r="H10" i="212"/>
  <c r="H56" i="212" s="1"/>
  <c r="F10" i="212"/>
  <c r="H9" i="212"/>
  <c r="F9" i="212"/>
  <c r="F8" i="212"/>
  <c r="F7" i="212"/>
</calcChain>
</file>

<file path=xl/sharedStrings.xml><?xml version="1.0" encoding="utf-8"?>
<sst xmlns="http://schemas.openxmlformats.org/spreadsheetml/2006/main" count="320" uniqueCount="209">
  <si>
    <t xml:space="preserve">          Додаток до листа</t>
  </si>
  <si>
    <t xml:space="preserve">         від ________ 2020 № ______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</si>
  <si>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__________</t>
    </r>
    <r>
      <rPr>
        <b/>
        <u/>
        <sz val="14"/>
        <color indexed="8"/>
        <rFont val="Times New Roman"/>
        <family val="1"/>
        <charset val="204"/>
      </rPr>
      <t>КНМ "КМПБ№2"</t>
    </r>
    <r>
      <rPr>
        <b/>
        <sz val="14"/>
        <color indexed="8"/>
        <rFont val="Times New Roman"/>
        <family val="1"/>
        <charset val="204"/>
      </rPr>
      <t xml:space="preserve">___за ІІ  квартал 2021 року </t>
    </r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</si>
  <si>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</si>
  <si>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</si>
  <si>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</si>
  <si>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</si>
  <si>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</si>
  <si>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</si>
  <si>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</si>
  <si>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</si>
  <si>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</si>
  <si>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</si>
  <si>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</si>
  <si>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</si>
  <si>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</si>
  <si>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Фізичні особи</t>
  </si>
  <si>
    <t>Заробітна плата</t>
  </si>
  <si>
    <t>Нарахування</t>
  </si>
  <si>
    <t>комп'ютерне обладнання</t>
  </si>
  <si>
    <t>господарчий інвентар</t>
  </si>
  <si>
    <t>будівельні матеріали</t>
  </si>
  <si>
    <t>лампи світлодіодні</t>
  </si>
  <si>
    <t>гігрометр психрометричний</t>
  </si>
  <si>
    <t>ремкомплекти до побутової техніки</t>
  </si>
  <si>
    <t>меблі медичні медичні</t>
  </si>
  <si>
    <t>кухонний інвентар</t>
  </si>
  <si>
    <t>опромінювач бактерицидний</t>
  </si>
  <si>
    <t>медикаменти</t>
  </si>
  <si>
    <t>ТО дизель-генератора</t>
  </si>
  <si>
    <t>лабораторні послуги</t>
  </si>
  <si>
    <t>повірка медичного обладнання</t>
  </si>
  <si>
    <t>консультативні послуги</t>
  </si>
  <si>
    <t>ремонт лабораторного обладнання</t>
  </si>
  <si>
    <t xml:space="preserve">послуги зв'язку </t>
  </si>
  <si>
    <t>послуги банку</t>
  </si>
  <si>
    <t>Обслуговування бухг.програми</t>
  </si>
  <si>
    <t>меблімедичні медичні</t>
  </si>
  <si>
    <t xml:space="preserve">     </t>
  </si>
  <si>
    <t>ВСЬОГО по закладу</t>
  </si>
  <si>
    <t>Керівник установи</t>
  </si>
  <si>
    <t>С.М.Сальніков</t>
  </si>
  <si>
    <t>(підпис)           (ініціали і прізвище) </t>
  </si>
  <si>
    <t>Головний бухгалтер</t>
  </si>
  <si>
    <t>О.А.Пустовіт</t>
  </si>
  <si>
    <t>Фізична особа</t>
  </si>
  <si>
    <t xml:space="preserve">         від 23.06. 2021 № 061-6884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</si>
  <si>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КНП "Київський міський пологовий будинок №3"</t>
    </r>
    <r>
      <rPr>
        <b/>
        <sz val="14"/>
        <color indexed="8"/>
        <rFont val="Times New Roman"/>
        <family val="1"/>
        <charset val="204"/>
      </rPr>
      <t xml:space="preserve"> за ІІ квартал 2021 року </t>
    </r>
  </si>
  <si>
    <t>послуги</t>
  </si>
  <si>
    <t>госп.товари</t>
  </si>
  <si>
    <t>прилад УЗД</t>
  </si>
  <si>
    <t>ТОВ "Вестукрпром"</t>
  </si>
  <si>
    <t>БФ "Твоя опора"</t>
  </si>
  <si>
    <t>кисневий концентратор</t>
  </si>
  <si>
    <t>витратні матеріали</t>
  </si>
  <si>
    <t>СП Оптима Фарм ЛТД</t>
  </si>
  <si>
    <t>Фонд Народонаселення ООН в Україні</t>
  </si>
  <si>
    <t>ТОВ "Бібіколь Україна"</t>
  </si>
  <si>
    <t>дитяче харчування</t>
  </si>
  <si>
    <t>КНП "КМПБ №5"</t>
  </si>
  <si>
    <t>колькоскопи</t>
  </si>
  <si>
    <t>столи гінекологічні</t>
  </si>
  <si>
    <t>Назарій ГИЧКА</t>
  </si>
  <si>
    <t>Галина КАЛЄУШ</t>
  </si>
  <si>
    <t xml:space="preserve">         від ________ 2021 № ______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</si>
  <si>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КНП "Київський міський пологовий будинок №5" ВО КМР (КМДА) </t>
    </r>
    <r>
      <rPr>
        <b/>
        <sz val="14"/>
        <color indexed="8"/>
        <rFont val="Times New Roman"/>
        <family val="1"/>
        <charset val="204"/>
      </rPr>
      <t xml:space="preserve">за ІІ квартал 2021 року </t>
    </r>
  </si>
  <si>
    <t>Громадська організація "Фонд сприяння розвитку акушерської допомоги ім. С.В.Берчика"</t>
  </si>
  <si>
    <t>ТОВ СУЕП "Оптіма-Фарм ЛТД"</t>
  </si>
  <si>
    <t xml:space="preserve">ПП "Інфузія" 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</si>
  <si>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"Київський міський пологовий будинок №6" за 6 місяців 2021 року </t>
  </si>
  <si>
    <t>Пенал однодверний -2шт</t>
  </si>
  <si>
    <t>ТОВ "ХІПП Україна"</t>
  </si>
  <si>
    <t>Пристрій неонатальний для фототерапії НО-АФ-LED</t>
  </si>
  <si>
    <t>ТОВ "Нутриція Україна"</t>
  </si>
  <si>
    <t>ТОВ "Люксофт-Україна"</t>
  </si>
  <si>
    <t>Комп"ютерна техніка</t>
  </si>
  <si>
    <t>Стіл медичний,мийка</t>
  </si>
  <si>
    <t>ТОВ"Ведара Трейд"</t>
  </si>
  <si>
    <t>Транскутаний детектор жовтухи(білірубіметр)</t>
  </si>
  <si>
    <t xml:space="preserve">Благодійної організації «Міжнародного благодійного фонду «Сприяння розвитку медицини» спільно з Комітетом з благодійності АТ «УКРСИББАНК»  </t>
  </si>
  <si>
    <t>Меблі</t>
  </si>
  <si>
    <t>Дніпровська районна організація Товариства Червоного Хреста України в м. Києві</t>
  </si>
  <si>
    <t>Ліки (Цефазолін)</t>
  </si>
  <si>
    <t>ПВКП "Валлента"</t>
  </si>
  <si>
    <t>фiльтри для бiксiв.</t>
  </si>
  <si>
    <t>ТОВ "ЄВРО ФОРМАТ ГРУП"</t>
  </si>
  <si>
    <t>фасаднi таблички.</t>
  </si>
  <si>
    <t>ТОВ "Епiцентр К"</t>
  </si>
  <si>
    <t>стiл кутовий,тачка одноколiсна, контейнер для ТПВ, господарчі товари, кабеля, скоби, дверцята металеві,  килимки, стелаж металевий,фарба, пензлі, кабель та інформаційне обладнання,  тримач для паперу, декор, роутер, килимове покриття,</t>
  </si>
  <si>
    <t>ТОВ "Ксенко"</t>
  </si>
  <si>
    <t>вiзуалiзац.обладн. (клавiши)</t>
  </si>
  <si>
    <t>ТОВ "МЦФЕР-Україна"</t>
  </si>
  <si>
    <t>перiодичнi видання;</t>
  </si>
  <si>
    <t>ТОВ "НВП "Фактор"</t>
  </si>
  <si>
    <t>ТОВ "РедМед"</t>
  </si>
  <si>
    <t>термосумка для комп. Кровi, акомулятор штучного холоду</t>
  </si>
  <si>
    <t>ТОВ "СФЕРА БЛАГОУСТРОЮ"</t>
  </si>
  <si>
    <t>будiв товари (тактильна стрiчка);</t>
  </si>
  <si>
    <t>ФОП Ботвина Тетяна Валерiївна</t>
  </si>
  <si>
    <t>будiвельнi матерiали;</t>
  </si>
  <si>
    <t>ФОП Дмитрук Олександр Юрiйович</t>
  </si>
  <si>
    <t>вироби мед.признач.(контейнер для збору голок)</t>
  </si>
  <si>
    <t>ТОВ "СІМБА БЕЙБІ"</t>
  </si>
  <si>
    <t>пеленальні матраци</t>
  </si>
  <si>
    <t>ФОП Труфанов С.В.</t>
  </si>
  <si>
    <t>пакувальні пакети для пакувальної машини</t>
  </si>
  <si>
    <t xml:space="preserve">ФОПСоколов Вiталiй Юрiйович                                                                                                                                                                                                                     </t>
  </si>
  <si>
    <t>вироби домашнього текстилю</t>
  </si>
  <si>
    <t xml:space="preserve">ФОП Маєвська Свiтлана Анастасiївна                                                                                                                                                                                                              </t>
  </si>
  <si>
    <t>гужовi чи ручнi вози</t>
  </si>
  <si>
    <t xml:space="preserve">ФОП Мiхайлiченко Олександр Федорович                                                                                                                                                                                                            </t>
  </si>
  <si>
    <t>бланки медичні</t>
  </si>
  <si>
    <t xml:space="preserve">ТОВ "МУРАЛ"                                                                                                                                                                                                                                     </t>
  </si>
  <si>
    <t>меблi</t>
  </si>
  <si>
    <t xml:space="preserve">ТОВ "ЛААН ЕКО ГРУП"                                                                                                                                                                                                                             </t>
  </si>
  <si>
    <t>ваги електроннi</t>
  </si>
  <si>
    <t xml:space="preserve">ТОВ "Видавнича група АС"                                                                                                                                                                                                                        </t>
  </si>
  <si>
    <t>періодичні видання</t>
  </si>
  <si>
    <t>ТОВ Фірма Технокомплекс</t>
  </si>
  <si>
    <t>Вироби мед.призначення</t>
  </si>
  <si>
    <t>ФОП Хворостяний А.К.</t>
  </si>
  <si>
    <t>Швидкі тести</t>
  </si>
  <si>
    <t>АТ "Укрсиббанк"</t>
  </si>
  <si>
    <t xml:space="preserve">ТОВ "АЛЛЕН ГРУПП"                                                                                                                                                                                                                               </t>
  </si>
  <si>
    <t>послуги з консультування</t>
  </si>
  <si>
    <t>МПП "КIПIД"</t>
  </si>
  <si>
    <t>тех. обслугов комп. та мереж</t>
  </si>
  <si>
    <t>ПП "КОМПЛЕКСИ КОНТРОЛЮ"</t>
  </si>
  <si>
    <t>замiна датчикiв системи охорони.</t>
  </si>
  <si>
    <t>ТОВ "АКВАТЕПЛОСЕРВIС"</t>
  </si>
  <si>
    <t>технiчне обсл.внутрiшнiх та зовнiш.мереж</t>
  </si>
  <si>
    <t>ТОВ "БК"АСКОН"</t>
  </si>
  <si>
    <t>архiт., iнженерн. та планув. послуги</t>
  </si>
  <si>
    <t>ТОВ "Медстар Солюшенз"</t>
  </si>
  <si>
    <t xml:space="preserve"> iнформацiйнi системи(надання доступу)</t>
  </si>
  <si>
    <t>ТОВ "ПОЖЕЛЕКТРО КОМ"</t>
  </si>
  <si>
    <t>посл. з технiч. огляду та випробув опору iзоляцiї електромережi</t>
  </si>
  <si>
    <t>ТОВ "ЦЕНТР ДIЛОВОГО РОЗВИТКУ "АКЦЕНТ"</t>
  </si>
  <si>
    <t>iнформац-консультац. послуги;</t>
  </si>
  <si>
    <t>ТОВ "Ювiс"</t>
  </si>
  <si>
    <t>послуги з ремонту та тех.обсл. обладн.</t>
  </si>
  <si>
    <t>ФОП Головатюк Антон Олександрович</t>
  </si>
  <si>
    <t>послуги з перевезення вантажiв;</t>
  </si>
  <si>
    <t>ФОП Кудла К.А.</t>
  </si>
  <si>
    <t>послуги з обробки даних</t>
  </si>
  <si>
    <t>ФОП Липенко М.О.</t>
  </si>
  <si>
    <t>аварiйно-поточ.ремонт каналiзац</t>
  </si>
  <si>
    <t>ФОП Юсенков С.В.</t>
  </si>
  <si>
    <t>супроводження програмного комплксу;</t>
  </si>
  <si>
    <t>ПП"КИЇВСПЕЦБУД"</t>
  </si>
  <si>
    <t>послуга озелення території, ямковий ремонт асфальтобет.покриття</t>
  </si>
  <si>
    <t xml:space="preserve">ФОП Гарбар Олег Олександрович                                                                                                                                                                                                                   </t>
  </si>
  <si>
    <t>рекламнi послуги;</t>
  </si>
  <si>
    <t xml:space="preserve">ФОП Боярчук В.В.                                                                                                                                                                                                                                </t>
  </si>
  <si>
    <t>ремонт та обслугов. апаратiв для анестезiї;</t>
  </si>
  <si>
    <t xml:space="preserve">ТОВ "IХАЙВ"                                                                                                                                                                                                                                     </t>
  </si>
  <si>
    <t>супровiд програми M.E.Doc;</t>
  </si>
  <si>
    <t xml:space="preserve">ПП "Брендiнгове агенство "Грейдс"                                                                                                                                                                                                               </t>
  </si>
  <si>
    <t>послуги з питань патентування та авторського права</t>
  </si>
  <si>
    <t>ФОП Труфанов Антон Володимирович</t>
  </si>
  <si>
    <t>центрифуги лабораторні, мікроскопи</t>
  </si>
  <si>
    <t>ТОВ "АДВАНСЕД СЕРВІС"</t>
  </si>
  <si>
    <t>комп"ютерна техніка</t>
  </si>
  <si>
    <t>пакувальна машина</t>
  </si>
  <si>
    <t xml:space="preserve">ТОВ"Мiжнар.школа тех.зак.та упр. якiстю"                                                                                                                                                                                                        </t>
  </si>
  <si>
    <t>бухгалтерськi та аудитерськi  послуги</t>
  </si>
  <si>
    <t xml:space="preserve">ТОВ"ГЛОБАЛКОНСАЛТИНГ УКРАЇНА"                                                                                                                                                                                                                   </t>
  </si>
  <si>
    <t>посл.з органiз.та пров..iндивiд.семiнару;</t>
  </si>
  <si>
    <t xml:space="preserve">ТОВ "Центр економiчної освiти"                                                                                                                                                                                                                  </t>
  </si>
  <si>
    <t>консультацiйнi послуги</t>
  </si>
  <si>
    <t xml:space="preserve">ТОВ "НК "МАЙСТЕР КОУЧ                                                                                                                                                                                                                           </t>
  </si>
  <si>
    <t>послуги з проф.пiдготовки</t>
  </si>
  <si>
    <t>послуги з проф.пiдготовки спецiалiстiв;</t>
  </si>
  <si>
    <t>В.о. Директора</t>
  </si>
  <si>
    <t>С. Цемашко</t>
  </si>
  <si>
    <t>І. Степанець</t>
  </si>
  <si>
    <t>512-40-33 Анастасія, Ірина</t>
  </si>
  <si>
    <t>096-185-11-76 Анастасія</t>
  </si>
  <si>
    <t>knp_kmcgz@ukr.net</t>
  </si>
  <si>
    <t xml:space="preserve">         від ________ 2019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</si>
  <si>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"Перинатальний центр м.Києва"  за ІІ квартал 2021 року </t>
  </si>
  <si>
    <t xml:space="preserve">                                                                                                                                            найменування закладу охорони здоров′я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</si>
  <si>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</si>
  <si>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</si>
  <si>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rFont val="Times New Roman"/>
        <family val="1"/>
        <charset val="204"/>
      </rPr>
      <t xml:space="preserve"> тис. грн</t>
    </r>
  </si>
  <si>
    <r>
      <t xml:space="preserve">Сума,        </t>
    </r>
    <r>
      <rPr>
        <b/>
        <sz val="10"/>
        <rFont val="Times New Roman"/>
        <family val="1"/>
        <charset val="204"/>
      </rPr>
      <t xml:space="preserve">  тис. грн</t>
    </r>
  </si>
  <si>
    <t>малоцінний інвентар</t>
  </si>
  <si>
    <t>СК "Провідна"</t>
  </si>
  <si>
    <t>СК "Крона"</t>
  </si>
  <si>
    <t>ТОВ "Інститут клітинної терапії"</t>
  </si>
  <si>
    <t>м’який інвентар</t>
  </si>
  <si>
    <t>СК"УСГ"</t>
  </si>
  <si>
    <t xml:space="preserve">медикаменти </t>
  </si>
  <si>
    <t>СК"Країна"</t>
  </si>
  <si>
    <t>ТОВ "Людмила-Фарм Ко"</t>
  </si>
  <si>
    <t>медичне обладнання</t>
  </si>
  <si>
    <t>медтовар</t>
  </si>
  <si>
    <t>Всеукраїнська громадська організація "Асоціація неонатологів України</t>
  </si>
  <si>
    <t>Насос волюметричний інфузійний</t>
  </si>
  <si>
    <t>матеріали</t>
  </si>
  <si>
    <t>БО "Фонд Віктора Пінчука-соціальна ініціатива"</t>
  </si>
  <si>
    <t>Багаторазовий універсальний датчик Y-датчик SpO2</t>
  </si>
  <si>
    <t>КНП "КМКЛ №5"</t>
  </si>
  <si>
    <t>медикамети</t>
  </si>
  <si>
    <t>КНП "КМЦРПМ"</t>
  </si>
  <si>
    <t xml:space="preserve"> </t>
  </si>
  <si>
    <t>В.о. директора</t>
  </si>
  <si>
    <t>Ірина ПУНІНА</t>
  </si>
  <si>
    <t>Наталія КОСТЮКОВА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</si>
</sst>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5" fillId="0" borderId="0"/>
    <xf numFmtId="0" fontId="23" fillId="0" borderId="0"/>
    <xf numFmtId="0" fontId="24" fillId="0" borderId="0" applyNumberFormat="0" applyFill="0" applyBorder="0" applyAlignment="0" applyProtection="0"/>
  </cellStyleXfs>
  <cellXfs count="122">
    <xf numFmtId="0" fontId="0" fillId="0" borderId="0" xfId="0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/>
    <xf numFmtId="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wrapText="1"/>
    </xf>
    <xf numFmtId="2" fontId="16" fillId="2" borderId="2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4" fontId="16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/>
    <xf numFmtId="4" fontId="18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wrapText="1"/>
    </xf>
    <xf numFmtId="0" fontId="16" fillId="3" borderId="2" xfId="0" applyFont="1" applyFill="1" applyBorder="1"/>
    <xf numFmtId="4" fontId="19" fillId="3" borderId="2" xfId="0" applyNumberFormat="1" applyFont="1" applyFill="1" applyBorder="1" applyAlignment="1">
      <alignment horizontal="center"/>
    </xf>
    <xf numFmtId="0" fontId="18" fillId="3" borderId="2" xfId="0" applyFont="1" applyFill="1" applyBorder="1" applyAlignment="1">
      <alignment wrapText="1"/>
    </xf>
    <xf numFmtId="2" fontId="16" fillId="3" borderId="2" xfId="0" applyNumberFormat="1" applyFont="1" applyFill="1" applyBorder="1" applyAlignment="1">
      <alignment horizontal="center"/>
    </xf>
    <xf numFmtId="0" fontId="18" fillId="3" borderId="2" xfId="0" applyFont="1" applyFill="1" applyBorder="1"/>
    <xf numFmtId="4" fontId="16" fillId="3" borderId="2" xfId="0" applyNumberFormat="1" applyFont="1" applyFill="1" applyBorder="1" applyAlignment="1">
      <alignment horizontal="center"/>
    </xf>
    <xf numFmtId="0" fontId="20" fillId="0" borderId="0" xfId="0" applyFont="1"/>
    <xf numFmtId="0" fontId="8" fillId="0" borderId="1" xfId="8" applyFont="1" applyBorder="1" applyAlignment="1">
      <alignment horizontal="center"/>
    </xf>
    <xf numFmtId="0" fontId="21" fillId="0" borderId="1" xfId="8" applyFont="1" applyBorder="1" applyAlignment="1">
      <alignment horizontal="center"/>
    </xf>
    <xf numFmtId="0" fontId="0" fillId="0" borderId="1" xfId="0" applyBorder="1"/>
    <xf numFmtId="0" fontId="22" fillId="0" borderId="0" xfId="8" applyFont="1" applyAlignment="1">
      <alignment horizontal="centerContinuous" vertical="top"/>
    </xf>
    <xf numFmtId="0" fontId="8" fillId="0" borderId="0" xfId="0" applyFont="1" applyAlignment="1">
      <alignment horizontal="center" vertical="top"/>
    </xf>
    <xf numFmtId="2" fontId="15" fillId="0" borderId="2" xfId="0" applyNumberFormat="1" applyFont="1" applyBorder="1" applyAlignment="1">
      <alignment wrapText="1"/>
    </xf>
    <xf numFmtId="0" fontId="15" fillId="0" borderId="2" xfId="0" applyFont="1" applyBorder="1" applyAlignment="1">
      <alignment vertical="center" wrapText="1"/>
    </xf>
    <xf numFmtId="0" fontId="17" fillId="0" borderId="2" xfId="0" applyFont="1" applyBorder="1" applyAlignment="1">
      <alignment wrapText="1"/>
    </xf>
    <xf numFmtId="0" fontId="17" fillId="0" borderId="0" xfId="0" applyFont="1" applyAlignment="1">
      <alignment wrapText="1"/>
    </xf>
    <xf numFmtId="0" fontId="21" fillId="0" borderId="3" xfId="9" applyFont="1" applyBorder="1" applyAlignment="1">
      <alignment horizontal="left" vertical="center" wrapText="1"/>
    </xf>
    <xf numFmtId="0" fontId="15" fillId="0" borderId="2" xfId="0" applyFont="1" applyBorder="1" applyAlignment="1">
      <alignment vertical="top"/>
    </xf>
    <xf numFmtId="4" fontId="15" fillId="0" borderId="2" xfId="0" applyNumberFormat="1" applyFont="1" applyBorder="1" applyAlignment="1">
      <alignment vertical="top"/>
    </xf>
    <xf numFmtId="0" fontId="15" fillId="0" borderId="2" xfId="0" applyFont="1" applyBorder="1" applyAlignment="1">
      <alignment vertical="top" wrapText="1"/>
    </xf>
    <xf numFmtId="2" fontId="16" fillId="2" borderId="2" xfId="0" applyNumberFormat="1" applyFont="1" applyFill="1" applyBorder="1" applyAlignment="1">
      <alignment horizontal="center" vertical="top"/>
    </xf>
    <xf numFmtId="4" fontId="15" fillId="0" borderId="2" xfId="0" applyNumberFormat="1" applyFont="1" applyBorder="1" applyAlignment="1">
      <alignment horizontal="center" vertical="top"/>
    </xf>
    <xf numFmtId="0" fontId="21" fillId="0" borderId="4" xfId="9" applyFont="1" applyBorder="1" applyAlignment="1">
      <alignment horizontal="left" vertical="center" wrapText="1"/>
    </xf>
    <xf numFmtId="0" fontId="21" fillId="0" borderId="2" xfId="9" applyFont="1" applyBorder="1" applyAlignment="1">
      <alignment horizontal="left" vertical="center" wrapText="1"/>
    </xf>
    <xf numFmtId="49" fontId="23" fillId="0" borderId="2" xfId="9" applyNumberFormat="1" applyBorder="1" applyAlignment="1">
      <alignment horizontal="left" wrapText="1"/>
    </xf>
    <xf numFmtId="0" fontId="15" fillId="0" borderId="0" xfId="0" applyFont="1" applyAlignment="1">
      <alignment wrapText="1"/>
    </xf>
    <xf numFmtId="0" fontId="21" fillId="0" borderId="0" xfId="9" applyFont="1" applyAlignment="1">
      <alignment horizontal="left" vertical="center" wrapText="1"/>
    </xf>
    <xf numFmtId="0" fontId="16" fillId="0" borderId="2" xfId="0" applyFont="1" applyBorder="1"/>
    <xf numFmtId="0" fontId="6" fillId="0" borderId="0" xfId="0" applyFont="1"/>
    <xf numFmtId="0" fontId="24" fillId="0" borderId="0" xfId="10" applyAlignment="1">
      <alignment horizontal="justify" vertical="justify"/>
    </xf>
    <xf numFmtId="2" fontId="6" fillId="4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justify" vertical="justify"/>
    </xf>
    <xf numFmtId="2" fontId="25" fillId="4" borderId="0" xfId="0" applyNumberFormat="1" applyFont="1" applyFill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justify" wrapText="1"/>
    </xf>
    <xf numFmtId="0" fontId="2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justify" vertical="justify" wrapText="1"/>
    </xf>
    <xf numFmtId="2" fontId="8" fillId="4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justify" vertical="justify"/>
    </xf>
    <xf numFmtId="2" fontId="29" fillId="4" borderId="2" xfId="0" applyNumberFormat="1" applyFont="1" applyFill="1" applyBorder="1" applyAlignment="1">
      <alignment horizontal="center"/>
    </xf>
    <xf numFmtId="2" fontId="30" fillId="5" borderId="2" xfId="0" applyNumberFormat="1" applyFont="1" applyFill="1" applyBorder="1" applyAlignment="1">
      <alignment horizontal="center"/>
    </xf>
    <xf numFmtId="0" fontId="21" fillId="4" borderId="2" xfId="0" applyFont="1" applyFill="1" applyBorder="1" applyAlignment="1">
      <alignment wrapText="1"/>
    </xf>
    <xf numFmtId="2" fontId="31" fillId="2" borderId="2" xfId="0" applyNumberFormat="1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4" fontId="21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2" fontId="32" fillId="5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33" fillId="0" borderId="2" xfId="0" applyFont="1" applyBorder="1" applyAlignment="1">
      <alignment horizontal="center"/>
    </xf>
    <xf numFmtId="0" fontId="21" fillId="0" borderId="2" xfId="0" applyFont="1" applyBorder="1" applyAlignment="1">
      <alignment horizontal="justify" vertical="justify"/>
    </xf>
    <xf numFmtId="2" fontId="29" fillId="0" borderId="2" xfId="0" applyNumberFormat="1" applyFont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0" fontId="21" fillId="0" borderId="2" xfId="0" applyFont="1" applyBorder="1" applyAlignment="1">
      <alignment wrapText="1"/>
    </xf>
    <xf numFmtId="0" fontId="6" fillId="0" borderId="2" xfId="0" applyFont="1" applyBorder="1" applyAlignment="1">
      <alignment horizontal="justify" vertical="justify"/>
    </xf>
    <xf numFmtId="2" fontId="34" fillId="4" borderId="2" xfId="0" applyNumberFormat="1" applyFont="1" applyFill="1" applyBorder="1" applyAlignment="1">
      <alignment horizontal="center"/>
    </xf>
    <xf numFmtId="164" fontId="35" fillId="0" borderId="2" xfId="0" applyNumberFormat="1" applyFont="1" applyBorder="1"/>
    <xf numFmtId="2" fontId="30" fillId="4" borderId="2" xfId="0" applyNumberFormat="1" applyFont="1" applyFill="1" applyBorder="1" applyAlignment="1">
      <alignment horizontal="center"/>
    </xf>
    <xf numFmtId="2" fontId="32" fillId="4" borderId="2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2" fontId="31" fillId="4" borderId="2" xfId="0" applyNumberFormat="1" applyFont="1" applyFill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justify" vertical="justify"/>
    </xf>
    <xf numFmtId="0" fontId="31" fillId="0" borderId="0" xfId="0" applyFont="1" applyAlignment="1">
      <alignment horizontal="center"/>
    </xf>
    <xf numFmtId="2" fontId="21" fillId="4" borderId="2" xfId="0" applyNumberFormat="1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0" fontId="21" fillId="0" borderId="0" xfId="0" applyFont="1"/>
    <xf numFmtId="2" fontId="21" fillId="0" borderId="2" xfId="0" applyNumberFormat="1" applyFont="1" applyBorder="1" applyAlignment="1">
      <alignment horizontal="center"/>
    </xf>
    <xf numFmtId="0" fontId="31" fillId="3" borderId="2" xfId="0" applyFont="1" applyFill="1" applyBorder="1" applyAlignment="1">
      <alignment horizontal="justify" vertical="justify"/>
    </xf>
    <xf numFmtId="2" fontId="36" fillId="4" borderId="2" xfId="0" applyNumberFormat="1" applyFont="1" applyFill="1" applyBorder="1" applyAlignment="1">
      <alignment horizontal="center"/>
    </xf>
    <xf numFmtId="2" fontId="31" fillId="3" borderId="2" xfId="0" applyNumberFormat="1" applyFont="1" applyFill="1" applyBorder="1" applyAlignment="1">
      <alignment horizontal="center"/>
    </xf>
    <xf numFmtId="4" fontId="21" fillId="3" borderId="2" xfId="0" applyNumberFormat="1" applyFont="1" applyFill="1" applyBorder="1" applyAlignment="1">
      <alignment wrapText="1"/>
    </xf>
    <xf numFmtId="0" fontId="21" fillId="0" borderId="2" xfId="0" applyFont="1" applyBorder="1"/>
    <xf numFmtId="0" fontId="21" fillId="3" borderId="2" xfId="0" applyFont="1" applyFill="1" applyBorder="1" applyAlignment="1">
      <alignment horizontal="center"/>
    </xf>
    <xf numFmtId="4" fontId="3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 applyAlignment="1">
      <alignment wrapText="1"/>
    </xf>
    <xf numFmtId="0" fontId="37" fillId="0" borderId="0" xfId="0" applyFont="1" applyAlignment="1">
      <alignment horizontal="left" vertical="justify"/>
    </xf>
    <xf numFmtId="0" fontId="37" fillId="0" borderId="0" xfId="0" applyFont="1" applyAlignment="1">
      <alignment horizontal="justify" vertical="justify"/>
    </xf>
    <xf numFmtId="0" fontId="21" fillId="0" borderId="1" xfId="8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2" fillId="0" borderId="0" xfId="8" applyFont="1" applyAlignment="1">
      <alignment horizontal="left" vertical="top"/>
    </xf>
    <xf numFmtId="0" fontId="22" fillId="0" borderId="0" xfId="8" applyFont="1" applyAlignment="1">
      <alignment horizontal="center" vertical="top"/>
    </xf>
  </cellXfs>
  <cellStyles count="11">
    <cellStyle name="Гиперссылка" xfId="10" builtinId="8"/>
    <cellStyle name="Звичайний 2" xfId="1" xr:uid="{00000000-0005-0000-0000-000000000000}"/>
    <cellStyle name="Звичайний 3" xfId="2" xr:uid="{00000000-0005-0000-0000-000001000000}"/>
    <cellStyle name="Звичайний 4" xfId="3" xr:uid="{00000000-0005-0000-0000-000002000000}"/>
    <cellStyle name="Обычный" xfId="0" builtinId="0"/>
    <cellStyle name="Обычный 2" xfId="4" xr:uid="{00000000-0005-0000-0000-000004000000}"/>
    <cellStyle name="Обычный 2 2" xfId="5" xr:uid="{00000000-0005-0000-0000-000005000000}"/>
    <cellStyle name="Обычный 2 3" xfId="9" xr:uid="{75AB0998-2459-4D35-8126-1F4306D8366C}"/>
    <cellStyle name="Обычный 3" xfId="6" xr:uid="{00000000-0005-0000-0000-000006000000}"/>
    <cellStyle name="Обычный 4" xfId="7" xr:uid="{00000000-0005-0000-0000-000007000000}"/>
    <cellStyle name="Обычный_план використання " xfId="8" xr:uid="{322BD6AE-F6D4-4B0E-9A34-F16EEE8524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knp_kmcgz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D7672-C819-45E4-A0E1-C1B12C1B0320}">
  <sheetPr>
    <pageSetUpPr fitToPage="1"/>
  </sheetPr>
  <dimension ref="A1:P62"/>
  <sheetViews>
    <sheetView zoomScale="80" zoomScaleNormal="80" workbookViewId="0">
      <selection activeCell="B3" sqref="B3:J3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61.5" customHeight="1" x14ac:dyDescent="0.3">
      <c r="A3" s="3"/>
      <c r="B3" s="7" t="s">
        <v>2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1.2" customHeight="1" x14ac:dyDescent="0.3">
      <c r="A7" s="15">
        <v>1</v>
      </c>
      <c r="B7" s="16" t="s">
        <v>16</v>
      </c>
      <c r="C7" s="17">
        <v>924.76</v>
      </c>
      <c r="D7" s="17"/>
      <c r="E7" s="18"/>
      <c r="F7" s="19">
        <f>SUM(C7,D7)</f>
        <v>924.76</v>
      </c>
      <c r="G7" s="20">
        <v>2111</v>
      </c>
      <c r="H7" s="20">
        <v>41.08</v>
      </c>
      <c r="I7" s="20" t="s">
        <v>17</v>
      </c>
      <c r="J7" s="20"/>
      <c r="K7" s="21"/>
    </row>
    <row r="8" spans="1:16" ht="15.6" x14ac:dyDescent="0.3">
      <c r="A8" s="15"/>
      <c r="B8" s="16"/>
      <c r="C8" s="17"/>
      <c r="D8" s="17"/>
      <c r="E8" s="18"/>
      <c r="F8" s="19">
        <f t="shared" ref="F8:F56" si="0">SUM(C8,D8)</f>
        <v>0</v>
      </c>
      <c r="G8" s="22">
        <v>2120</v>
      </c>
      <c r="H8" s="17">
        <v>9.0399999999999991</v>
      </c>
      <c r="I8" s="18" t="s">
        <v>18</v>
      </c>
      <c r="J8" s="17"/>
      <c r="K8" s="21"/>
    </row>
    <row r="9" spans="1:16" ht="31.2" x14ac:dyDescent="0.3">
      <c r="A9" s="15"/>
      <c r="B9" s="16"/>
      <c r="C9" s="17"/>
      <c r="D9" s="17"/>
      <c r="E9" s="18"/>
      <c r="F9" s="19">
        <f t="shared" si="0"/>
        <v>0</v>
      </c>
      <c r="G9" s="22">
        <v>2210</v>
      </c>
      <c r="H9" s="17">
        <f>25.4+5.52</f>
        <v>30.919999999999998</v>
      </c>
      <c r="I9" s="18" t="s">
        <v>19</v>
      </c>
      <c r="J9" s="23"/>
      <c r="K9" s="21"/>
    </row>
    <row r="10" spans="1:16" ht="15.6" x14ac:dyDescent="0.3">
      <c r="A10" s="15"/>
      <c r="B10" s="16"/>
      <c r="C10" s="17"/>
      <c r="D10" s="17"/>
      <c r="E10" s="18"/>
      <c r="F10" s="19">
        <f t="shared" si="0"/>
        <v>0</v>
      </c>
      <c r="G10" s="22"/>
      <c r="H10" s="17">
        <f>4.7+134.61</f>
        <v>139.31</v>
      </c>
      <c r="I10" s="18" t="s">
        <v>20</v>
      </c>
      <c r="J10" s="23"/>
      <c r="K10" s="21"/>
    </row>
    <row r="11" spans="1:16" ht="15.6" x14ac:dyDescent="0.3">
      <c r="A11" s="15"/>
      <c r="B11" s="16"/>
      <c r="C11" s="17"/>
      <c r="D11" s="17"/>
      <c r="E11" s="18"/>
      <c r="F11" s="19">
        <f t="shared" si="0"/>
        <v>0</v>
      </c>
      <c r="G11" s="22"/>
      <c r="H11" s="17">
        <f>6.1+7.2</f>
        <v>13.3</v>
      </c>
      <c r="I11" s="18" t="s">
        <v>21</v>
      </c>
      <c r="J11" s="23"/>
      <c r="K11" s="21"/>
    </row>
    <row r="12" spans="1:16" ht="15.6" x14ac:dyDescent="0.3">
      <c r="A12" s="15"/>
      <c r="B12" s="16"/>
      <c r="C12" s="17"/>
      <c r="D12" s="17"/>
      <c r="E12" s="18"/>
      <c r="F12" s="19">
        <f t="shared" si="0"/>
        <v>0</v>
      </c>
      <c r="G12" s="24"/>
      <c r="H12" s="17">
        <v>6.7</v>
      </c>
      <c r="I12" s="18" t="s">
        <v>22</v>
      </c>
      <c r="J12" s="23"/>
      <c r="K12" s="21"/>
    </row>
    <row r="13" spans="1:16" ht="31.2" x14ac:dyDescent="0.3">
      <c r="A13" s="15"/>
      <c r="B13" s="16"/>
      <c r="C13" s="17"/>
      <c r="D13" s="17"/>
      <c r="E13" s="18"/>
      <c r="F13" s="19">
        <f t="shared" si="0"/>
        <v>0</v>
      </c>
      <c r="G13" s="24"/>
      <c r="H13" s="17">
        <v>13</v>
      </c>
      <c r="I13" s="18" t="s">
        <v>23</v>
      </c>
      <c r="J13" s="23"/>
      <c r="K13" s="21"/>
    </row>
    <row r="14" spans="1:16" ht="31.2" x14ac:dyDescent="0.3">
      <c r="A14" s="15"/>
      <c r="B14" s="16"/>
      <c r="C14" s="17"/>
      <c r="D14" s="17"/>
      <c r="E14" s="18"/>
      <c r="F14" s="19">
        <f t="shared" si="0"/>
        <v>0</v>
      </c>
      <c r="G14" s="22"/>
      <c r="H14" s="17">
        <f>7.11+3.72</f>
        <v>10.83</v>
      </c>
      <c r="I14" s="18" t="s">
        <v>24</v>
      </c>
      <c r="J14" s="23"/>
      <c r="K14" s="21"/>
    </row>
    <row r="15" spans="1:16" ht="31.2" x14ac:dyDescent="0.3">
      <c r="A15" s="24"/>
      <c r="B15" s="16"/>
      <c r="C15" s="17"/>
      <c r="D15" s="17"/>
      <c r="E15" s="18"/>
      <c r="F15" s="19">
        <f t="shared" si="0"/>
        <v>0</v>
      </c>
      <c r="G15" s="22"/>
      <c r="H15" s="17">
        <v>53.3</v>
      </c>
      <c r="I15" s="18" t="s">
        <v>25</v>
      </c>
      <c r="J15" s="23"/>
      <c r="K15" s="21"/>
    </row>
    <row r="16" spans="1:16" ht="15.6" x14ac:dyDescent="0.3">
      <c r="A16" s="24"/>
      <c r="B16" s="16"/>
      <c r="C16" s="17"/>
      <c r="D16" s="17"/>
      <c r="E16" s="18"/>
      <c r="F16" s="19">
        <f t="shared" si="0"/>
        <v>0</v>
      </c>
      <c r="G16" s="22"/>
      <c r="H16" s="17">
        <f>26.77+12.85+0.05</f>
        <v>39.669999999999995</v>
      </c>
      <c r="I16" s="18" t="s">
        <v>26</v>
      </c>
      <c r="J16" s="23"/>
      <c r="K16" s="21"/>
    </row>
    <row r="17" spans="1:11" ht="33.6" customHeight="1" x14ac:dyDescent="0.3">
      <c r="A17" s="24"/>
      <c r="B17" s="16"/>
      <c r="C17" s="17"/>
      <c r="D17" s="17"/>
      <c r="E17" s="18"/>
      <c r="F17" s="19">
        <f t="shared" si="0"/>
        <v>0</v>
      </c>
      <c r="G17" s="22"/>
      <c r="H17" s="17">
        <v>17.5</v>
      </c>
      <c r="I17" s="18" t="s">
        <v>27</v>
      </c>
      <c r="J17" s="23"/>
      <c r="K17" s="21"/>
    </row>
    <row r="18" spans="1:11" ht="15.6" x14ac:dyDescent="0.3">
      <c r="A18" s="15"/>
      <c r="B18" s="16"/>
      <c r="C18" s="17"/>
      <c r="D18" s="17"/>
      <c r="E18" s="18"/>
      <c r="F18" s="19">
        <f t="shared" si="0"/>
        <v>0</v>
      </c>
      <c r="G18" s="22">
        <v>2220</v>
      </c>
      <c r="H18" s="17">
        <v>539.66999999999996</v>
      </c>
      <c r="I18" s="18" t="s">
        <v>28</v>
      </c>
      <c r="J18" s="17"/>
      <c r="K18" s="21"/>
    </row>
    <row r="19" spans="1:11" ht="15.6" x14ac:dyDescent="0.3">
      <c r="A19" s="15"/>
      <c r="B19" s="16"/>
      <c r="C19" s="17"/>
      <c r="D19" s="17"/>
      <c r="E19" s="18"/>
      <c r="F19" s="19">
        <f t="shared" si="0"/>
        <v>0</v>
      </c>
      <c r="G19" s="22">
        <v>2240</v>
      </c>
      <c r="H19" s="17">
        <v>48</v>
      </c>
      <c r="I19" s="18" t="s">
        <v>29</v>
      </c>
      <c r="J19" s="23"/>
      <c r="K19" s="21"/>
    </row>
    <row r="20" spans="1:11" ht="15.6" x14ac:dyDescent="0.3">
      <c r="A20" s="15"/>
      <c r="B20" s="16"/>
      <c r="C20" s="17"/>
      <c r="D20" s="17"/>
      <c r="E20" s="18"/>
      <c r="F20" s="19">
        <f t="shared" si="0"/>
        <v>0</v>
      </c>
      <c r="G20" s="22"/>
      <c r="H20" s="17">
        <v>1.2</v>
      </c>
      <c r="I20" s="18" t="s">
        <v>30</v>
      </c>
      <c r="J20" s="23"/>
      <c r="K20" s="21"/>
    </row>
    <row r="21" spans="1:11" ht="31.2" x14ac:dyDescent="0.3">
      <c r="A21" s="15"/>
      <c r="B21" s="16"/>
      <c r="C21" s="17"/>
      <c r="D21" s="17"/>
      <c r="E21" s="18"/>
      <c r="F21" s="19">
        <f t="shared" si="0"/>
        <v>0</v>
      </c>
      <c r="G21" s="22"/>
      <c r="H21" s="17">
        <v>8.9</v>
      </c>
      <c r="I21" s="18" t="s">
        <v>31</v>
      </c>
      <c r="J21" s="23"/>
      <c r="K21" s="21"/>
    </row>
    <row r="22" spans="1:11" ht="31.2" x14ac:dyDescent="0.3">
      <c r="A22" s="15"/>
      <c r="B22" s="16"/>
      <c r="C22" s="17"/>
      <c r="D22" s="17"/>
      <c r="E22" s="18"/>
      <c r="F22" s="19">
        <f t="shared" si="0"/>
        <v>0</v>
      </c>
      <c r="G22" s="22"/>
      <c r="H22" s="17">
        <f>5.85+1.29</f>
        <v>7.14</v>
      </c>
      <c r="I22" s="18" t="s">
        <v>32</v>
      </c>
      <c r="J22" s="23"/>
      <c r="K22" s="21"/>
    </row>
    <row r="23" spans="1:11" ht="31.2" x14ac:dyDescent="0.3">
      <c r="A23" s="15"/>
      <c r="B23" s="16"/>
      <c r="C23" s="17"/>
      <c r="D23" s="17"/>
      <c r="E23" s="18"/>
      <c r="F23" s="19">
        <f t="shared" si="0"/>
        <v>0</v>
      </c>
      <c r="G23" s="22"/>
      <c r="H23" s="17">
        <f>126.49</f>
        <v>126.49</v>
      </c>
      <c r="I23" s="18" t="s">
        <v>33</v>
      </c>
      <c r="J23" s="23"/>
      <c r="K23" s="21"/>
    </row>
    <row r="24" spans="1:11" ht="15.6" x14ac:dyDescent="0.3">
      <c r="A24" s="15"/>
      <c r="B24" s="16"/>
      <c r="C24" s="17"/>
      <c r="D24" s="17"/>
      <c r="E24" s="18"/>
      <c r="F24" s="19">
        <f t="shared" si="0"/>
        <v>0</v>
      </c>
      <c r="G24" s="22"/>
      <c r="H24" s="17">
        <v>1.5</v>
      </c>
      <c r="I24" s="18" t="s">
        <v>34</v>
      </c>
      <c r="J24" s="23"/>
      <c r="K24" s="21"/>
    </row>
    <row r="25" spans="1:11" ht="15.6" x14ac:dyDescent="0.3">
      <c r="A25" s="15"/>
      <c r="B25" s="16"/>
      <c r="C25" s="17"/>
      <c r="D25" s="17"/>
      <c r="E25" s="18"/>
      <c r="F25" s="19">
        <f t="shared" si="0"/>
        <v>0</v>
      </c>
      <c r="G25" s="22"/>
      <c r="H25" s="17">
        <f>0.4+0.4</f>
        <v>0.8</v>
      </c>
      <c r="I25" s="18" t="s">
        <v>35</v>
      </c>
      <c r="J25" s="23"/>
      <c r="K25" s="21"/>
    </row>
    <row r="26" spans="1:11" ht="31.2" x14ac:dyDescent="0.3">
      <c r="A26" s="15"/>
      <c r="B26" s="16"/>
      <c r="C26" s="17"/>
      <c r="D26" s="17"/>
      <c r="E26" s="18"/>
      <c r="F26" s="19">
        <f t="shared" si="0"/>
        <v>0</v>
      </c>
      <c r="G26" s="22"/>
      <c r="H26" s="17">
        <f>16.5+3.3+2.53</f>
        <v>22.330000000000002</v>
      </c>
      <c r="I26" s="18" t="s">
        <v>36</v>
      </c>
      <c r="J26" s="23"/>
      <c r="K26" s="21"/>
    </row>
    <row r="27" spans="1:11" ht="31.2" x14ac:dyDescent="0.3">
      <c r="A27" s="15"/>
      <c r="B27" s="16"/>
      <c r="C27" s="17"/>
      <c r="D27" s="17"/>
      <c r="E27" s="18"/>
      <c r="F27" s="19">
        <f t="shared" si="0"/>
        <v>0</v>
      </c>
      <c r="G27" s="22">
        <v>3110</v>
      </c>
      <c r="H27" s="17">
        <v>133.38999999999999</v>
      </c>
      <c r="I27" s="18" t="s">
        <v>19</v>
      </c>
      <c r="J27" s="23"/>
      <c r="K27" s="21"/>
    </row>
    <row r="28" spans="1:11" ht="15.6" x14ac:dyDescent="0.3">
      <c r="A28" s="15"/>
      <c r="B28" s="16"/>
      <c r="C28" s="17"/>
      <c r="D28" s="17"/>
      <c r="E28" s="18"/>
      <c r="F28" s="19">
        <f t="shared" si="0"/>
        <v>0</v>
      </c>
      <c r="G28" s="22"/>
      <c r="H28" s="17">
        <v>275.39999999999998</v>
      </c>
      <c r="I28" s="18" t="s">
        <v>37</v>
      </c>
      <c r="J28" s="23"/>
      <c r="K28" s="21"/>
    </row>
    <row r="29" spans="1:11" ht="15.6" x14ac:dyDescent="0.3">
      <c r="A29" s="15"/>
      <c r="B29" s="16"/>
      <c r="C29" s="17"/>
      <c r="D29" s="17"/>
      <c r="E29" s="18"/>
      <c r="F29" s="19">
        <f t="shared" si="0"/>
        <v>0</v>
      </c>
      <c r="G29" s="22"/>
      <c r="H29" s="17"/>
      <c r="I29" s="18"/>
      <c r="J29" s="17"/>
      <c r="K29" s="21"/>
    </row>
    <row r="30" spans="1:11" ht="15.6" x14ac:dyDescent="0.3">
      <c r="A30" s="15"/>
      <c r="B30" s="16"/>
      <c r="C30" s="17"/>
      <c r="D30" s="17"/>
      <c r="E30" s="18"/>
      <c r="F30" s="19">
        <f t="shared" si="0"/>
        <v>0</v>
      </c>
      <c r="G30" s="22"/>
      <c r="H30" s="17"/>
      <c r="I30" s="18"/>
      <c r="J30" s="17"/>
      <c r="K30" s="21"/>
    </row>
    <row r="31" spans="1:11" ht="15.6" x14ac:dyDescent="0.3">
      <c r="A31" s="24"/>
      <c r="B31" s="16"/>
      <c r="C31" s="17"/>
      <c r="D31" s="17"/>
      <c r="E31" s="18"/>
      <c r="F31" s="19">
        <f t="shared" si="0"/>
        <v>0</v>
      </c>
      <c r="G31" s="22"/>
      <c r="H31" s="17" t="s">
        <v>38</v>
      </c>
      <c r="I31" s="18"/>
      <c r="J31" s="17"/>
      <c r="K31" s="21"/>
    </row>
    <row r="32" spans="1:11" ht="15.6" x14ac:dyDescent="0.3">
      <c r="A32" s="24"/>
      <c r="B32" s="16"/>
      <c r="C32" s="17"/>
      <c r="D32" s="17"/>
      <c r="E32" s="18"/>
      <c r="F32" s="19">
        <f t="shared" si="0"/>
        <v>0</v>
      </c>
      <c r="G32" s="22"/>
      <c r="H32" s="17"/>
      <c r="I32" s="18"/>
      <c r="J32" s="17"/>
      <c r="K32" s="21"/>
    </row>
    <row r="33" spans="1:11" ht="15.6" x14ac:dyDescent="0.3">
      <c r="A33" s="15"/>
      <c r="B33" s="16"/>
      <c r="C33" s="17"/>
      <c r="D33" s="17"/>
      <c r="E33" s="18"/>
      <c r="F33" s="19">
        <f t="shared" si="0"/>
        <v>0</v>
      </c>
      <c r="G33" s="22"/>
      <c r="H33" s="17"/>
      <c r="I33" s="18"/>
      <c r="J33" s="17"/>
      <c r="K33" s="21"/>
    </row>
    <row r="34" spans="1:11" ht="15.6" x14ac:dyDescent="0.3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1"/>
    </row>
    <row r="35" spans="1:11" ht="15.6" x14ac:dyDescent="0.3">
      <c r="A35" s="15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1"/>
    </row>
    <row r="36" spans="1:11" ht="15.6" x14ac:dyDescent="0.3">
      <c r="A36" s="15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1"/>
    </row>
    <row r="37" spans="1:11" ht="15.6" x14ac:dyDescent="0.3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1"/>
    </row>
    <row r="38" spans="1:11" ht="15.6" x14ac:dyDescent="0.3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1"/>
    </row>
    <row r="39" spans="1:11" ht="15.6" x14ac:dyDescent="0.3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1"/>
    </row>
    <row r="40" spans="1:11" ht="15.6" x14ac:dyDescent="0.3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1"/>
    </row>
    <row r="41" spans="1:11" ht="15.6" x14ac:dyDescent="0.3">
      <c r="A41" s="24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1"/>
    </row>
    <row r="42" spans="1:11" ht="15.6" x14ac:dyDescent="0.3">
      <c r="A42" s="24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1"/>
    </row>
    <row r="43" spans="1:11" ht="15.6" x14ac:dyDescent="0.3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1"/>
    </row>
    <row r="44" spans="1:11" ht="15.6" x14ac:dyDescent="0.3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1"/>
    </row>
    <row r="45" spans="1:11" ht="15.6" x14ac:dyDescent="0.3">
      <c r="A45" s="15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1"/>
    </row>
    <row r="46" spans="1:11" ht="15.6" x14ac:dyDescent="0.3">
      <c r="A46" s="15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1"/>
    </row>
    <row r="47" spans="1:11" ht="15.6" x14ac:dyDescent="0.3">
      <c r="A47" s="15"/>
      <c r="B47" s="16"/>
      <c r="C47" s="17"/>
      <c r="D47" s="17"/>
      <c r="E47" s="18"/>
      <c r="F47" s="19">
        <f t="shared" si="0"/>
        <v>0</v>
      </c>
      <c r="G47" s="16"/>
      <c r="H47" s="17"/>
      <c r="I47" s="18"/>
      <c r="J47" s="17"/>
      <c r="K47" s="21"/>
    </row>
    <row r="48" spans="1:11" ht="15.6" x14ac:dyDescent="0.3">
      <c r="A48" s="15"/>
      <c r="B48" s="16"/>
      <c r="C48" s="17"/>
      <c r="D48" s="17"/>
      <c r="E48" s="18"/>
      <c r="F48" s="19">
        <f t="shared" si="0"/>
        <v>0</v>
      </c>
      <c r="G48" s="16"/>
      <c r="H48" s="17"/>
      <c r="I48" s="18"/>
      <c r="J48" s="17"/>
      <c r="K48" s="21"/>
    </row>
    <row r="49" spans="1:11" ht="15.6" x14ac:dyDescent="0.3">
      <c r="A49" s="15"/>
      <c r="B49" s="16"/>
      <c r="C49" s="17"/>
      <c r="D49" s="17"/>
      <c r="E49" s="18"/>
      <c r="F49" s="19">
        <f t="shared" si="0"/>
        <v>0</v>
      </c>
      <c r="G49" s="16"/>
      <c r="H49" s="17"/>
      <c r="I49" s="18"/>
      <c r="J49" s="17"/>
      <c r="K49" s="21"/>
    </row>
    <row r="50" spans="1:11" ht="15.6" x14ac:dyDescent="0.3">
      <c r="A50" s="15"/>
      <c r="B50" s="16"/>
      <c r="C50" s="17"/>
      <c r="D50" s="17"/>
      <c r="E50" s="18"/>
      <c r="F50" s="19">
        <f t="shared" si="0"/>
        <v>0</v>
      </c>
      <c r="G50" s="16"/>
      <c r="H50" s="17"/>
      <c r="I50" s="18"/>
      <c r="J50" s="17"/>
      <c r="K50" s="21"/>
    </row>
    <row r="51" spans="1:11" ht="15.6" x14ac:dyDescent="0.3">
      <c r="A51" s="24"/>
      <c r="B51" s="16"/>
      <c r="C51" s="17"/>
      <c r="D51" s="17"/>
      <c r="E51" s="18"/>
      <c r="F51" s="19">
        <f t="shared" si="0"/>
        <v>0</v>
      </c>
      <c r="G51" s="16"/>
      <c r="H51" s="17"/>
      <c r="I51" s="18"/>
      <c r="J51" s="17"/>
      <c r="K51" s="21"/>
    </row>
    <row r="52" spans="1:11" ht="15.6" x14ac:dyDescent="0.3">
      <c r="A52" s="24"/>
      <c r="B52" s="16"/>
      <c r="C52" s="17"/>
      <c r="D52" s="17"/>
      <c r="E52" s="18"/>
      <c r="F52" s="19">
        <f t="shared" si="0"/>
        <v>0</v>
      </c>
      <c r="G52" s="16"/>
      <c r="H52" s="17"/>
      <c r="I52" s="18"/>
      <c r="J52" s="17"/>
      <c r="K52" s="21"/>
    </row>
    <row r="53" spans="1:11" ht="15.6" x14ac:dyDescent="0.3">
      <c r="A53" s="25"/>
      <c r="B53" s="26"/>
      <c r="C53" s="27"/>
      <c r="D53" s="27"/>
      <c r="E53" s="28"/>
      <c r="F53" s="19">
        <f t="shared" si="0"/>
        <v>0</v>
      </c>
      <c r="G53" s="26"/>
      <c r="H53" s="27"/>
      <c r="I53" s="28"/>
      <c r="J53" s="27"/>
      <c r="K53" s="21"/>
    </row>
    <row r="54" spans="1:11" ht="15.6" x14ac:dyDescent="0.3">
      <c r="A54" s="25"/>
      <c r="B54" s="26"/>
      <c r="C54" s="27"/>
      <c r="D54" s="27"/>
      <c r="E54" s="28"/>
      <c r="F54" s="19">
        <f t="shared" si="0"/>
        <v>0</v>
      </c>
      <c r="G54" s="26"/>
      <c r="H54" s="27"/>
      <c r="I54" s="28"/>
      <c r="J54" s="27"/>
      <c r="K54" s="21"/>
    </row>
    <row r="55" spans="1:11" ht="15.6" x14ac:dyDescent="0.3">
      <c r="A55" s="25"/>
      <c r="B55" s="26"/>
      <c r="C55" s="27"/>
      <c r="D55" s="27"/>
      <c r="E55" s="28"/>
      <c r="F55" s="19">
        <f t="shared" si="0"/>
        <v>0</v>
      </c>
      <c r="G55" s="26"/>
      <c r="H55" s="27"/>
      <c r="I55" s="28"/>
      <c r="J55" s="27"/>
      <c r="K55" s="21"/>
    </row>
    <row r="56" spans="1:11" ht="15.6" x14ac:dyDescent="0.3">
      <c r="A56" s="26"/>
      <c r="B56" s="29" t="s">
        <v>39</v>
      </c>
      <c r="C56" s="30">
        <f>SUM(C7:C55)</f>
        <v>924.76</v>
      </c>
      <c r="D56" s="30">
        <f>SUM(D7:D55)</f>
        <v>0</v>
      </c>
      <c r="E56" s="31"/>
      <c r="F56" s="32">
        <f t="shared" si="0"/>
        <v>924.76</v>
      </c>
      <c r="G56" s="33"/>
      <c r="H56" s="30">
        <f>SUM(H7:H55)</f>
        <v>1539.4699999999998</v>
      </c>
      <c r="I56" s="31"/>
      <c r="J56" s="30">
        <f>SUM(J7:J55)</f>
        <v>0</v>
      </c>
      <c r="K56" s="34">
        <f>C56-H56</f>
        <v>-614.70999999999981</v>
      </c>
    </row>
    <row r="59" spans="1:11" ht="15.6" x14ac:dyDescent="0.3">
      <c r="B59" s="35" t="s">
        <v>40</v>
      </c>
      <c r="F59" s="36"/>
      <c r="G59" s="37" t="s">
        <v>41</v>
      </c>
      <c r="H59" s="38"/>
    </row>
    <row r="60" spans="1:11" x14ac:dyDescent="0.3">
      <c r="B60" s="35"/>
      <c r="F60" s="39" t="s">
        <v>42</v>
      </c>
      <c r="G60" s="39"/>
      <c r="H60" s="39"/>
    </row>
    <row r="61" spans="1:11" ht="15.6" x14ac:dyDescent="0.3">
      <c r="B61" s="35" t="s">
        <v>43</v>
      </c>
      <c r="F61" s="36"/>
      <c r="G61" s="37" t="s">
        <v>44</v>
      </c>
      <c r="H61" s="38"/>
    </row>
    <row r="62" spans="1:11" x14ac:dyDescent="0.3">
      <c r="F62" s="39" t="s">
        <v>42</v>
      </c>
      <c r="G62" s="39"/>
      <c r="H62" s="39"/>
    </row>
  </sheetData>
  <mergeCells count="12">
    <mergeCell ref="G59:H59"/>
    <mergeCell ref="G61:H61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56BED-F911-46F2-860E-7DA4631F63E7}">
  <sheetPr>
    <pageSetUpPr fitToPage="1"/>
  </sheetPr>
  <dimension ref="A1:M34"/>
  <sheetViews>
    <sheetView zoomScale="80" zoomScaleNormal="80" workbookViewId="0">
      <selection activeCell="B15" sqref="B15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3" ht="18.75" customHeight="1" x14ac:dyDescent="0.3">
      <c r="J1" s="2" t="s">
        <v>0</v>
      </c>
      <c r="K1" s="2"/>
      <c r="L1" s="2"/>
    </row>
    <row r="2" spans="1:13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J2" s="6" t="s">
        <v>46</v>
      </c>
      <c r="K2" s="6"/>
      <c r="L2" s="40"/>
      <c r="M2" s="40"/>
    </row>
    <row r="3" spans="1:13" ht="61.5" customHeight="1" x14ac:dyDescent="0.3">
      <c r="A3" s="3"/>
      <c r="B3" s="7" t="s">
        <v>47</v>
      </c>
      <c r="C3" s="8"/>
      <c r="D3" s="8"/>
      <c r="E3" s="8"/>
      <c r="F3" s="8"/>
      <c r="G3" s="8"/>
      <c r="H3" s="8"/>
      <c r="I3" s="8"/>
      <c r="J3" s="8"/>
      <c r="K3" s="3"/>
    </row>
    <row r="4" spans="1:13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3" ht="15.6" x14ac:dyDescent="0.3">
      <c r="A7" s="15">
        <v>1</v>
      </c>
      <c r="B7" s="16" t="s">
        <v>16</v>
      </c>
      <c r="C7" s="17">
        <v>489.8</v>
      </c>
      <c r="D7" s="17"/>
      <c r="E7" s="18"/>
      <c r="F7" s="19">
        <f>SUM(C7,D7)</f>
        <v>489.8</v>
      </c>
      <c r="G7" s="16">
        <v>2220</v>
      </c>
      <c r="H7" s="17">
        <v>101.9</v>
      </c>
      <c r="I7" s="18" t="s">
        <v>28</v>
      </c>
      <c r="J7" s="17">
        <v>101.9</v>
      </c>
      <c r="K7" s="21"/>
    </row>
    <row r="8" spans="1:13" ht="15.6" x14ac:dyDescent="0.3">
      <c r="A8" s="15"/>
      <c r="B8" s="16"/>
      <c r="C8" s="17"/>
      <c r="D8" s="17"/>
      <c r="E8" s="18"/>
      <c r="F8" s="19">
        <f t="shared" ref="F8:F28" si="0">SUM(C8,D8)</f>
        <v>0</v>
      </c>
      <c r="G8" s="16">
        <v>2240</v>
      </c>
      <c r="H8" s="17">
        <v>80.2</v>
      </c>
      <c r="I8" s="18" t="s">
        <v>48</v>
      </c>
      <c r="J8" s="17">
        <v>80.2</v>
      </c>
      <c r="K8" s="21"/>
    </row>
    <row r="9" spans="1:13" ht="15.6" x14ac:dyDescent="0.3">
      <c r="A9" s="15"/>
      <c r="B9" s="16"/>
      <c r="C9" s="17"/>
      <c r="D9" s="17"/>
      <c r="E9" s="18"/>
      <c r="F9" s="19"/>
      <c r="G9" s="16">
        <v>2210</v>
      </c>
      <c r="H9" s="17">
        <v>151.80000000000001</v>
      </c>
      <c r="I9" s="18" t="s">
        <v>49</v>
      </c>
      <c r="J9" s="17">
        <v>151.80000000000001</v>
      </c>
      <c r="K9" s="21"/>
    </row>
    <row r="10" spans="1:13" ht="15.6" x14ac:dyDescent="0.3">
      <c r="A10" s="15"/>
      <c r="B10" s="16"/>
      <c r="C10" s="17"/>
      <c r="D10" s="17"/>
      <c r="E10" s="18"/>
      <c r="F10" s="19"/>
      <c r="G10" s="16">
        <v>3110</v>
      </c>
      <c r="H10" s="17">
        <v>27.9</v>
      </c>
      <c r="I10" s="18" t="s">
        <v>50</v>
      </c>
      <c r="J10" s="17">
        <v>27.9</v>
      </c>
      <c r="K10" s="21"/>
    </row>
    <row r="11" spans="1:13" ht="15.6" x14ac:dyDescent="0.3">
      <c r="A11" s="15">
        <v>2</v>
      </c>
      <c r="B11" s="16" t="s">
        <v>51</v>
      </c>
      <c r="C11" s="17"/>
      <c r="D11" s="17">
        <v>7.6</v>
      </c>
      <c r="E11" s="18" t="s">
        <v>28</v>
      </c>
      <c r="F11" s="19">
        <f t="shared" si="0"/>
        <v>7.6</v>
      </c>
      <c r="G11" s="16"/>
      <c r="H11" s="17"/>
      <c r="I11" s="41" t="str">
        <f>E11</f>
        <v>медикаменти</v>
      </c>
      <c r="J11" s="17">
        <v>3.4</v>
      </c>
      <c r="K11" s="21"/>
    </row>
    <row r="12" spans="1:13" ht="31.2" x14ac:dyDescent="0.3">
      <c r="A12" s="15">
        <v>3</v>
      </c>
      <c r="B12" s="18" t="s">
        <v>52</v>
      </c>
      <c r="C12" s="17"/>
      <c r="D12" s="17">
        <v>111.5</v>
      </c>
      <c r="E12" s="18" t="s">
        <v>53</v>
      </c>
      <c r="F12" s="19">
        <f t="shared" si="0"/>
        <v>111.5</v>
      </c>
      <c r="G12" s="16"/>
      <c r="H12" s="17"/>
      <c r="I12" s="18" t="str">
        <f t="shared" ref="I12:I18" si="1">E12</f>
        <v>кисневий концентратор</v>
      </c>
      <c r="J12" s="17">
        <v>111.5</v>
      </c>
      <c r="K12" s="21"/>
    </row>
    <row r="13" spans="1:13" ht="31.2" x14ac:dyDescent="0.3">
      <c r="A13" s="15">
        <v>4</v>
      </c>
      <c r="B13" s="16" t="s">
        <v>52</v>
      </c>
      <c r="C13" s="17"/>
      <c r="D13" s="17">
        <v>60.9</v>
      </c>
      <c r="E13" s="18" t="s">
        <v>54</v>
      </c>
      <c r="F13" s="19">
        <f t="shared" si="0"/>
        <v>60.9</v>
      </c>
      <c r="G13" s="16"/>
      <c r="H13" s="17"/>
      <c r="I13" s="18" t="str">
        <f t="shared" si="1"/>
        <v>витратні матеріали</v>
      </c>
      <c r="J13" s="17">
        <v>51.1</v>
      </c>
      <c r="K13" s="21"/>
    </row>
    <row r="14" spans="1:13" ht="15.6" x14ac:dyDescent="0.3">
      <c r="A14" s="15">
        <v>5</v>
      </c>
      <c r="B14" s="16" t="s">
        <v>55</v>
      </c>
      <c r="C14" s="17"/>
      <c r="D14" s="17">
        <v>30.1</v>
      </c>
      <c r="E14" s="18" t="s">
        <v>28</v>
      </c>
      <c r="F14" s="19">
        <f t="shared" si="0"/>
        <v>30.1</v>
      </c>
      <c r="G14" s="24"/>
      <c r="H14" s="17"/>
      <c r="I14" s="18" t="str">
        <f t="shared" si="1"/>
        <v>медикаменти</v>
      </c>
      <c r="J14" s="17">
        <v>4.4000000000000004</v>
      </c>
      <c r="K14" s="21"/>
    </row>
    <row r="15" spans="1:13" ht="31.2" x14ac:dyDescent="0.3">
      <c r="A15" s="15">
        <v>6</v>
      </c>
      <c r="B15" s="42" t="s">
        <v>56</v>
      </c>
      <c r="C15" s="17"/>
      <c r="D15" s="17">
        <v>96.1</v>
      </c>
      <c r="E15" s="18" t="s">
        <v>54</v>
      </c>
      <c r="F15" s="19">
        <f t="shared" si="0"/>
        <v>96.1</v>
      </c>
      <c r="G15" s="24"/>
      <c r="H15" s="17"/>
      <c r="I15" s="18"/>
      <c r="J15" s="17"/>
      <c r="K15" s="21"/>
    </row>
    <row r="16" spans="1:13" ht="15.6" x14ac:dyDescent="0.3">
      <c r="A16" s="15">
        <v>7</v>
      </c>
      <c r="B16" s="16" t="s">
        <v>57</v>
      </c>
      <c r="C16" s="17"/>
      <c r="D16" s="17">
        <v>12.5</v>
      </c>
      <c r="E16" s="18" t="s">
        <v>58</v>
      </c>
      <c r="F16" s="19">
        <f t="shared" si="0"/>
        <v>12.5</v>
      </c>
      <c r="G16" s="16"/>
      <c r="H16" s="17"/>
      <c r="I16" s="18"/>
      <c r="J16" s="17"/>
      <c r="K16" s="21"/>
    </row>
    <row r="17" spans="1:11" ht="15.6" x14ac:dyDescent="0.3">
      <c r="A17" s="24">
        <v>8</v>
      </c>
      <c r="B17" s="16" t="s">
        <v>59</v>
      </c>
      <c r="C17" s="17"/>
      <c r="D17" s="17">
        <v>106.4</v>
      </c>
      <c r="E17" s="18" t="s">
        <v>60</v>
      </c>
      <c r="F17" s="19">
        <f t="shared" si="0"/>
        <v>106.4</v>
      </c>
      <c r="G17" s="16"/>
      <c r="H17" s="17"/>
      <c r="I17" s="18" t="str">
        <f t="shared" si="1"/>
        <v>колькоскопи</v>
      </c>
      <c r="J17" s="17">
        <v>106.4</v>
      </c>
      <c r="K17" s="21"/>
    </row>
    <row r="18" spans="1:11" ht="31.2" x14ac:dyDescent="0.3">
      <c r="A18" s="24">
        <v>9</v>
      </c>
      <c r="B18" s="16"/>
      <c r="C18" s="17"/>
      <c r="D18" s="17">
        <v>18.3</v>
      </c>
      <c r="E18" s="18" t="s">
        <v>61</v>
      </c>
      <c r="F18" s="19">
        <f t="shared" si="0"/>
        <v>18.3</v>
      </c>
      <c r="G18" s="16"/>
      <c r="H18" s="17"/>
      <c r="I18" s="18" t="str">
        <f t="shared" si="1"/>
        <v>столи гінекологічні</v>
      </c>
      <c r="J18" s="17">
        <v>18.3</v>
      </c>
      <c r="K18" s="21"/>
    </row>
    <row r="19" spans="1:11" ht="15.6" x14ac:dyDescent="0.3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1"/>
    </row>
    <row r="20" spans="1:11" ht="15.6" x14ac:dyDescent="0.3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1"/>
    </row>
    <row r="21" spans="1:11" ht="15.6" x14ac:dyDescent="0.3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1"/>
    </row>
    <row r="22" spans="1:11" ht="15.6" x14ac:dyDescent="0.3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1"/>
    </row>
    <row r="23" spans="1:11" ht="15.6" x14ac:dyDescent="0.3">
      <c r="A23" s="24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1"/>
    </row>
    <row r="24" spans="1:11" ht="15.6" x14ac:dyDescent="0.3">
      <c r="A24" s="24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1"/>
    </row>
    <row r="25" spans="1:11" ht="15.6" x14ac:dyDescent="0.3">
      <c r="A25" s="25"/>
      <c r="B25" s="26"/>
      <c r="C25" s="27"/>
      <c r="D25" s="27"/>
      <c r="E25" s="28"/>
      <c r="F25" s="19">
        <f t="shared" si="0"/>
        <v>0</v>
      </c>
      <c r="G25" s="26"/>
      <c r="H25" s="27"/>
      <c r="I25" s="28"/>
      <c r="J25" s="27"/>
      <c r="K25" s="21"/>
    </row>
    <row r="26" spans="1:11" ht="15.6" x14ac:dyDescent="0.3">
      <c r="A26" s="25"/>
      <c r="B26" s="26"/>
      <c r="C26" s="27"/>
      <c r="D26" s="27"/>
      <c r="E26" s="28"/>
      <c r="F26" s="19">
        <f t="shared" si="0"/>
        <v>0</v>
      </c>
      <c r="G26" s="26"/>
      <c r="H26" s="27"/>
      <c r="I26" s="28"/>
      <c r="J26" s="27"/>
      <c r="K26" s="21"/>
    </row>
    <row r="27" spans="1:11" ht="15.6" x14ac:dyDescent="0.3">
      <c r="A27" s="25"/>
      <c r="B27" s="26"/>
      <c r="C27" s="27"/>
      <c r="D27" s="27"/>
      <c r="E27" s="28"/>
      <c r="F27" s="19">
        <f t="shared" si="0"/>
        <v>0</v>
      </c>
      <c r="G27" s="26"/>
      <c r="H27" s="27"/>
      <c r="I27" s="28"/>
      <c r="J27" s="27"/>
      <c r="K27" s="21"/>
    </row>
    <row r="28" spans="1:11" ht="15.6" x14ac:dyDescent="0.3">
      <c r="A28" s="26"/>
      <c r="B28" s="29" t="s">
        <v>39</v>
      </c>
      <c r="C28" s="30">
        <f>SUM(C7:C27)</f>
        <v>489.8</v>
      </c>
      <c r="D28" s="30">
        <f>SUM(D7:D27)</f>
        <v>443.40000000000003</v>
      </c>
      <c r="E28" s="31"/>
      <c r="F28" s="32">
        <f t="shared" si="0"/>
        <v>933.2</v>
      </c>
      <c r="G28" s="33"/>
      <c r="H28" s="30">
        <f>SUM(H7:H27)</f>
        <v>361.8</v>
      </c>
      <c r="I28" s="31"/>
      <c r="J28" s="30">
        <f>SUM(J7:J27)</f>
        <v>656.89999999999986</v>
      </c>
      <c r="K28" s="34">
        <f>C28-H28</f>
        <v>128</v>
      </c>
    </row>
    <row r="31" spans="1:11" ht="15.6" x14ac:dyDescent="0.3">
      <c r="B31" s="35" t="s">
        <v>40</v>
      </c>
      <c r="F31" s="36"/>
      <c r="G31" s="37" t="s">
        <v>62</v>
      </c>
      <c r="H31" s="38"/>
    </row>
    <row r="32" spans="1:11" x14ac:dyDescent="0.3">
      <c r="B32" s="35"/>
      <c r="F32" s="39" t="s">
        <v>42</v>
      </c>
      <c r="G32" s="39"/>
      <c r="H32" s="39"/>
    </row>
    <row r="33" spans="2:8" ht="15.6" x14ac:dyDescent="0.3">
      <c r="B33" s="35" t="s">
        <v>43</v>
      </c>
      <c r="F33" s="36"/>
      <c r="G33" s="37" t="s">
        <v>63</v>
      </c>
      <c r="H33" s="38"/>
    </row>
    <row r="34" spans="2:8" x14ac:dyDescent="0.3">
      <c r="F34" s="39" t="s">
        <v>42</v>
      </c>
      <c r="G34" s="39"/>
      <c r="H34" s="39"/>
    </row>
  </sheetData>
  <mergeCells count="12">
    <mergeCell ref="G31:H31"/>
    <mergeCell ref="G33:H33"/>
    <mergeCell ref="J1:L1"/>
    <mergeCell ref="J2:K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BD5FC-77DB-46C6-8271-DD2EEB37D0E7}">
  <sheetPr>
    <pageSetUpPr fitToPage="1"/>
  </sheetPr>
  <dimension ref="A1:P56"/>
  <sheetViews>
    <sheetView zoomScaleNormal="100" workbookViewId="0">
      <selection activeCell="B7" sqref="B7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64</v>
      </c>
      <c r="N2" s="6"/>
      <c r="O2" s="6"/>
      <c r="P2" s="6"/>
    </row>
    <row r="3" spans="1:16" ht="61.5" customHeight="1" x14ac:dyDescent="0.3">
      <c r="A3" s="3"/>
      <c r="B3" s="7" t="s">
        <v>65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78" x14ac:dyDescent="0.3">
      <c r="A7" s="15">
        <v>1</v>
      </c>
      <c r="B7" s="18" t="s">
        <v>66</v>
      </c>
      <c r="C7" s="17"/>
      <c r="D7" s="17">
        <v>5.37</v>
      </c>
      <c r="E7" s="18" t="s">
        <v>28</v>
      </c>
      <c r="F7" s="19">
        <f>SUM(C7,D7)</f>
        <v>5.37</v>
      </c>
      <c r="G7" s="16"/>
      <c r="H7" s="17"/>
      <c r="I7" s="18" t="s">
        <v>28</v>
      </c>
      <c r="J7" s="17">
        <v>5.37</v>
      </c>
      <c r="K7" s="21">
        <v>0</v>
      </c>
    </row>
    <row r="8" spans="1:16" ht="31.2" x14ac:dyDescent="0.3">
      <c r="A8" s="15">
        <v>2</v>
      </c>
      <c r="B8" s="18" t="s">
        <v>67</v>
      </c>
      <c r="C8" s="17"/>
      <c r="D8" s="17">
        <v>18.670000000000002</v>
      </c>
      <c r="E8" s="18" t="s">
        <v>28</v>
      </c>
      <c r="F8" s="19">
        <f t="shared" ref="F8:F50" si="0">SUM(C8,D8)</f>
        <v>18.670000000000002</v>
      </c>
      <c r="G8" s="16"/>
      <c r="H8" s="17"/>
      <c r="I8" s="18" t="s">
        <v>28</v>
      </c>
      <c r="J8" s="17">
        <v>0</v>
      </c>
      <c r="K8" s="21">
        <v>18.670000000000002</v>
      </c>
    </row>
    <row r="9" spans="1:16" ht="15.6" x14ac:dyDescent="0.3">
      <c r="A9" s="15">
        <v>3</v>
      </c>
      <c r="B9" s="16" t="s">
        <v>68</v>
      </c>
      <c r="C9" s="17"/>
      <c r="D9" s="17">
        <v>4.2300000000000004</v>
      </c>
      <c r="E9" s="18" t="s">
        <v>28</v>
      </c>
      <c r="F9" s="19">
        <f t="shared" si="0"/>
        <v>4.2300000000000004</v>
      </c>
      <c r="G9" s="16"/>
      <c r="H9" s="17"/>
      <c r="I9" s="18" t="s">
        <v>28</v>
      </c>
      <c r="J9" s="17">
        <v>4.2300000000000004</v>
      </c>
      <c r="K9" s="21">
        <v>0</v>
      </c>
    </row>
    <row r="10" spans="1:16" ht="15.6" x14ac:dyDescent="0.3">
      <c r="A10" s="15">
        <v>4</v>
      </c>
      <c r="B10" s="16" t="s">
        <v>16</v>
      </c>
      <c r="C10" s="17"/>
      <c r="D10" s="17"/>
      <c r="E10" s="18"/>
      <c r="F10" s="19">
        <f t="shared" si="0"/>
        <v>0</v>
      </c>
      <c r="G10" s="16"/>
      <c r="H10" s="17"/>
      <c r="I10" s="18"/>
      <c r="J10" s="17"/>
      <c r="K10" s="21">
        <v>8.42</v>
      </c>
    </row>
    <row r="11" spans="1:16" ht="15.6" x14ac:dyDescent="0.3">
      <c r="A11" s="15"/>
      <c r="B11" s="16"/>
      <c r="C11" s="17"/>
      <c r="D11" s="17"/>
      <c r="E11" s="18"/>
      <c r="F11" s="19">
        <f t="shared" si="0"/>
        <v>0</v>
      </c>
      <c r="G11" s="16"/>
      <c r="H11" s="17"/>
      <c r="I11" s="18"/>
      <c r="J11" s="17"/>
      <c r="K11" s="21"/>
    </row>
    <row r="12" spans="1:16" ht="15.6" x14ac:dyDescent="0.3">
      <c r="A12" s="15"/>
      <c r="B12" s="16"/>
      <c r="C12" s="17"/>
      <c r="D12" s="17"/>
      <c r="E12" s="18"/>
      <c r="F12" s="19">
        <f t="shared" si="0"/>
        <v>0</v>
      </c>
      <c r="G12" s="24"/>
      <c r="H12" s="17"/>
      <c r="I12" s="18"/>
      <c r="J12" s="17"/>
      <c r="K12" s="21"/>
    </row>
    <row r="13" spans="1:16" ht="15.6" x14ac:dyDescent="0.3">
      <c r="A13" s="15"/>
      <c r="B13" s="16"/>
      <c r="C13" s="17"/>
      <c r="D13" s="17"/>
      <c r="E13" s="18"/>
      <c r="F13" s="19">
        <f t="shared" si="0"/>
        <v>0</v>
      </c>
      <c r="G13" s="24"/>
      <c r="H13" s="17"/>
      <c r="I13" s="18"/>
      <c r="J13" s="17"/>
      <c r="K13" s="21"/>
    </row>
    <row r="14" spans="1:16" ht="15.6" x14ac:dyDescent="0.3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1"/>
    </row>
    <row r="15" spans="1:16" ht="15.6" x14ac:dyDescent="0.3">
      <c r="A15" s="24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1"/>
    </row>
    <row r="16" spans="1:16" ht="15" customHeight="1" x14ac:dyDescent="0.3">
      <c r="A16" s="24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1"/>
    </row>
    <row r="17" spans="1:11" ht="15.6" x14ac:dyDescent="0.3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1"/>
    </row>
    <row r="18" spans="1:11" ht="15.6" x14ac:dyDescent="0.3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1"/>
    </row>
    <row r="19" spans="1:11" ht="15.6" x14ac:dyDescent="0.3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1"/>
    </row>
    <row r="20" spans="1:11" ht="15.6" x14ac:dyDescent="0.3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1"/>
    </row>
    <row r="21" spans="1:11" ht="15.6" x14ac:dyDescent="0.3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1"/>
    </row>
    <row r="22" spans="1:11" ht="15.6" x14ac:dyDescent="0.3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1"/>
    </row>
    <row r="23" spans="1:11" ht="15.6" x14ac:dyDescent="0.3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1"/>
    </row>
    <row r="24" spans="1:11" ht="15.6" x14ac:dyDescent="0.3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1"/>
    </row>
    <row r="25" spans="1:11" ht="15.6" x14ac:dyDescent="0.3">
      <c r="A25" s="24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1"/>
    </row>
    <row r="26" spans="1:11" ht="15.6" x14ac:dyDescent="0.3">
      <c r="A26" s="24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1"/>
    </row>
    <row r="27" spans="1:11" ht="15.6" x14ac:dyDescent="0.3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1"/>
    </row>
    <row r="28" spans="1:11" ht="15.6" x14ac:dyDescent="0.3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1"/>
    </row>
    <row r="29" spans="1:11" ht="15.6" x14ac:dyDescent="0.3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1"/>
    </row>
    <row r="30" spans="1:11" ht="15.6" x14ac:dyDescent="0.3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1"/>
    </row>
    <row r="31" spans="1:11" ht="15.6" x14ac:dyDescent="0.3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1"/>
    </row>
    <row r="32" spans="1:11" ht="15.6" x14ac:dyDescent="0.3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1"/>
    </row>
    <row r="33" spans="1:11" ht="15.6" x14ac:dyDescent="0.3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1"/>
    </row>
    <row r="34" spans="1:11" ht="15.6" x14ac:dyDescent="0.3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1"/>
    </row>
    <row r="35" spans="1:11" ht="15.6" x14ac:dyDescent="0.3">
      <c r="A35" s="24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1"/>
    </row>
    <row r="36" spans="1:11" ht="15.6" x14ac:dyDescent="0.3">
      <c r="A36" s="24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1"/>
    </row>
    <row r="37" spans="1:11" ht="15.6" x14ac:dyDescent="0.3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1"/>
    </row>
    <row r="38" spans="1:11" ht="15.6" x14ac:dyDescent="0.3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1"/>
    </row>
    <row r="39" spans="1:11" ht="15.6" x14ac:dyDescent="0.3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1"/>
    </row>
    <row r="40" spans="1:11" ht="15.6" x14ac:dyDescent="0.3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1"/>
    </row>
    <row r="41" spans="1:11" ht="15.6" x14ac:dyDescent="0.3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1"/>
    </row>
    <row r="42" spans="1:11" ht="15.6" x14ac:dyDescent="0.3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1"/>
    </row>
    <row r="43" spans="1:11" ht="15.6" x14ac:dyDescent="0.3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1"/>
    </row>
    <row r="44" spans="1:11" ht="15.6" x14ac:dyDescent="0.3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1"/>
    </row>
    <row r="45" spans="1:11" ht="15.6" x14ac:dyDescent="0.3">
      <c r="A45" s="24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1"/>
    </row>
    <row r="46" spans="1:11" ht="15.6" x14ac:dyDescent="0.3">
      <c r="A46" s="24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1"/>
    </row>
    <row r="47" spans="1:11" ht="15.6" x14ac:dyDescent="0.3">
      <c r="A47" s="25"/>
      <c r="B47" s="26"/>
      <c r="C47" s="27"/>
      <c r="D47" s="27"/>
      <c r="E47" s="28"/>
      <c r="F47" s="19">
        <f t="shared" si="0"/>
        <v>0</v>
      </c>
      <c r="G47" s="26"/>
      <c r="H47" s="27"/>
      <c r="I47" s="28"/>
      <c r="J47" s="27"/>
      <c r="K47" s="21"/>
    </row>
    <row r="48" spans="1:11" ht="15.6" x14ac:dyDescent="0.3">
      <c r="A48" s="25"/>
      <c r="B48" s="26"/>
      <c r="C48" s="27"/>
      <c r="D48" s="27"/>
      <c r="E48" s="28"/>
      <c r="F48" s="19">
        <f t="shared" si="0"/>
        <v>0</v>
      </c>
      <c r="G48" s="26"/>
      <c r="H48" s="27"/>
      <c r="I48" s="28"/>
      <c r="J48" s="27"/>
      <c r="K48" s="21"/>
    </row>
    <row r="49" spans="1:11" ht="15.6" x14ac:dyDescent="0.3">
      <c r="A49" s="25"/>
      <c r="B49" s="26"/>
      <c r="C49" s="27"/>
      <c r="D49" s="27"/>
      <c r="E49" s="28"/>
      <c r="F49" s="19">
        <f t="shared" si="0"/>
        <v>0</v>
      </c>
      <c r="G49" s="26"/>
      <c r="H49" s="27"/>
      <c r="I49" s="28"/>
      <c r="J49" s="27"/>
      <c r="K49" s="21"/>
    </row>
    <row r="50" spans="1:11" ht="15.6" x14ac:dyDescent="0.3">
      <c r="A50" s="26"/>
      <c r="B50" s="29" t="s">
        <v>39</v>
      </c>
      <c r="C50" s="30">
        <f>SUM(C7:C49)</f>
        <v>0</v>
      </c>
      <c r="D50" s="30">
        <f>SUM(D7:D49)</f>
        <v>28.270000000000003</v>
      </c>
      <c r="E50" s="31"/>
      <c r="F50" s="32">
        <f t="shared" si="0"/>
        <v>28.270000000000003</v>
      </c>
      <c r="G50" s="33"/>
      <c r="H50" s="30">
        <f>SUM(H7:H49)</f>
        <v>0</v>
      </c>
      <c r="I50" s="31"/>
      <c r="J50" s="30">
        <f>SUM(J7:J49)</f>
        <v>9.6000000000000014</v>
      </c>
      <c r="K50" s="34">
        <f>C50-H50</f>
        <v>0</v>
      </c>
    </row>
    <row r="53" spans="1:11" ht="15.6" x14ac:dyDescent="0.3">
      <c r="B53" s="35" t="s">
        <v>40</v>
      </c>
      <c r="F53" s="36"/>
      <c r="G53" s="37"/>
      <c r="H53" s="38"/>
    </row>
    <row r="54" spans="1:11" x14ac:dyDescent="0.3">
      <c r="B54" s="35"/>
      <c r="F54" s="39" t="s">
        <v>42</v>
      </c>
      <c r="G54" s="39"/>
      <c r="H54" s="39"/>
    </row>
    <row r="55" spans="1:11" ht="15.6" x14ac:dyDescent="0.3">
      <c r="B55" s="35" t="s">
        <v>43</v>
      </c>
      <c r="F55" s="36"/>
      <c r="G55" s="37"/>
      <c r="H55" s="38"/>
    </row>
    <row r="56" spans="1:11" x14ac:dyDescent="0.3">
      <c r="F56" s="39" t="s">
        <v>42</v>
      </c>
      <c r="G56" s="39"/>
      <c r="H56" s="39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27A-92C3-445A-AFA6-6EF87E7751BC}">
  <sheetPr>
    <pageSetUpPr fitToPage="1"/>
  </sheetPr>
  <dimension ref="A1:P73"/>
  <sheetViews>
    <sheetView zoomScale="80" zoomScaleNormal="80" workbookViewId="0">
      <selection activeCell="C6" sqref="C6"/>
    </sheetView>
  </sheetViews>
  <sheetFormatPr defaultRowHeight="14.4" x14ac:dyDescent="0.3"/>
  <cols>
    <col min="1" max="1" width="7.33203125" customWidth="1"/>
    <col min="2" max="2" width="27.10937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7.10937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7.10937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7.10937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7.10937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7.10937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7.10937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7.10937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7.10937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7.10937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7.10937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7.10937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7.10937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7.10937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7.10937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7.10937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7.10937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7.10937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7.10937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7.10937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7.10937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7.10937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7.10937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7.10937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7.10937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7.10937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7.10937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7.10937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7.10937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7.10937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7.10937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7.10937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7.10937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7.10937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7.10937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7.10937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7.10937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7.10937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7.10937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7.10937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7.10937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7.10937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7.10937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7.10937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7.10937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7.10937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7.10937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7.10937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7.10937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7.10937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7.10937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7.10937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7.10937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7.10937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7.10937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7.10937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7.10937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7.10937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7.10937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7.10937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7.10937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7.10937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7.10937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7.10937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1"/>
      <c r="L1" s="1"/>
      <c r="M1" s="2" t="s">
        <v>0</v>
      </c>
      <c r="N1" s="2"/>
      <c r="O1" s="2"/>
    </row>
    <row r="2" spans="1:16" ht="20.25" customHeight="1" x14ac:dyDescent="0.3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64</v>
      </c>
      <c r="N2" s="6"/>
      <c r="O2" s="6"/>
      <c r="P2" s="6"/>
    </row>
    <row r="3" spans="1:16" ht="61.5" customHeight="1" x14ac:dyDescent="0.3">
      <c r="A3" s="3"/>
      <c r="B3" s="7" t="s">
        <v>69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3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3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1.2" x14ac:dyDescent="0.3">
      <c r="A7" s="15"/>
      <c r="B7" s="16" t="s">
        <v>45</v>
      </c>
      <c r="C7" s="17"/>
      <c r="D7" s="17">
        <v>0.3</v>
      </c>
      <c r="E7" s="43" t="s">
        <v>70</v>
      </c>
      <c r="F7" s="19">
        <f>SUM(C7,D7)</f>
        <v>0.3</v>
      </c>
      <c r="G7" s="16"/>
      <c r="H7" s="17"/>
      <c r="I7" s="43" t="s">
        <v>70</v>
      </c>
      <c r="J7" s="17">
        <v>0.3</v>
      </c>
      <c r="K7" s="21"/>
    </row>
    <row r="8" spans="1:16" ht="62.4" x14ac:dyDescent="0.3">
      <c r="A8" s="15"/>
      <c r="B8" s="16" t="s">
        <v>71</v>
      </c>
      <c r="C8" s="17"/>
      <c r="D8" s="17">
        <v>32</v>
      </c>
      <c r="E8" s="43" t="s">
        <v>72</v>
      </c>
      <c r="F8" s="19">
        <f>SUM(C8,D8)</f>
        <v>32</v>
      </c>
      <c r="G8" s="16"/>
      <c r="H8" s="17"/>
      <c r="I8" s="43" t="s">
        <v>72</v>
      </c>
      <c r="J8" s="17">
        <v>32</v>
      </c>
      <c r="K8" s="21"/>
    </row>
    <row r="9" spans="1:16" ht="62.4" x14ac:dyDescent="0.3">
      <c r="A9" s="15"/>
      <c r="B9" s="16" t="s">
        <v>73</v>
      </c>
      <c r="C9" s="17"/>
      <c r="D9" s="17">
        <v>30.1</v>
      </c>
      <c r="E9" s="43" t="s">
        <v>72</v>
      </c>
      <c r="F9" s="19">
        <f>SUM(C9,D9)</f>
        <v>30.1</v>
      </c>
      <c r="G9" s="16"/>
      <c r="H9" s="17"/>
      <c r="I9" s="43" t="s">
        <v>72</v>
      </c>
      <c r="J9" s="17">
        <v>30.1</v>
      </c>
      <c r="K9" s="21"/>
    </row>
    <row r="10" spans="1:16" ht="31.2" x14ac:dyDescent="0.3">
      <c r="A10" s="15"/>
      <c r="B10" s="16" t="s">
        <v>74</v>
      </c>
      <c r="C10" s="17"/>
      <c r="D10" s="17">
        <v>255</v>
      </c>
      <c r="E10" s="43" t="s">
        <v>75</v>
      </c>
      <c r="F10" s="19">
        <v>255</v>
      </c>
      <c r="G10" s="16"/>
      <c r="H10" s="17"/>
      <c r="I10" s="43" t="s">
        <v>75</v>
      </c>
      <c r="J10" s="17">
        <v>255</v>
      </c>
      <c r="K10" s="21"/>
    </row>
    <row r="11" spans="1:16" ht="31.2" x14ac:dyDescent="0.3">
      <c r="A11" s="15"/>
      <c r="B11" s="16" t="s">
        <v>45</v>
      </c>
      <c r="C11" s="17"/>
      <c r="D11" s="17">
        <v>10</v>
      </c>
      <c r="E11" s="43" t="s">
        <v>76</v>
      </c>
      <c r="F11" s="19">
        <v>10</v>
      </c>
      <c r="G11" s="16"/>
      <c r="H11" s="17"/>
      <c r="I11" s="43" t="s">
        <v>76</v>
      </c>
      <c r="J11" s="17">
        <v>10</v>
      </c>
      <c r="K11" s="21"/>
    </row>
    <row r="12" spans="1:16" ht="62.4" x14ac:dyDescent="0.3">
      <c r="A12" s="15"/>
      <c r="B12" s="16" t="s">
        <v>77</v>
      </c>
      <c r="C12" s="17"/>
      <c r="D12" s="17">
        <v>44.387999999999998</v>
      </c>
      <c r="E12" s="43" t="s">
        <v>78</v>
      </c>
      <c r="F12" s="19">
        <v>44.4</v>
      </c>
      <c r="G12" s="16"/>
      <c r="H12" s="17"/>
      <c r="I12" s="43" t="s">
        <v>78</v>
      </c>
      <c r="J12" s="17">
        <v>44.387999999999998</v>
      </c>
      <c r="K12" s="21"/>
    </row>
    <row r="13" spans="1:16" ht="109.2" x14ac:dyDescent="0.3">
      <c r="A13" s="15"/>
      <c r="B13" s="44" t="s">
        <v>79</v>
      </c>
      <c r="C13" s="17"/>
      <c r="D13" s="17">
        <v>17.899999999999999</v>
      </c>
      <c r="E13" s="43" t="s">
        <v>80</v>
      </c>
      <c r="F13" s="19">
        <v>17.899999999999999</v>
      </c>
      <c r="G13" s="16"/>
      <c r="H13" s="17"/>
      <c r="I13" s="43" t="s">
        <v>80</v>
      </c>
      <c r="J13" s="17">
        <v>17.899999999999999</v>
      </c>
      <c r="K13" s="21"/>
    </row>
    <row r="14" spans="1:16" ht="62.4" x14ac:dyDescent="0.3">
      <c r="A14" s="15"/>
      <c r="B14" s="18" t="s">
        <v>81</v>
      </c>
      <c r="C14" s="17"/>
      <c r="D14" s="17">
        <v>7.4880000000000004</v>
      </c>
      <c r="E14" s="18" t="s">
        <v>82</v>
      </c>
      <c r="F14" s="19">
        <f>SUM(C14,D14)</f>
        <v>7.4880000000000004</v>
      </c>
      <c r="G14" s="16"/>
      <c r="H14" s="17"/>
      <c r="I14" s="18" t="s">
        <v>82</v>
      </c>
      <c r="J14" s="17">
        <v>7.4880000000000004</v>
      </c>
      <c r="K14" s="21"/>
    </row>
    <row r="15" spans="1:16" ht="15.6" x14ac:dyDescent="0.3">
      <c r="A15" s="15"/>
      <c r="B15" s="18" t="s">
        <v>16</v>
      </c>
      <c r="C15" s="17">
        <v>2994.1943700000002</v>
      </c>
      <c r="D15" s="17"/>
      <c r="E15" s="18"/>
      <c r="F15" s="19">
        <f>SUM(C15,D15)</f>
        <v>2994.1943700000002</v>
      </c>
      <c r="G15" s="16"/>
      <c r="H15" s="17"/>
      <c r="I15" s="18"/>
      <c r="J15" s="17"/>
      <c r="K15" s="21"/>
    </row>
    <row r="16" spans="1:16" ht="15.6" x14ac:dyDescent="0.3">
      <c r="A16" s="15"/>
      <c r="B16" s="16" t="s">
        <v>83</v>
      </c>
      <c r="C16" s="17"/>
      <c r="D16" s="17"/>
      <c r="E16" s="18"/>
      <c r="F16" s="19">
        <f t="shared" ref="F16:F23" si="0">SUM(C16,D16)</f>
        <v>0</v>
      </c>
      <c r="G16" s="16">
        <v>2210</v>
      </c>
      <c r="H16" s="17">
        <v>5</v>
      </c>
      <c r="I16" s="45" t="s">
        <v>84</v>
      </c>
      <c r="J16" s="17"/>
      <c r="K16" s="21"/>
    </row>
    <row r="17" spans="1:11" ht="31.2" x14ac:dyDescent="0.3">
      <c r="A17" s="15"/>
      <c r="B17" s="18" t="s">
        <v>85</v>
      </c>
      <c r="C17" s="17"/>
      <c r="D17" s="17"/>
      <c r="E17" s="18"/>
      <c r="F17" s="19">
        <f t="shared" si="0"/>
        <v>0</v>
      </c>
      <c r="G17" s="16">
        <v>2210</v>
      </c>
      <c r="H17" s="17">
        <v>5.6</v>
      </c>
      <c r="I17" s="45" t="s">
        <v>86</v>
      </c>
      <c r="J17" s="17"/>
      <c r="K17" s="21"/>
    </row>
    <row r="18" spans="1:11" ht="218.4" x14ac:dyDescent="0.3">
      <c r="A18" s="46"/>
      <c r="B18" s="46" t="s">
        <v>87</v>
      </c>
      <c r="C18" s="47"/>
      <c r="D18" s="47"/>
      <c r="E18" s="48"/>
      <c r="F18" s="49">
        <f t="shared" si="0"/>
        <v>0</v>
      </c>
      <c r="G18" s="46">
        <v>2210</v>
      </c>
      <c r="H18" s="50">
        <v>64.3</v>
      </c>
      <c r="I18" s="48" t="s">
        <v>88</v>
      </c>
      <c r="J18" s="17"/>
      <c r="K18" s="21"/>
    </row>
    <row r="19" spans="1:11" ht="31.2" x14ac:dyDescent="0.3">
      <c r="A19" s="15"/>
      <c r="B19" s="16" t="s">
        <v>89</v>
      </c>
      <c r="C19" s="17"/>
      <c r="D19" s="17"/>
      <c r="E19" s="18"/>
      <c r="F19" s="19">
        <f t="shared" si="0"/>
        <v>0</v>
      </c>
      <c r="G19" s="16">
        <v>2210</v>
      </c>
      <c r="H19" s="17">
        <v>7.5</v>
      </c>
      <c r="I19" s="45" t="s">
        <v>90</v>
      </c>
      <c r="J19" s="17"/>
      <c r="K19" s="21"/>
    </row>
    <row r="20" spans="1:11" ht="15.6" x14ac:dyDescent="0.3">
      <c r="A20" s="15"/>
      <c r="B20" s="16" t="s">
        <v>91</v>
      </c>
      <c r="C20" s="17"/>
      <c r="D20" s="17"/>
      <c r="E20" s="18"/>
      <c r="F20" s="19">
        <f t="shared" si="0"/>
        <v>0</v>
      </c>
      <c r="G20" s="16">
        <v>2210</v>
      </c>
      <c r="H20" s="17">
        <v>7.7</v>
      </c>
      <c r="I20" s="45" t="s">
        <v>92</v>
      </c>
      <c r="J20" s="17"/>
      <c r="K20" s="21"/>
    </row>
    <row r="21" spans="1:11" ht="15.6" x14ac:dyDescent="0.3">
      <c r="A21" s="15"/>
      <c r="B21" s="16" t="s">
        <v>93</v>
      </c>
      <c r="C21" s="17"/>
      <c r="D21" s="17"/>
      <c r="E21" s="18"/>
      <c r="F21" s="19">
        <f t="shared" si="0"/>
        <v>0</v>
      </c>
      <c r="G21" s="16">
        <v>2210</v>
      </c>
      <c r="H21" s="17">
        <v>2.4</v>
      </c>
      <c r="I21" s="45" t="s">
        <v>92</v>
      </c>
      <c r="J21" s="17"/>
      <c r="K21" s="21"/>
    </row>
    <row r="22" spans="1:11" ht="46.8" x14ac:dyDescent="0.3">
      <c r="A22" s="15"/>
      <c r="B22" s="16" t="s">
        <v>94</v>
      </c>
      <c r="C22" s="17"/>
      <c r="D22" s="17"/>
      <c r="E22" s="18"/>
      <c r="F22" s="19">
        <f t="shared" si="0"/>
        <v>0</v>
      </c>
      <c r="G22" s="16">
        <v>2210</v>
      </c>
      <c r="H22" s="17">
        <v>5.5</v>
      </c>
      <c r="I22" s="45" t="s">
        <v>95</v>
      </c>
      <c r="J22" s="17"/>
      <c r="K22" s="21"/>
    </row>
    <row r="23" spans="1:11" ht="31.2" x14ac:dyDescent="0.3">
      <c r="A23" s="15"/>
      <c r="B23" s="18" t="s">
        <v>96</v>
      </c>
      <c r="C23" s="17"/>
      <c r="D23" s="17"/>
      <c r="E23" s="18"/>
      <c r="F23" s="19">
        <f t="shared" si="0"/>
        <v>0</v>
      </c>
      <c r="G23" s="16">
        <v>2210</v>
      </c>
      <c r="H23" s="17">
        <v>1.4</v>
      </c>
      <c r="I23" s="45" t="s">
        <v>97</v>
      </c>
      <c r="J23" s="17"/>
      <c r="K23" s="21"/>
    </row>
    <row r="24" spans="1:11" ht="31.2" x14ac:dyDescent="0.3">
      <c r="A24" s="24"/>
      <c r="B24" s="18" t="s">
        <v>98</v>
      </c>
      <c r="C24" s="17"/>
      <c r="D24" s="17"/>
      <c r="E24" s="18"/>
      <c r="F24" s="19">
        <v>0</v>
      </c>
      <c r="G24" s="16">
        <v>2210</v>
      </c>
      <c r="H24" s="17">
        <v>4.8</v>
      </c>
      <c r="I24" s="51" t="s">
        <v>99</v>
      </c>
      <c r="J24" s="17"/>
      <c r="K24" s="21"/>
    </row>
    <row r="25" spans="1:11" ht="46.8" x14ac:dyDescent="0.3">
      <c r="A25" s="24"/>
      <c r="B25" s="18" t="s">
        <v>100</v>
      </c>
      <c r="C25" s="17"/>
      <c r="D25" s="17"/>
      <c r="E25" s="18"/>
      <c r="F25" s="19">
        <v>0</v>
      </c>
      <c r="G25" s="16">
        <v>2210</v>
      </c>
      <c r="H25" s="17">
        <v>1</v>
      </c>
      <c r="I25" s="52" t="s">
        <v>101</v>
      </c>
      <c r="J25" s="17"/>
      <c r="K25" s="21"/>
    </row>
    <row r="26" spans="1:11" ht="15.6" x14ac:dyDescent="0.3">
      <c r="A26" s="24"/>
      <c r="B26" s="18" t="s">
        <v>102</v>
      </c>
      <c r="C26" s="17"/>
      <c r="D26" s="17"/>
      <c r="E26" s="18"/>
      <c r="F26" s="19">
        <v>0</v>
      </c>
      <c r="G26" s="16">
        <v>2210</v>
      </c>
      <c r="H26" s="17">
        <v>5.0999999999999996</v>
      </c>
      <c r="I26" s="52" t="s">
        <v>103</v>
      </c>
      <c r="J26" s="17"/>
      <c r="K26" s="21"/>
    </row>
    <row r="27" spans="1:11" ht="31.2" x14ac:dyDescent="0.3">
      <c r="A27" s="24"/>
      <c r="B27" s="18" t="s">
        <v>104</v>
      </c>
      <c r="C27" s="17"/>
      <c r="D27" s="17"/>
      <c r="E27" s="18"/>
      <c r="F27" s="19">
        <v>0</v>
      </c>
      <c r="G27" s="16">
        <v>2210</v>
      </c>
      <c r="H27" s="17">
        <v>199.2</v>
      </c>
      <c r="I27" s="52" t="s">
        <v>105</v>
      </c>
      <c r="J27" s="17"/>
      <c r="K27" s="21"/>
    </row>
    <row r="28" spans="1:11" ht="31.2" x14ac:dyDescent="0.3">
      <c r="A28" s="24"/>
      <c r="B28" s="53" t="s">
        <v>106</v>
      </c>
      <c r="C28" s="17"/>
      <c r="D28" s="17"/>
      <c r="E28" s="18"/>
      <c r="F28" s="19">
        <v>0</v>
      </c>
      <c r="G28" s="16">
        <v>2210</v>
      </c>
      <c r="H28" s="17">
        <v>42</v>
      </c>
      <c r="I28" s="52" t="s">
        <v>107</v>
      </c>
      <c r="J28" s="17"/>
      <c r="K28" s="21"/>
    </row>
    <row r="29" spans="1:11" ht="27" x14ac:dyDescent="0.3">
      <c r="A29" s="24"/>
      <c r="B29" s="53" t="s">
        <v>108</v>
      </c>
      <c r="C29" s="17"/>
      <c r="D29" s="17"/>
      <c r="E29" s="18"/>
      <c r="F29" s="19">
        <v>0</v>
      </c>
      <c r="G29" s="16">
        <v>2210</v>
      </c>
      <c r="H29" s="17">
        <v>12.8</v>
      </c>
      <c r="I29" s="52" t="s">
        <v>109</v>
      </c>
      <c r="J29" s="17"/>
      <c r="K29" s="21"/>
    </row>
    <row r="30" spans="1:11" ht="27" x14ac:dyDescent="0.3">
      <c r="A30" s="24"/>
      <c r="B30" s="53" t="s">
        <v>110</v>
      </c>
      <c r="C30" s="17"/>
      <c r="D30" s="17"/>
      <c r="E30" s="18"/>
      <c r="F30" s="19">
        <v>0</v>
      </c>
      <c r="G30" s="16">
        <v>2210</v>
      </c>
      <c r="H30" s="17">
        <v>2.2000000000000002</v>
      </c>
      <c r="I30" s="52" t="s">
        <v>111</v>
      </c>
      <c r="J30" s="17"/>
      <c r="K30" s="21"/>
    </row>
    <row r="31" spans="1:11" ht="15.6" x14ac:dyDescent="0.3">
      <c r="A31" s="24"/>
      <c r="B31" s="53" t="s">
        <v>112</v>
      </c>
      <c r="C31" s="17"/>
      <c r="D31" s="17"/>
      <c r="E31" s="18"/>
      <c r="F31" s="19">
        <v>0</v>
      </c>
      <c r="G31" s="16">
        <v>2210</v>
      </c>
      <c r="H31" s="17">
        <v>11.6</v>
      </c>
      <c r="I31" s="52" t="s">
        <v>113</v>
      </c>
      <c r="J31" s="17"/>
      <c r="K31" s="21"/>
    </row>
    <row r="32" spans="1:11" ht="15.6" x14ac:dyDescent="0.3">
      <c r="A32" s="24"/>
      <c r="B32" s="53" t="s">
        <v>114</v>
      </c>
      <c r="C32" s="17"/>
      <c r="D32" s="17"/>
      <c r="E32" s="18"/>
      <c r="F32" s="19">
        <v>0</v>
      </c>
      <c r="G32" s="16">
        <v>2210</v>
      </c>
      <c r="H32" s="17">
        <v>41.2</v>
      </c>
      <c r="I32" s="52" t="s">
        <v>115</v>
      </c>
      <c r="J32" s="17"/>
      <c r="K32" s="21"/>
    </row>
    <row r="33" spans="1:11" ht="15.6" x14ac:dyDescent="0.3">
      <c r="A33" s="24"/>
      <c r="B33" s="53" t="s">
        <v>116</v>
      </c>
      <c r="C33" s="17"/>
      <c r="D33" s="17"/>
      <c r="E33" s="18"/>
      <c r="F33" s="19">
        <v>0</v>
      </c>
      <c r="G33" s="16">
        <v>2210</v>
      </c>
      <c r="H33" s="17">
        <v>4.2</v>
      </c>
      <c r="I33" s="52" t="s">
        <v>117</v>
      </c>
      <c r="J33" s="17"/>
      <c r="K33" s="21"/>
    </row>
    <row r="34" spans="1:11" ht="31.2" x14ac:dyDescent="0.3">
      <c r="A34" s="24"/>
      <c r="B34" s="53" t="s">
        <v>118</v>
      </c>
      <c r="C34" s="17"/>
      <c r="D34" s="17"/>
      <c r="E34" s="18"/>
      <c r="F34" s="19">
        <v>0</v>
      </c>
      <c r="G34" s="16">
        <v>2220</v>
      </c>
      <c r="H34" s="17">
        <v>23.436</v>
      </c>
      <c r="I34" s="52" t="s">
        <v>119</v>
      </c>
      <c r="J34" s="17"/>
      <c r="K34" s="21"/>
    </row>
    <row r="35" spans="1:11" ht="15.6" x14ac:dyDescent="0.3">
      <c r="A35" s="24"/>
      <c r="B35" s="53" t="s">
        <v>120</v>
      </c>
      <c r="C35" s="17"/>
      <c r="D35" s="17"/>
      <c r="E35" s="18"/>
      <c r="F35" s="19">
        <v>0</v>
      </c>
      <c r="G35" s="16">
        <v>2220</v>
      </c>
      <c r="H35" s="17">
        <v>75</v>
      </c>
      <c r="I35" s="52" t="s">
        <v>121</v>
      </c>
      <c r="J35" s="17"/>
      <c r="K35" s="21"/>
    </row>
    <row r="36" spans="1:11" ht="15.6" x14ac:dyDescent="0.3">
      <c r="A36" s="15"/>
      <c r="B36" s="16" t="s">
        <v>122</v>
      </c>
      <c r="C36" s="17"/>
      <c r="D36" s="17"/>
      <c r="E36" s="18"/>
      <c r="F36" s="19">
        <f t="shared" ref="F36:F45" si="1">SUM(C36,D36)</f>
        <v>0</v>
      </c>
      <c r="G36" s="16">
        <v>2240</v>
      </c>
      <c r="H36" s="17">
        <v>2.1</v>
      </c>
      <c r="I36" s="18" t="s">
        <v>117</v>
      </c>
      <c r="J36" s="17"/>
      <c r="K36" s="21"/>
    </row>
    <row r="37" spans="1:11" ht="31.2" x14ac:dyDescent="0.3">
      <c r="A37" s="15"/>
      <c r="B37" s="53" t="s">
        <v>123</v>
      </c>
      <c r="C37" s="17"/>
      <c r="D37" s="17"/>
      <c r="E37" s="18"/>
      <c r="F37" s="19">
        <v>0</v>
      </c>
      <c r="G37" s="16">
        <v>2240</v>
      </c>
      <c r="H37" s="17">
        <v>22</v>
      </c>
      <c r="I37" s="54" t="s">
        <v>124</v>
      </c>
      <c r="J37" s="17"/>
      <c r="K37" s="21"/>
    </row>
    <row r="38" spans="1:11" ht="31.2" x14ac:dyDescent="0.3">
      <c r="A38" s="15"/>
      <c r="B38" s="16" t="s">
        <v>125</v>
      </c>
      <c r="C38" s="17"/>
      <c r="D38" s="17"/>
      <c r="E38" s="18"/>
      <c r="F38" s="19">
        <f t="shared" si="1"/>
        <v>0</v>
      </c>
      <c r="G38" s="16">
        <v>2240</v>
      </c>
      <c r="H38" s="17">
        <v>15.9</v>
      </c>
      <c r="I38" s="45" t="s">
        <v>126</v>
      </c>
      <c r="J38" s="17"/>
      <c r="K38" s="21"/>
    </row>
    <row r="39" spans="1:11" ht="31.2" x14ac:dyDescent="0.3">
      <c r="A39" s="15"/>
      <c r="B39" s="18" t="s">
        <v>127</v>
      </c>
      <c r="C39" s="17"/>
      <c r="D39" s="17"/>
      <c r="E39" s="18"/>
      <c r="F39" s="19">
        <f t="shared" si="1"/>
        <v>0</v>
      </c>
      <c r="G39" s="16">
        <v>2240</v>
      </c>
      <c r="H39" s="17">
        <v>1.5</v>
      </c>
      <c r="I39" s="45" t="s">
        <v>128</v>
      </c>
      <c r="J39" s="17"/>
      <c r="K39" s="21"/>
    </row>
    <row r="40" spans="1:11" ht="46.8" x14ac:dyDescent="0.3">
      <c r="A40" s="15"/>
      <c r="B40" s="18" t="s">
        <v>129</v>
      </c>
      <c r="C40" s="17"/>
      <c r="D40" s="17"/>
      <c r="E40" s="18"/>
      <c r="F40" s="19">
        <f t="shared" si="1"/>
        <v>0</v>
      </c>
      <c r="G40" s="16">
        <v>2240</v>
      </c>
      <c r="H40" s="17">
        <v>39.1</v>
      </c>
      <c r="I40" s="45" t="s">
        <v>130</v>
      </c>
      <c r="J40" s="17"/>
      <c r="K40" s="21"/>
    </row>
    <row r="41" spans="1:11" ht="31.2" x14ac:dyDescent="0.3">
      <c r="A41" s="24"/>
      <c r="B41" s="16" t="s">
        <v>131</v>
      </c>
      <c r="C41" s="17"/>
      <c r="D41" s="17"/>
      <c r="E41" s="18"/>
      <c r="F41" s="19">
        <f t="shared" si="1"/>
        <v>0</v>
      </c>
      <c r="G41" s="16">
        <v>2240</v>
      </c>
      <c r="H41" s="17">
        <v>6.9</v>
      </c>
      <c r="I41" s="45" t="s">
        <v>132</v>
      </c>
      <c r="J41" s="17"/>
      <c r="K41" s="21"/>
    </row>
    <row r="42" spans="1:11" ht="46.8" x14ac:dyDescent="0.3">
      <c r="A42" s="15"/>
      <c r="B42" s="16" t="s">
        <v>133</v>
      </c>
      <c r="C42" s="17"/>
      <c r="D42" s="17"/>
      <c r="E42" s="18"/>
      <c r="F42" s="19">
        <f t="shared" si="1"/>
        <v>0</v>
      </c>
      <c r="G42" s="16">
        <v>2240</v>
      </c>
      <c r="H42" s="17">
        <v>219</v>
      </c>
      <c r="I42" s="45" t="s">
        <v>134</v>
      </c>
      <c r="J42" s="17"/>
      <c r="K42" s="21"/>
    </row>
    <row r="43" spans="1:11" ht="62.4" x14ac:dyDescent="0.3">
      <c r="A43" s="15"/>
      <c r="B43" s="18" t="s">
        <v>135</v>
      </c>
      <c r="C43" s="17"/>
      <c r="D43" s="17"/>
      <c r="E43" s="18"/>
      <c r="F43" s="19">
        <f t="shared" si="1"/>
        <v>0</v>
      </c>
      <c r="G43" s="16">
        <v>2240</v>
      </c>
      <c r="H43" s="17">
        <v>5.2</v>
      </c>
      <c r="I43" s="45" t="s">
        <v>136</v>
      </c>
      <c r="J43" s="17"/>
      <c r="K43" s="21"/>
    </row>
    <row r="44" spans="1:11" ht="31.2" x14ac:dyDescent="0.3">
      <c r="A44" s="24"/>
      <c r="B44" s="18" t="s">
        <v>137</v>
      </c>
      <c r="C44" s="17"/>
      <c r="D44" s="17"/>
      <c r="E44" s="18"/>
      <c r="F44" s="19">
        <f t="shared" si="1"/>
        <v>0</v>
      </c>
      <c r="G44" s="16">
        <v>2240</v>
      </c>
      <c r="H44" s="17">
        <v>1.9</v>
      </c>
      <c r="I44" s="45" t="s">
        <v>138</v>
      </c>
      <c r="J44" s="17"/>
      <c r="K44" s="21"/>
    </row>
    <row r="45" spans="1:11" ht="31.2" x14ac:dyDescent="0.3">
      <c r="A45" s="24"/>
      <c r="B45" s="16" t="s">
        <v>139</v>
      </c>
      <c r="C45" s="17"/>
      <c r="D45" s="17"/>
      <c r="E45" s="18"/>
      <c r="F45" s="19">
        <f t="shared" si="1"/>
        <v>0</v>
      </c>
      <c r="G45" s="16">
        <v>2240</v>
      </c>
      <c r="H45" s="17">
        <v>39.700000000000003</v>
      </c>
      <c r="I45" s="45" t="s">
        <v>140</v>
      </c>
      <c r="J45" s="17"/>
      <c r="K45" s="21"/>
    </row>
    <row r="46" spans="1:11" ht="31.2" x14ac:dyDescent="0.3">
      <c r="A46" s="24"/>
      <c r="B46" s="18" t="s">
        <v>141</v>
      </c>
      <c r="C46" s="17"/>
      <c r="D46" s="17"/>
      <c r="E46" s="18"/>
      <c r="F46" s="19">
        <v>0</v>
      </c>
      <c r="G46" s="16">
        <v>2240</v>
      </c>
      <c r="H46" s="17">
        <v>7.1</v>
      </c>
      <c r="I46" s="45" t="s">
        <v>142</v>
      </c>
      <c r="J46" s="17"/>
      <c r="K46" s="21"/>
    </row>
    <row r="47" spans="1:11" ht="31.2" x14ac:dyDescent="0.3">
      <c r="A47" s="24"/>
      <c r="B47" s="16" t="s">
        <v>143</v>
      </c>
      <c r="C47" s="17"/>
      <c r="D47" s="17"/>
      <c r="E47" s="18"/>
      <c r="F47" s="19">
        <v>0</v>
      </c>
      <c r="G47" s="16">
        <v>2240</v>
      </c>
      <c r="H47" s="17">
        <v>30</v>
      </c>
      <c r="I47" s="45" t="s">
        <v>144</v>
      </c>
      <c r="J47" s="17"/>
      <c r="K47" s="21"/>
    </row>
    <row r="48" spans="1:11" ht="46.8" x14ac:dyDescent="0.3">
      <c r="A48" s="24"/>
      <c r="B48" s="16" t="s">
        <v>145</v>
      </c>
      <c r="C48" s="17"/>
      <c r="D48" s="17"/>
      <c r="E48" s="18"/>
      <c r="F48" s="19">
        <v>0</v>
      </c>
      <c r="G48" s="16">
        <v>2240</v>
      </c>
      <c r="H48" s="17">
        <v>86.6</v>
      </c>
      <c r="I48" s="45" t="s">
        <v>146</v>
      </c>
      <c r="J48" s="17"/>
      <c r="K48" s="21"/>
    </row>
    <row r="49" spans="1:11" ht="46.8" x14ac:dyDescent="0.3">
      <c r="A49" s="25"/>
      <c r="B49" s="26" t="s">
        <v>147</v>
      </c>
      <c r="C49" s="27"/>
      <c r="D49" s="27"/>
      <c r="E49" s="28"/>
      <c r="F49" s="19">
        <f>SUM(C49,D49)</f>
        <v>0</v>
      </c>
      <c r="G49" s="26">
        <v>2240</v>
      </c>
      <c r="H49" s="27">
        <v>3</v>
      </c>
      <c r="I49" s="45" t="s">
        <v>148</v>
      </c>
      <c r="J49" s="27"/>
      <c r="K49" s="21"/>
    </row>
    <row r="50" spans="1:11" ht="62.4" x14ac:dyDescent="0.3">
      <c r="A50" s="25"/>
      <c r="B50" s="26" t="s">
        <v>149</v>
      </c>
      <c r="C50" s="27"/>
      <c r="D50" s="27"/>
      <c r="E50" s="28"/>
      <c r="F50" s="19">
        <v>0</v>
      </c>
      <c r="G50" s="26">
        <v>2240</v>
      </c>
      <c r="H50" s="27">
        <v>43.5</v>
      </c>
      <c r="I50" s="55" t="s">
        <v>150</v>
      </c>
      <c r="J50" s="27"/>
      <c r="K50" s="21"/>
    </row>
    <row r="51" spans="1:11" ht="27" x14ac:dyDescent="0.3">
      <c r="A51" s="25"/>
      <c r="B51" s="53" t="s">
        <v>151</v>
      </c>
      <c r="C51" s="27"/>
      <c r="D51" s="27"/>
      <c r="E51" s="28"/>
      <c r="F51" s="19">
        <v>0</v>
      </c>
      <c r="G51" s="26">
        <v>2240</v>
      </c>
      <c r="H51" s="27">
        <v>34.700000000000003</v>
      </c>
      <c r="I51" s="55" t="s">
        <v>152</v>
      </c>
      <c r="J51" s="27"/>
      <c r="K51" s="21"/>
    </row>
    <row r="52" spans="1:11" ht="31.2" x14ac:dyDescent="0.3">
      <c r="A52" s="25"/>
      <c r="B52" s="53" t="s">
        <v>153</v>
      </c>
      <c r="C52" s="27"/>
      <c r="D52" s="27"/>
      <c r="E52" s="28"/>
      <c r="F52" s="19">
        <v>0</v>
      </c>
      <c r="G52" s="26">
        <v>2240</v>
      </c>
      <c r="H52" s="27">
        <v>162.4</v>
      </c>
      <c r="I52" s="55" t="s">
        <v>154</v>
      </c>
      <c r="J52" s="27"/>
      <c r="K52" s="21"/>
    </row>
    <row r="53" spans="1:11" ht="31.2" x14ac:dyDescent="0.3">
      <c r="A53" s="25"/>
      <c r="B53" s="53" t="s">
        <v>155</v>
      </c>
      <c r="C53" s="27"/>
      <c r="D53" s="27"/>
      <c r="E53" s="28"/>
      <c r="F53" s="19">
        <v>0</v>
      </c>
      <c r="G53" s="26">
        <v>2240</v>
      </c>
      <c r="H53" s="27">
        <v>2.9</v>
      </c>
      <c r="I53" s="55" t="s">
        <v>156</v>
      </c>
      <c r="J53" s="27"/>
      <c r="K53" s="21"/>
    </row>
    <row r="54" spans="1:11" ht="46.8" x14ac:dyDescent="0.3">
      <c r="A54" s="25"/>
      <c r="B54" s="53" t="s">
        <v>157</v>
      </c>
      <c r="C54" s="27"/>
      <c r="D54" s="27"/>
      <c r="E54" s="28"/>
      <c r="F54" s="19">
        <v>0</v>
      </c>
      <c r="G54" s="26">
        <v>2240</v>
      </c>
      <c r="H54" s="27">
        <v>2.8</v>
      </c>
      <c r="I54" s="55" t="s">
        <v>158</v>
      </c>
      <c r="J54" s="27"/>
      <c r="K54" s="21"/>
    </row>
    <row r="55" spans="1:11" ht="46.8" x14ac:dyDescent="0.3">
      <c r="A55" s="24"/>
      <c r="B55" s="18" t="s">
        <v>159</v>
      </c>
      <c r="C55" s="17"/>
      <c r="D55" s="17"/>
      <c r="E55" s="18"/>
      <c r="F55" s="19">
        <v>0</v>
      </c>
      <c r="G55" s="16">
        <v>3110</v>
      </c>
      <c r="H55" s="17">
        <v>218</v>
      </c>
      <c r="I55" s="55" t="s">
        <v>160</v>
      </c>
      <c r="J55" s="17"/>
      <c r="K55" s="21"/>
    </row>
    <row r="56" spans="1:11" ht="31.2" x14ac:dyDescent="0.3">
      <c r="A56" s="24"/>
      <c r="B56" s="18" t="s">
        <v>161</v>
      </c>
      <c r="C56" s="17"/>
      <c r="D56" s="17"/>
      <c r="E56" s="18"/>
      <c r="F56" s="19">
        <v>0</v>
      </c>
      <c r="G56" s="16">
        <v>3110</v>
      </c>
      <c r="H56" s="17">
        <v>47.7</v>
      </c>
      <c r="I56" s="55" t="s">
        <v>162</v>
      </c>
      <c r="J56" s="17"/>
      <c r="K56" s="21"/>
    </row>
    <row r="57" spans="1:11" ht="15.6" x14ac:dyDescent="0.3">
      <c r="A57" s="24"/>
      <c r="B57" s="18" t="s">
        <v>104</v>
      </c>
      <c r="C57" s="17"/>
      <c r="D57" s="17"/>
      <c r="E57" s="18"/>
      <c r="F57" s="19">
        <v>0</v>
      </c>
      <c r="G57" s="16">
        <v>3110</v>
      </c>
      <c r="H57" s="17">
        <v>53.6</v>
      </c>
      <c r="I57" s="55" t="s">
        <v>163</v>
      </c>
      <c r="J57" s="17"/>
      <c r="K57" s="21"/>
    </row>
    <row r="58" spans="1:11" ht="31.2" x14ac:dyDescent="0.3">
      <c r="A58" s="24"/>
      <c r="B58" s="53" t="s">
        <v>164</v>
      </c>
      <c r="C58" s="17"/>
      <c r="D58" s="17"/>
      <c r="E58" s="18"/>
      <c r="F58" s="19">
        <v>0</v>
      </c>
      <c r="G58" s="16">
        <v>2282</v>
      </c>
      <c r="H58" s="17">
        <v>49.4</v>
      </c>
      <c r="I58" s="55" t="s">
        <v>165</v>
      </c>
      <c r="J58" s="17"/>
      <c r="K58" s="21"/>
    </row>
    <row r="59" spans="1:11" ht="46.8" x14ac:dyDescent="0.3">
      <c r="A59" s="24"/>
      <c r="B59" s="53" t="s">
        <v>166</v>
      </c>
      <c r="C59" s="17"/>
      <c r="D59" s="17"/>
      <c r="E59" s="18"/>
      <c r="F59" s="19">
        <v>0</v>
      </c>
      <c r="G59" s="16">
        <v>2282</v>
      </c>
      <c r="H59" s="17">
        <v>4.3</v>
      </c>
      <c r="I59" s="55" t="s">
        <v>167</v>
      </c>
      <c r="J59" s="17"/>
      <c r="K59" s="21"/>
    </row>
    <row r="60" spans="1:11" ht="31.2" x14ac:dyDescent="0.3">
      <c r="A60" s="24"/>
      <c r="B60" s="53" t="s">
        <v>168</v>
      </c>
      <c r="C60" s="17"/>
      <c r="D60" s="17"/>
      <c r="E60" s="18"/>
      <c r="F60" s="19">
        <v>0</v>
      </c>
      <c r="G60" s="16">
        <v>2282</v>
      </c>
      <c r="H60" s="17">
        <v>1.6</v>
      </c>
      <c r="I60" s="55" t="s">
        <v>169</v>
      </c>
      <c r="J60" s="17"/>
      <c r="K60" s="21"/>
    </row>
    <row r="61" spans="1:11" ht="31.2" x14ac:dyDescent="0.3">
      <c r="A61" s="24"/>
      <c r="B61" s="53" t="s">
        <v>170</v>
      </c>
      <c r="C61" s="17"/>
      <c r="D61" s="17"/>
      <c r="E61" s="18"/>
      <c r="F61" s="19">
        <v>0</v>
      </c>
      <c r="G61" s="16">
        <v>2282</v>
      </c>
      <c r="H61" s="17">
        <v>14</v>
      </c>
      <c r="I61" s="55" t="s">
        <v>171</v>
      </c>
      <c r="J61" s="17"/>
      <c r="K61" s="21"/>
    </row>
    <row r="62" spans="1:11" ht="46.8" x14ac:dyDescent="0.3">
      <c r="A62" s="15"/>
      <c r="B62" s="16" t="s">
        <v>133</v>
      </c>
      <c r="C62" s="17"/>
      <c r="D62" s="17"/>
      <c r="E62" s="18"/>
      <c r="F62" s="19">
        <f>SUM(C62,D62)</f>
        <v>0</v>
      </c>
      <c r="G62" s="16">
        <v>2282</v>
      </c>
      <c r="H62" s="17">
        <v>49.8</v>
      </c>
      <c r="I62" s="45" t="s">
        <v>172</v>
      </c>
      <c r="J62" s="17"/>
      <c r="K62" s="21"/>
    </row>
    <row r="63" spans="1:11" ht="15.6" x14ac:dyDescent="0.3">
      <c r="A63" s="26"/>
      <c r="B63" s="56" t="s">
        <v>39</v>
      </c>
      <c r="C63" s="30">
        <f>SUM(C7:C62)</f>
        <v>2994.1943700000002</v>
      </c>
      <c r="D63" s="30">
        <f>SUM(D7:D62)</f>
        <v>397.17599999999993</v>
      </c>
      <c r="E63" s="31"/>
      <c r="F63" s="32">
        <f>SUM(C63,D63)</f>
        <v>3391.3703700000001</v>
      </c>
      <c r="G63" s="33"/>
      <c r="H63" s="30">
        <f>SUM(H7:H62)</f>
        <v>1686.6360000000002</v>
      </c>
      <c r="I63" s="31"/>
      <c r="J63" s="30">
        <f>SUM(J7:J62)</f>
        <v>397.17599999999993</v>
      </c>
      <c r="K63" s="34">
        <f>C63-H63</f>
        <v>1307.55837</v>
      </c>
    </row>
    <row r="66" spans="2:8" ht="15.6" x14ac:dyDescent="0.3">
      <c r="B66" s="35" t="s">
        <v>173</v>
      </c>
      <c r="F66" s="36"/>
      <c r="G66" s="37" t="s">
        <v>174</v>
      </c>
      <c r="H66" s="38"/>
    </row>
    <row r="67" spans="2:8" x14ac:dyDescent="0.3">
      <c r="B67" s="35"/>
      <c r="F67" s="39" t="s">
        <v>42</v>
      </c>
      <c r="G67" s="39"/>
      <c r="H67" s="39"/>
    </row>
    <row r="68" spans="2:8" ht="15.6" x14ac:dyDescent="0.3">
      <c r="B68" s="35" t="s">
        <v>43</v>
      </c>
      <c r="F68" s="36"/>
      <c r="G68" s="37" t="s">
        <v>175</v>
      </c>
      <c r="H68" s="38"/>
    </row>
    <row r="69" spans="2:8" x14ac:dyDescent="0.3">
      <c r="F69" s="39" t="s">
        <v>42</v>
      </c>
      <c r="G69" s="39"/>
      <c r="H69" s="39"/>
    </row>
    <row r="72" spans="2:8" x14ac:dyDescent="0.3">
      <c r="B72" t="s">
        <v>176</v>
      </c>
    </row>
    <row r="73" spans="2:8" x14ac:dyDescent="0.3">
      <c r="B73" t="s">
        <v>177</v>
      </c>
    </row>
  </sheetData>
  <mergeCells count="12">
    <mergeCell ref="G66:H66"/>
    <mergeCell ref="G68:H68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22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A92DD-1A50-4167-AF66-907E410719E3}">
  <sheetPr>
    <pageSetUpPr fitToPage="1"/>
  </sheetPr>
  <dimension ref="A1:P32"/>
  <sheetViews>
    <sheetView tabSelected="1" zoomScale="70" zoomScaleNormal="70" workbookViewId="0">
      <selection activeCell="C14" sqref="C14"/>
    </sheetView>
  </sheetViews>
  <sheetFormatPr defaultColWidth="9.109375" defaultRowHeight="13.8" x14ac:dyDescent="0.25"/>
  <cols>
    <col min="1" max="1" width="5.88671875" style="57" customWidth="1"/>
    <col min="2" max="2" width="22.33203125" style="102" customWidth="1"/>
    <col min="3" max="3" width="10.5546875" style="59" customWidth="1"/>
    <col min="4" max="4" width="11.5546875" style="57" customWidth="1"/>
    <col min="5" max="5" width="15.5546875" style="57" customWidth="1"/>
    <col min="6" max="6" width="29" style="57" customWidth="1"/>
    <col min="7" max="7" width="14.33203125" style="60" customWidth="1"/>
    <col min="8" max="8" width="10.5546875" style="57" customWidth="1"/>
    <col min="9" max="9" width="17.88671875" style="57" customWidth="1"/>
    <col min="10" max="10" width="14" style="60" customWidth="1"/>
    <col min="11" max="11" width="10.44140625" style="57" customWidth="1"/>
    <col min="12" max="256" width="9.109375" style="57"/>
    <col min="257" max="257" width="5.88671875" style="57" customWidth="1"/>
    <col min="258" max="258" width="22.33203125" style="57" customWidth="1"/>
    <col min="259" max="259" width="10.5546875" style="57" customWidth="1"/>
    <col min="260" max="260" width="11.5546875" style="57" customWidth="1"/>
    <col min="261" max="261" width="15.5546875" style="57" customWidth="1"/>
    <col min="262" max="262" width="29" style="57" customWidth="1"/>
    <col min="263" max="263" width="14.33203125" style="57" customWidth="1"/>
    <col min="264" max="264" width="10.5546875" style="57" customWidth="1"/>
    <col min="265" max="265" width="17.88671875" style="57" customWidth="1"/>
    <col min="266" max="266" width="14" style="57" customWidth="1"/>
    <col min="267" max="267" width="10.44140625" style="57" customWidth="1"/>
    <col min="268" max="512" width="9.109375" style="57"/>
    <col min="513" max="513" width="5.88671875" style="57" customWidth="1"/>
    <col min="514" max="514" width="22.33203125" style="57" customWidth="1"/>
    <col min="515" max="515" width="10.5546875" style="57" customWidth="1"/>
    <col min="516" max="516" width="11.5546875" style="57" customWidth="1"/>
    <col min="517" max="517" width="15.5546875" style="57" customWidth="1"/>
    <col min="518" max="518" width="29" style="57" customWidth="1"/>
    <col min="519" max="519" width="14.33203125" style="57" customWidth="1"/>
    <col min="520" max="520" width="10.5546875" style="57" customWidth="1"/>
    <col min="521" max="521" width="17.88671875" style="57" customWidth="1"/>
    <col min="522" max="522" width="14" style="57" customWidth="1"/>
    <col min="523" max="523" width="10.44140625" style="57" customWidth="1"/>
    <col min="524" max="768" width="9.109375" style="57"/>
    <col min="769" max="769" width="5.88671875" style="57" customWidth="1"/>
    <col min="770" max="770" width="22.33203125" style="57" customWidth="1"/>
    <col min="771" max="771" width="10.5546875" style="57" customWidth="1"/>
    <col min="772" max="772" width="11.5546875" style="57" customWidth="1"/>
    <col min="773" max="773" width="15.5546875" style="57" customWidth="1"/>
    <col min="774" max="774" width="29" style="57" customWidth="1"/>
    <col min="775" max="775" width="14.33203125" style="57" customWidth="1"/>
    <col min="776" max="776" width="10.5546875" style="57" customWidth="1"/>
    <col min="777" max="777" width="17.88671875" style="57" customWidth="1"/>
    <col min="778" max="778" width="14" style="57" customWidth="1"/>
    <col min="779" max="779" width="10.44140625" style="57" customWidth="1"/>
    <col min="780" max="1024" width="9.109375" style="57"/>
    <col min="1025" max="1025" width="5.88671875" style="57" customWidth="1"/>
    <col min="1026" max="1026" width="22.33203125" style="57" customWidth="1"/>
    <col min="1027" max="1027" width="10.5546875" style="57" customWidth="1"/>
    <col min="1028" max="1028" width="11.5546875" style="57" customWidth="1"/>
    <col min="1029" max="1029" width="15.5546875" style="57" customWidth="1"/>
    <col min="1030" max="1030" width="29" style="57" customWidth="1"/>
    <col min="1031" max="1031" width="14.33203125" style="57" customWidth="1"/>
    <col min="1032" max="1032" width="10.5546875" style="57" customWidth="1"/>
    <col min="1033" max="1033" width="17.88671875" style="57" customWidth="1"/>
    <col min="1034" max="1034" width="14" style="57" customWidth="1"/>
    <col min="1035" max="1035" width="10.44140625" style="57" customWidth="1"/>
    <col min="1036" max="1280" width="9.109375" style="57"/>
    <col min="1281" max="1281" width="5.88671875" style="57" customWidth="1"/>
    <col min="1282" max="1282" width="22.33203125" style="57" customWidth="1"/>
    <col min="1283" max="1283" width="10.5546875" style="57" customWidth="1"/>
    <col min="1284" max="1284" width="11.5546875" style="57" customWidth="1"/>
    <col min="1285" max="1285" width="15.5546875" style="57" customWidth="1"/>
    <col min="1286" max="1286" width="29" style="57" customWidth="1"/>
    <col min="1287" max="1287" width="14.33203125" style="57" customWidth="1"/>
    <col min="1288" max="1288" width="10.5546875" style="57" customWidth="1"/>
    <col min="1289" max="1289" width="17.88671875" style="57" customWidth="1"/>
    <col min="1290" max="1290" width="14" style="57" customWidth="1"/>
    <col min="1291" max="1291" width="10.44140625" style="57" customWidth="1"/>
    <col min="1292" max="1536" width="9.109375" style="57"/>
    <col min="1537" max="1537" width="5.88671875" style="57" customWidth="1"/>
    <col min="1538" max="1538" width="22.33203125" style="57" customWidth="1"/>
    <col min="1539" max="1539" width="10.5546875" style="57" customWidth="1"/>
    <col min="1540" max="1540" width="11.5546875" style="57" customWidth="1"/>
    <col min="1541" max="1541" width="15.5546875" style="57" customWidth="1"/>
    <col min="1542" max="1542" width="29" style="57" customWidth="1"/>
    <col min="1543" max="1543" width="14.33203125" style="57" customWidth="1"/>
    <col min="1544" max="1544" width="10.5546875" style="57" customWidth="1"/>
    <col min="1545" max="1545" width="17.88671875" style="57" customWidth="1"/>
    <col min="1546" max="1546" width="14" style="57" customWidth="1"/>
    <col min="1547" max="1547" width="10.44140625" style="57" customWidth="1"/>
    <col min="1548" max="1792" width="9.109375" style="57"/>
    <col min="1793" max="1793" width="5.88671875" style="57" customWidth="1"/>
    <col min="1794" max="1794" width="22.33203125" style="57" customWidth="1"/>
    <col min="1795" max="1795" width="10.5546875" style="57" customWidth="1"/>
    <col min="1796" max="1796" width="11.5546875" style="57" customWidth="1"/>
    <col min="1797" max="1797" width="15.5546875" style="57" customWidth="1"/>
    <col min="1798" max="1798" width="29" style="57" customWidth="1"/>
    <col min="1799" max="1799" width="14.33203125" style="57" customWidth="1"/>
    <col min="1800" max="1800" width="10.5546875" style="57" customWidth="1"/>
    <col min="1801" max="1801" width="17.88671875" style="57" customWidth="1"/>
    <col min="1802" max="1802" width="14" style="57" customWidth="1"/>
    <col min="1803" max="1803" width="10.44140625" style="57" customWidth="1"/>
    <col min="1804" max="2048" width="9.109375" style="57"/>
    <col min="2049" max="2049" width="5.88671875" style="57" customWidth="1"/>
    <col min="2050" max="2050" width="22.33203125" style="57" customWidth="1"/>
    <col min="2051" max="2051" width="10.5546875" style="57" customWidth="1"/>
    <col min="2052" max="2052" width="11.5546875" style="57" customWidth="1"/>
    <col min="2053" max="2053" width="15.5546875" style="57" customWidth="1"/>
    <col min="2054" max="2054" width="29" style="57" customWidth="1"/>
    <col min="2055" max="2055" width="14.33203125" style="57" customWidth="1"/>
    <col min="2056" max="2056" width="10.5546875" style="57" customWidth="1"/>
    <col min="2057" max="2057" width="17.88671875" style="57" customWidth="1"/>
    <col min="2058" max="2058" width="14" style="57" customWidth="1"/>
    <col min="2059" max="2059" width="10.44140625" style="57" customWidth="1"/>
    <col min="2060" max="2304" width="9.109375" style="57"/>
    <col min="2305" max="2305" width="5.88671875" style="57" customWidth="1"/>
    <col min="2306" max="2306" width="22.33203125" style="57" customWidth="1"/>
    <col min="2307" max="2307" width="10.5546875" style="57" customWidth="1"/>
    <col min="2308" max="2308" width="11.5546875" style="57" customWidth="1"/>
    <col min="2309" max="2309" width="15.5546875" style="57" customWidth="1"/>
    <col min="2310" max="2310" width="29" style="57" customWidth="1"/>
    <col min="2311" max="2311" width="14.33203125" style="57" customWidth="1"/>
    <col min="2312" max="2312" width="10.5546875" style="57" customWidth="1"/>
    <col min="2313" max="2313" width="17.88671875" style="57" customWidth="1"/>
    <col min="2314" max="2314" width="14" style="57" customWidth="1"/>
    <col min="2315" max="2315" width="10.44140625" style="57" customWidth="1"/>
    <col min="2316" max="2560" width="9.109375" style="57"/>
    <col min="2561" max="2561" width="5.88671875" style="57" customWidth="1"/>
    <col min="2562" max="2562" width="22.33203125" style="57" customWidth="1"/>
    <col min="2563" max="2563" width="10.5546875" style="57" customWidth="1"/>
    <col min="2564" max="2564" width="11.5546875" style="57" customWidth="1"/>
    <col min="2565" max="2565" width="15.5546875" style="57" customWidth="1"/>
    <col min="2566" max="2566" width="29" style="57" customWidth="1"/>
    <col min="2567" max="2567" width="14.33203125" style="57" customWidth="1"/>
    <col min="2568" max="2568" width="10.5546875" style="57" customWidth="1"/>
    <col min="2569" max="2569" width="17.88671875" style="57" customWidth="1"/>
    <col min="2570" max="2570" width="14" style="57" customWidth="1"/>
    <col min="2571" max="2571" width="10.44140625" style="57" customWidth="1"/>
    <col min="2572" max="2816" width="9.109375" style="57"/>
    <col min="2817" max="2817" width="5.88671875" style="57" customWidth="1"/>
    <col min="2818" max="2818" width="22.33203125" style="57" customWidth="1"/>
    <col min="2819" max="2819" width="10.5546875" style="57" customWidth="1"/>
    <col min="2820" max="2820" width="11.5546875" style="57" customWidth="1"/>
    <col min="2821" max="2821" width="15.5546875" style="57" customWidth="1"/>
    <col min="2822" max="2822" width="29" style="57" customWidth="1"/>
    <col min="2823" max="2823" width="14.33203125" style="57" customWidth="1"/>
    <col min="2824" max="2824" width="10.5546875" style="57" customWidth="1"/>
    <col min="2825" max="2825" width="17.88671875" style="57" customWidth="1"/>
    <col min="2826" max="2826" width="14" style="57" customWidth="1"/>
    <col min="2827" max="2827" width="10.44140625" style="57" customWidth="1"/>
    <col min="2828" max="3072" width="9.109375" style="57"/>
    <col min="3073" max="3073" width="5.88671875" style="57" customWidth="1"/>
    <col min="3074" max="3074" width="22.33203125" style="57" customWidth="1"/>
    <col min="3075" max="3075" width="10.5546875" style="57" customWidth="1"/>
    <col min="3076" max="3076" width="11.5546875" style="57" customWidth="1"/>
    <col min="3077" max="3077" width="15.5546875" style="57" customWidth="1"/>
    <col min="3078" max="3078" width="29" style="57" customWidth="1"/>
    <col min="3079" max="3079" width="14.33203125" style="57" customWidth="1"/>
    <col min="3080" max="3080" width="10.5546875" style="57" customWidth="1"/>
    <col min="3081" max="3081" width="17.88671875" style="57" customWidth="1"/>
    <col min="3082" max="3082" width="14" style="57" customWidth="1"/>
    <col min="3083" max="3083" width="10.44140625" style="57" customWidth="1"/>
    <col min="3084" max="3328" width="9.109375" style="57"/>
    <col min="3329" max="3329" width="5.88671875" style="57" customWidth="1"/>
    <col min="3330" max="3330" width="22.33203125" style="57" customWidth="1"/>
    <col min="3331" max="3331" width="10.5546875" style="57" customWidth="1"/>
    <col min="3332" max="3332" width="11.5546875" style="57" customWidth="1"/>
    <col min="3333" max="3333" width="15.5546875" style="57" customWidth="1"/>
    <col min="3334" max="3334" width="29" style="57" customWidth="1"/>
    <col min="3335" max="3335" width="14.33203125" style="57" customWidth="1"/>
    <col min="3336" max="3336" width="10.5546875" style="57" customWidth="1"/>
    <col min="3337" max="3337" width="17.88671875" style="57" customWidth="1"/>
    <col min="3338" max="3338" width="14" style="57" customWidth="1"/>
    <col min="3339" max="3339" width="10.44140625" style="57" customWidth="1"/>
    <col min="3340" max="3584" width="9.109375" style="57"/>
    <col min="3585" max="3585" width="5.88671875" style="57" customWidth="1"/>
    <col min="3586" max="3586" width="22.33203125" style="57" customWidth="1"/>
    <col min="3587" max="3587" width="10.5546875" style="57" customWidth="1"/>
    <col min="3588" max="3588" width="11.5546875" style="57" customWidth="1"/>
    <col min="3589" max="3589" width="15.5546875" style="57" customWidth="1"/>
    <col min="3590" max="3590" width="29" style="57" customWidth="1"/>
    <col min="3591" max="3591" width="14.33203125" style="57" customWidth="1"/>
    <col min="3592" max="3592" width="10.5546875" style="57" customWidth="1"/>
    <col min="3593" max="3593" width="17.88671875" style="57" customWidth="1"/>
    <col min="3594" max="3594" width="14" style="57" customWidth="1"/>
    <col min="3595" max="3595" width="10.44140625" style="57" customWidth="1"/>
    <col min="3596" max="3840" width="9.109375" style="57"/>
    <col min="3841" max="3841" width="5.88671875" style="57" customWidth="1"/>
    <col min="3842" max="3842" width="22.33203125" style="57" customWidth="1"/>
    <col min="3843" max="3843" width="10.5546875" style="57" customWidth="1"/>
    <col min="3844" max="3844" width="11.5546875" style="57" customWidth="1"/>
    <col min="3845" max="3845" width="15.5546875" style="57" customWidth="1"/>
    <col min="3846" max="3846" width="29" style="57" customWidth="1"/>
    <col min="3847" max="3847" width="14.33203125" style="57" customWidth="1"/>
    <col min="3848" max="3848" width="10.5546875" style="57" customWidth="1"/>
    <col min="3849" max="3849" width="17.88671875" style="57" customWidth="1"/>
    <col min="3850" max="3850" width="14" style="57" customWidth="1"/>
    <col min="3851" max="3851" width="10.44140625" style="57" customWidth="1"/>
    <col min="3852" max="4096" width="9.109375" style="57"/>
    <col min="4097" max="4097" width="5.88671875" style="57" customWidth="1"/>
    <col min="4098" max="4098" width="22.33203125" style="57" customWidth="1"/>
    <col min="4099" max="4099" width="10.5546875" style="57" customWidth="1"/>
    <col min="4100" max="4100" width="11.5546875" style="57" customWidth="1"/>
    <col min="4101" max="4101" width="15.5546875" style="57" customWidth="1"/>
    <col min="4102" max="4102" width="29" style="57" customWidth="1"/>
    <col min="4103" max="4103" width="14.33203125" style="57" customWidth="1"/>
    <col min="4104" max="4104" width="10.5546875" style="57" customWidth="1"/>
    <col min="4105" max="4105" width="17.88671875" style="57" customWidth="1"/>
    <col min="4106" max="4106" width="14" style="57" customWidth="1"/>
    <col min="4107" max="4107" width="10.44140625" style="57" customWidth="1"/>
    <col min="4108" max="4352" width="9.109375" style="57"/>
    <col min="4353" max="4353" width="5.88671875" style="57" customWidth="1"/>
    <col min="4354" max="4354" width="22.33203125" style="57" customWidth="1"/>
    <col min="4355" max="4355" width="10.5546875" style="57" customWidth="1"/>
    <col min="4356" max="4356" width="11.5546875" style="57" customWidth="1"/>
    <col min="4357" max="4357" width="15.5546875" style="57" customWidth="1"/>
    <col min="4358" max="4358" width="29" style="57" customWidth="1"/>
    <col min="4359" max="4359" width="14.33203125" style="57" customWidth="1"/>
    <col min="4360" max="4360" width="10.5546875" style="57" customWidth="1"/>
    <col min="4361" max="4361" width="17.88671875" style="57" customWidth="1"/>
    <col min="4362" max="4362" width="14" style="57" customWidth="1"/>
    <col min="4363" max="4363" width="10.44140625" style="57" customWidth="1"/>
    <col min="4364" max="4608" width="9.109375" style="57"/>
    <col min="4609" max="4609" width="5.88671875" style="57" customWidth="1"/>
    <col min="4610" max="4610" width="22.33203125" style="57" customWidth="1"/>
    <col min="4611" max="4611" width="10.5546875" style="57" customWidth="1"/>
    <col min="4612" max="4612" width="11.5546875" style="57" customWidth="1"/>
    <col min="4613" max="4613" width="15.5546875" style="57" customWidth="1"/>
    <col min="4614" max="4614" width="29" style="57" customWidth="1"/>
    <col min="4615" max="4615" width="14.33203125" style="57" customWidth="1"/>
    <col min="4616" max="4616" width="10.5546875" style="57" customWidth="1"/>
    <col min="4617" max="4617" width="17.88671875" style="57" customWidth="1"/>
    <col min="4618" max="4618" width="14" style="57" customWidth="1"/>
    <col min="4619" max="4619" width="10.44140625" style="57" customWidth="1"/>
    <col min="4620" max="4864" width="9.109375" style="57"/>
    <col min="4865" max="4865" width="5.88671875" style="57" customWidth="1"/>
    <col min="4866" max="4866" width="22.33203125" style="57" customWidth="1"/>
    <col min="4867" max="4867" width="10.5546875" style="57" customWidth="1"/>
    <col min="4868" max="4868" width="11.5546875" style="57" customWidth="1"/>
    <col min="4869" max="4869" width="15.5546875" style="57" customWidth="1"/>
    <col min="4870" max="4870" width="29" style="57" customWidth="1"/>
    <col min="4871" max="4871" width="14.33203125" style="57" customWidth="1"/>
    <col min="4872" max="4872" width="10.5546875" style="57" customWidth="1"/>
    <col min="4873" max="4873" width="17.88671875" style="57" customWidth="1"/>
    <col min="4874" max="4874" width="14" style="57" customWidth="1"/>
    <col min="4875" max="4875" width="10.44140625" style="57" customWidth="1"/>
    <col min="4876" max="5120" width="9.109375" style="57"/>
    <col min="5121" max="5121" width="5.88671875" style="57" customWidth="1"/>
    <col min="5122" max="5122" width="22.33203125" style="57" customWidth="1"/>
    <col min="5123" max="5123" width="10.5546875" style="57" customWidth="1"/>
    <col min="5124" max="5124" width="11.5546875" style="57" customWidth="1"/>
    <col min="5125" max="5125" width="15.5546875" style="57" customWidth="1"/>
    <col min="5126" max="5126" width="29" style="57" customWidth="1"/>
    <col min="5127" max="5127" width="14.33203125" style="57" customWidth="1"/>
    <col min="5128" max="5128" width="10.5546875" style="57" customWidth="1"/>
    <col min="5129" max="5129" width="17.88671875" style="57" customWidth="1"/>
    <col min="5130" max="5130" width="14" style="57" customWidth="1"/>
    <col min="5131" max="5131" width="10.44140625" style="57" customWidth="1"/>
    <col min="5132" max="5376" width="9.109375" style="57"/>
    <col min="5377" max="5377" width="5.88671875" style="57" customWidth="1"/>
    <col min="5378" max="5378" width="22.33203125" style="57" customWidth="1"/>
    <col min="5379" max="5379" width="10.5546875" style="57" customWidth="1"/>
    <col min="5380" max="5380" width="11.5546875" style="57" customWidth="1"/>
    <col min="5381" max="5381" width="15.5546875" style="57" customWidth="1"/>
    <col min="5382" max="5382" width="29" style="57" customWidth="1"/>
    <col min="5383" max="5383" width="14.33203125" style="57" customWidth="1"/>
    <col min="5384" max="5384" width="10.5546875" style="57" customWidth="1"/>
    <col min="5385" max="5385" width="17.88671875" style="57" customWidth="1"/>
    <col min="5386" max="5386" width="14" style="57" customWidth="1"/>
    <col min="5387" max="5387" width="10.44140625" style="57" customWidth="1"/>
    <col min="5388" max="5632" width="9.109375" style="57"/>
    <col min="5633" max="5633" width="5.88671875" style="57" customWidth="1"/>
    <col min="5634" max="5634" width="22.33203125" style="57" customWidth="1"/>
    <col min="5635" max="5635" width="10.5546875" style="57" customWidth="1"/>
    <col min="5636" max="5636" width="11.5546875" style="57" customWidth="1"/>
    <col min="5637" max="5637" width="15.5546875" style="57" customWidth="1"/>
    <col min="5638" max="5638" width="29" style="57" customWidth="1"/>
    <col min="5639" max="5639" width="14.33203125" style="57" customWidth="1"/>
    <col min="5640" max="5640" width="10.5546875" style="57" customWidth="1"/>
    <col min="5641" max="5641" width="17.88671875" style="57" customWidth="1"/>
    <col min="5642" max="5642" width="14" style="57" customWidth="1"/>
    <col min="5643" max="5643" width="10.44140625" style="57" customWidth="1"/>
    <col min="5644" max="5888" width="9.109375" style="57"/>
    <col min="5889" max="5889" width="5.88671875" style="57" customWidth="1"/>
    <col min="5890" max="5890" width="22.33203125" style="57" customWidth="1"/>
    <col min="5891" max="5891" width="10.5546875" style="57" customWidth="1"/>
    <col min="5892" max="5892" width="11.5546875" style="57" customWidth="1"/>
    <col min="5893" max="5893" width="15.5546875" style="57" customWidth="1"/>
    <col min="5894" max="5894" width="29" style="57" customWidth="1"/>
    <col min="5895" max="5895" width="14.33203125" style="57" customWidth="1"/>
    <col min="5896" max="5896" width="10.5546875" style="57" customWidth="1"/>
    <col min="5897" max="5897" width="17.88671875" style="57" customWidth="1"/>
    <col min="5898" max="5898" width="14" style="57" customWidth="1"/>
    <col min="5899" max="5899" width="10.44140625" style="57" customWidth="1"/>
    <col min="5900" max="6144" width="9.109375" style="57"/>
    <col min="6145" max="6145" width="5.88671875" style="57" customWidth="1"/>
    <col min="6146" max="6146" width="22.33203125" style="57" customWidth="1"/>
    <col min="6147" max="6147" width="10.5546875" style="57" customWidth="1"/>
    <col min="6148" max="6148" width="11.5546875" style="57" customWidth="1"/>
    <col min="6149" max="6149" width="15.5546875" style="57" customWidth="1"/>
    <col min="6150" max="6150" width="29" style="57" customWidth="1"/>
    <col min="6151" max="6151" width="14.33203125" style="57" customWidth="1"/>
    <col min="6152" max="6152" width="10.5546875" style="57" customWidth="1"/>
    <col min="6153" max="6153" width="17.88671875" style="57" customWidth="1"/>
    <col min="6154" max="6154" width="14" style="57" customWidth="1"/>
    <col min="6155" max="6155" width="10.44140625" style="57" customWidth="1"/>
    <col min="6156" max="6400" width="9.109375" style="57"/>
    <col min="6401" max="6401" width="5.88671875" style="57" customWidth="1"/>
    <col min="6402" max="6402" width="22.33203125" style="57" customWidth="1"/>
    <col min="6403" max="6403" width="10.5546875" style="57" customWidth="1"/>
    <col min="6404" max="6404" width="11.5546875" style="57" customWidth="1"/>
    <col min="6405" max="6405" width="15.5546875" style="57" customWidth="1"/>
    <col min="6406" max="6406" width="29" style="57" customWidth="1"/>
    <col min="6407" max="6407" width="14.33203125" style="57" customWidth="1"/>
    <col min="6408" max="6408" width="10.5546875" style="57" customWidth="1"/>
    <col min="6409" max="6409" width="17.88671875" style="57" customWidth="1"/>
    <col min="6410" max="6410" width="14" style="57" customWidth="1"/>
    <col min="6411" max="6411" width="10.44140625" style="57" customWidth="1"/>
    <col min="6412" max="6656" width="9.109375" style="57"/>
    <col min="6657" max="6657" width="5.88671875" style="57" customWidth="1"/>
    <col min="6658" max="6658" width="22.33203125" style="57" customWidth="1"/>
    <col min="6659" max="6659" width="10.5546875" style="57" customWidth="1"/>
    <col min="6660" max="6660" width="11.5546875" style="57" customWidth="1"/>
    <col min="6661" max="6661" width="15.5546875" style="57" customWidth="1"/>
    <col min="6662" max="6662" width="29" style="57" customWidth="1"/>
    <col min="6663" max="6663" width="14.33203125" style="57" customWidth="1"/>
    <col min="6664" max="6664" width="10.5546875" style="57" customWidth="1"/>
    <col min="6665" max="6665" width="17.88671875" style="57" customWidth="1"/>
    <col min="6666" max="6666" width="14" style="57" customWidth="1"/>
    <col min="6667" max="6667" width="10.44140625" style="57" customWidth="1"/>
    <col min="6668" max="6912" width="9.109375" style="57"/>
    <col min="6913" max="6913" width="5.88671875" style="57" customWidth="1"/>
    <col min="6914" max="6914" width="22.33203125" style="57" customWidth="1"/>
    <col min="6915" max="6915" width="10.5546875" style="57" customWidth="1"/>
    <col min="6916" max="6916" width="11.5546875" style="57" customWidth="1"/>
    <col min="6917" max="6917" width="15.5546875" style="57" customWidth="1"/>
    <col min="6918" max="6918" width="29" style="57" customWidth="1"/>
    <col min="6919" max="6919" width="14.33203125" style="57" customWidth="1"/>
    <col min="6920" max="6920" width="10.5546875" style="57" customWidth="1"/>
    <col min="6921" max="6921" width="17.88671875" style="57" customWidth="1"/>
    <col min="6922" max="6922" width="14" style="57" customWidth="1"/>
    <col min="6923" max="6923" width="10.44140625" style="57" customWidth="1"/>
    <col min="6924" max="7168" width="9.109375" style="57"/>
    <col min="7169" max="7169" width="5.88671875" style="57" customWidth="1"/>
    <col min="7170" max="7170" width="22.33203125" style="57" customWidth="1"/>
    <col min="7171" max="7171" width="10.5546875" style="57" customWidth="1"/>
    <col min="7172" max="7172" width="11.5546875" style="57" customWidth="1"/>
    <col min="7173" max="7173" width="15.5546875" style="57" customWidth="1"/>
    <col min="7174" max="7174" width="29" style="57" customWidth="1"/>
    <col min="7175" max="7175" width="14.33203125" style="57" customWidth="1"/>
    <col min="7176" max="7176" width="10.5546875" style="57" customWidth="1"/>
    <col min="7177" max="7177" width="17.88671875" style="57" customWidth="1"/>
    <col min="7178" max="7178" width="14" style="57" customWidth="1"/>
    <col min="7179" max="7179" width="10.44140625" style="57" customWidth="1"/>
    <col min="7180" max="7424" width="9.109375" style="57"/>
    <col min="7425" max="7425" width="5.88671875" style="57" customWidth="1"/>
    <col min="7426" max="7426" width="22.33203125" style="57" customWidth="1"/>
    <col min="7427" max="7427" width="10.5546875" style="57" customWidth="1"/>
    <col min="7428" max="7428" width="11.5546875" style="57" customWidth="1"/>
    <col min="7429" max="7429" width="15.5546875" style="57" customWidth="1"/>
    <col min="7430" max="7430" width="29" style="57" customWidth="1"/>
    <col min="7431" max="7431" width="14.33203125" style="57" customWidth="1"/>
    <col min="7432" max="7432" width="10.5546875" style="57" customWidth="1"/>
    <col min="7433" max="7433" width="17.88671875" style="57" customWidth="1"/>
    <col min="7434" max="7434" width="14" style="57" customWidth="1"/>
    <col min="7435" max="7435" width="10.44140625" style="57" customWidth="1"/>
    <col min="7436" max="7680" width="9.109375" style="57"/>
    <col min="7681" max="7681" width="5.88671875" style="57" customWidth="1"/>
    <col min="7682" max="7682" width="22.33203125" style="57" customWidth="1"/>
    <col min="7683" max="7683" width="10.5546875" style="57" customWidth="1"/>
    <col min="7684" max="7684" width="11.5546875" style="57" customWidth="1"/>
    <col min="7685" max="7685" width="15.5546875" style="57" customWidth="1"/>
    <col min="7686" max="7686" width="29" style="57" customWidth="1"/>
    <col min="7687" max="7687" width="14.33203125" style="57" customWidth="1"/>
    <col min="7688" max="7688" width="10.5546875" style="57" customWidth="1"/>
    <col min="7689" max="7689" width="17.88671875" style="57" customWidth="1"/>
    <col min="7690" max="7690" width="14" style="57" customWidth="1"/>
    <col min="7691" max="7691" width="10.44140625" style="57" customWidth="1"/>
    <col min="7692" max="7936" width="9.109375" style="57"/>
    <col min="7937" max="7937" width="5.88671875" style="57" customWidth="1"/>
    <col min="7938" max="7938" width="22.33203125" style="57" customWidth="1"/>
    <col min="7939" max="7939" width="10.5546875" style="57" customWidth="1"/>
    <col min="7940" max="7940" width="11.5546875" style="57" customWidth="1"/>
    <col min="7941" max="7941" width="15.5546875" style="57" customWidth="1"/>
    <col min="7942" max="7942" width="29" style="57" customWidth="1"/>
    <col min="7943" max="7943" width="14.33203125" style="57" customWidth="1"/>
    <col min="7944" max="7944" width="10.5546875" style="57" customWidth="1"/>
    <col min="7945" max="7945" width="17.88671875" style="57" customWidth="1"/>
    <col min="7946" max="7946" width="14" style="57" customWidth="1"/>
    <col min="7947" max="7947" width="10.44140625" style="57" customWidth="1"/>
    <col min="7948" max="8192" width="9.109375" style="57"/>
    <col min="8193" max="8193" width="5.88671875" style="57" customWidth="1"/>
    <col min="8194" max="8194" width="22.33203125" style="57" customWidth="1"/>
    <col min="8195" max="8195" width="10.5546875" style="57" customWidth="1"/>
    <col min="8196" max="8196" width="11.5546875" style="57" customWidth="1"/>
    <col min="8197" max="8197" width="15.5546875" style="57" customWidth="1"/>
    <col min="8198" max="8198" width="29" style="57" customWidth="1"/>
    <col min="8199" max="8199" width="14.33203125" style="57" customWidth="1"/>
    <col min="8200" max="8200" width="10.5546875" style="57" customWidth="1"/>
    <col min="8201" max="8201" width="17.88671875" style="57" customWidth="1"/>
    <col min="8202" max="8202" width="14" style="57" customWidth="1"/>
    <col min="8203" max="8203" width="10.44140625" style="57" customWidth="1"/>
    <col min="8204" max="8448" width="9.109375" style="57"/>
    <col min="8449" max="8449" width="5.88671875" style="57" customWidth="1"/>
    <col min="8450" max="8450" width="22.33203125" style="57" customWidth="1"/>
    <col min="8451" max="8451" width="10.5546875" style="57" customWidth="1"/>
    <col min="8452" max="8452" width="11.5546875" style="57" customWidth="1"/>
    <col min="8453" max="8453" width="15.5546875" style="57" customWidth="1"/>
    <col min="8454" max="8454" width="29" style="57" customWidth="1"/>
    <col min="8455" max="8455" width="14.33203125" style="57" customWidth="1"/>
    <col min="8456" max="8456" width="10.5546875" style="57" customWidth="1"/>
    <col min="8457" max="8457" width="17.88671875" style="57" customWidth="1"/>
    <col min="8458" max="8458" width="14" style="57" customWidth="1"/>
    <col min="8459" max="8459" width="10.44140625" style="57" customWidth="1"/>
    <col min="8460" max="8704" width="9.109375" style="57"/>
    <col min="8705" max="8705" width="5.88671875" style="57" customWidth="1"/>
    <col min="8706" max="8706" width="22.33203125" style="57" customWidth="1"/>
    <col min="8707" max="8707" width="10.5546875" style="57" customWidth="1"/>
    <col min="8708" max="8708" width="11.5546875" style="57" customWidth="1"/>
    <col min="8709" max="8709" width="15.5546875" style="57" customWidth="1"/>
    <col min="8710" max="8710" width="29" style="57" customWidth="1"/>
    <col min="8711" max="8711" width="14.33203125" style="57" customWidth="1"/>
    <col min="8712" max="8712" width="10.5546875" style="57" customWidth="1"/>
    <col min="8713" max="8713" width="17.88671875" style="57" customWidth="1"/>
    <col min="8714" max="8714" width="14" style="57" customWidth="1"/>
    <col min="8715" max="8715" width="10.44140625" style="57" customWidth="1"/>
    <col min="8716" max="8960" width="9.109375" style="57"/>
    <col min="8961" max="8961" width="5.88671875" style="57" customWidth="1"/>
    <col min="8962" max="8962" width="22.33203125" style="57" customWidth="1"/>
    <col min="8963" max="8963" width="10.5546875" style="57" customWidth="1"/>
    <col min="8964" max="8964" width="11.5546875" style="57" customWidth="1"/>
    <col min="8965" max="8965" width="15.5546875" style="57" customWidth="1"/>
    <col min="8966" max="8966" width="29" style="57" customWidth="1"/>
    <col min="8967" max="8967" width="14.33203125" style="57" customWidth="1"/>
    <col min="8968" max="8968" width="10.5546875" style="57" customWidth="1"/>
    <col min="8969" max="8969" width="17.88671875" style="57" customWidth="1"/>
    <col min="8970" max="8970" width="14" style="57" customWidth="1"/>
    <col min="8971" max="8971" width="10.44140625" style="57" customWidth="1"/>
    <col min="8972" max="9216" width="9.109375" style="57"/>
    <col min="9217" max="9217" width="5.88671875" style="57" customWidth="1"/>
    <col min="9218" max="9218" width="22.33203125" style="57" customWidth="1"/>
    <col min="9219" max="9219" width="10.5546875" style="57" customWidth="1"/>
    <col min="9220" max="9220" width="11.5546875" style="57" customWidth="1"/>
    <col min="9221" max="9221" width="15.5546875" style="57" customWidth="1"/>
    <col min="9222" max="9222" width="29" style="57" customWidth="1"/>
    <col min="9223" max="9223" width="14.33203125" style="57" customWidth="1"/>
    <col min="9224" max="9224" width="10.5546875" style="57" customWidth="1"/>
    <col min="9225" max="9225" width="17.88671875" style="57" customWidth="1"/>
    <col min="9226" max="9226" width="14" style="57" customWidth="1"/>
    <col min="9227" max="9227" width="10.44140625" style="57" customWidth="1"/>
    <col min="9228" max="9472" width="9.109375" style="57"/>
    <col min="9473" max="9473" width="5.88671875" style="57" customWidth="1"/>
    <col min="9474" max="9474" width="22.33203125" style="57" customWidth="1"/>
    <col min="9475" max="9475" width="10.5546875" style="57" customWidth="1"/>
    <col min="9476" max="9476" width="11.5546875" style="57" customWidth="1"/>
    <col min="9477" max="9477" width="15.5546875" style="57" customWidth="1"/>
    <col min="9478" max="9478" width="29" style="57" customWidth="1"/>
    <col min="9479" max="9479" width="14.33203125" style="57" customWidth="1"/>
    <col min="9480" max="9480" width="10.5546875" style="57" customWidth="1"/>
    <col min="9481" max="9481" width="17.88671875" style="57" customWidth="1"/>
    <col min="9482" max="9482" width="14" style="57" customWidth="1"/>
    <col min="9483" max="9483" width="10.44140625" style="57" customWidth="1"/>
    <col min="9484" max="9728" width="9.109375" style="57"/>
    <col min="9729" max="9729" width="5.88671875" style="57" customWidth="1"/>
    <col min="9730" max="9730" width="22.33203125" style="57" customWidth="1"/>
    <col min="9731" max="9731" width="10.5546875" style="57" customWidth="1"/>
    <col min="9732" max="9732" width="11.5546875" style="57" customWidth="1"/>
    <col min="9733" max="9733" width="15.5546875" style="57" customWidth="1"/>
    <col min="9734" max="9734" width="29" style="57" customWidth="1"/>
    <col min="9735" max="9735" width="14.33203125" style="57" customWidth="1"/>
    <col min="9736" max="9736" width="10.5546875" style="57" customWidth="1"/>
    <col min="9737" max="9737" width="17.88671875" style="57" customWidth="1"/>
    <col min="9738" max="9738" width="14" style="57" customWidth="1"/>
    <col min="9739" max="9739" width="10.44140625" style="57" customWidth="1"/>
    <col min="9740" max="9984" width="9.109375" style="57"/>
    <col min="9985" max="9985" width="5.88671875" style="57" customWidth="1"/>
    <col min="9986" max="9986" width="22.33203125" style="57" customWidth="1"/>
    <col min="9987" max="9987" width="10.5546875" style="57" customWidth="1"/>
    <col min="9988" max="9988" width="11.5546875" style="57" customWidth="1"/>
    <col min="9989" max="9989" width="15.5546875" style="57" customWidth="1"/>
    <col min="9990" max="9990" width="29" style="57" customWidth="1"/>
    <col min="9991" max="9991" width="14.33203125" style="57" customWidth="1"/>
    <col min="9992" max="9992" width="10.5546875" style="57" customWidth="1"/>
    <col min="9993" max="9993" width="17.88671875" style="57" customWidth="1"/>
    <col min="9994" max="9994" width="14" style="57" customWidth="1"/>
    <col min="9995" max="9995" width="10.44140625" style="57" customWidth="1"/>
    <col min="9996" max="10240" width="9.109375" style="57"/>
    <col min="10241" max="10241" width="5.88671875" style="57" customWidth="1"/>
    <col min="10242" max="10242" width="22.33203125" style="57" customWidth="1"/>
    <col min="10243" max="10243" width="10.5546875" style="57" customWidth="1"/>
    <col min="10244" max="10244" width="11.5546875" style="57" customWidth="1"/>
    <col min="10245" max="10245" width="15.5546875" style="57" customWidth="1"/>
    <col min="10246" max="10246" width="29" style="57" customWidth="1"/>
    <col min="10247" max="10247" width="14.33203125" style="57" customWidth="1"/>
    <col min="10248" max="10248" width="10.5546875" style="57" customWidth="1"/>
    <col min="10249" max="10249" width="17.88671875" style="57" customWidth="1"/>
    <col min="10250" max="10250" width="14" style="57" customWidth="1"/>
    <col min="10251" max="10251" width="10.44140625" style="57" customWidth="1"/>
    <col min="10252" max="10496" width="9.109375" style="57"/>
    <col min="10497" max="10497" width="5.88671875" style="57" customWidth="1"/>
    <col min="10498" max="10498" width="22.33203125" style="57" customWidth="1"/>
    <col min="10499" max="10499" width="10.5546875" style="57" customWidth="1"/>
    <col min="10500" max="10500" width="11.5546875" style="57" customWidth="1"/>
    <col min="10501" max="10501" width="15.5546875" style="57" customWidth="1"/>
    <col min="10502" max="10502" width="29" style="57" customWidth="1"/>
    <col min="10503" max="10503" width="14.33203125" style="57" customWidth="1"/>
    <col min="10504" max="10504" width="10.5546875" style="57" customWidth="1"/>
    <col min="10505" max="10505" width="17.88671875" style="57" customWidth="1"/>
    <col min="10506" max="10506" width="14" style="57" customWidth="1"/>
    <col min="10507" max="10507" width="10.44140625" style="57" customWidth="1"/>
    <col min="10508" max="10752" width="9.109375" style="57"/>
    <col min="10753" max="10753" width="5.88671875" style="57" customWidth="1"/>
    <col min="10754" max="10754" width="22.33203125" style="57" customWidth="1"/>
    <col min="10755" max="10755" width="10.5546875" style="57" customWidth="1"/>
    <col min="10756" max="10756" width="11.5546875" style="57" customWidth="1"/>
    <col min="10757" max="10757" width="15.5546875" style="57" customWidth="1"/>
    <col min="10758" max="10758" width="29" style="57" customWidth="1"/>
    <col min="10759" max="10759" width="14.33203125" style="57" customWidth="1"/>
    <col min="10760" max="10760" width="10.5546875" style="57" customWidth="1"/>
    <col min="10761" max="10761" width="17.88671875" style="57" customWidth="1"/>
    <col min="10762" max="10762" width="14" style="57" customWidth="1"/>
    <col min="10763" max="10763" width="10.44140625" style="57" customWidth="1"/>
    <col min="10764" max="11008" width="9.109375" style="57"/>
    <col min="11009" max="11009" width="5.88671875" style="57" customWidth="1"/>
    <col min="11010" max="11010" width="22.33203125" style="57" customWidth="1"/>
    <col min="11011" max="11011" width="10.5546875" style="57" customWidth="1"/>
    <col min="11012" max="11012" width="11.5546875" style="57" customWidth="1"/>
    <col min="11013" max="11013" width="15.5546875" style="57" customWidth="1"/>
    <col min="11014" max="11014" width="29" style="57" customWidth="1"/>
    <col min="11015" max="11015" width="14.33203125" style="57" customWidth="1"/>
    <col min="11016" max="11016" width="10.5546875" style="57" customWidth="1"/>
    <col min="11017" max="11017" width="17.88671875" style="57" customWidth="1"/>
    <col min="11018" max="11018" width="14" style="57" customWidth="1"/>
    <col min="11019" max="11019" width="10.44140625" style="57" customWidth="1"/>
    <col min="11020" max="11264" width="9.109375" style="57"/>
    <col min="11265" max="11265" width="5.88671875" style="57" customWidth="1"/>
    <col min="11266" max="11266" width="22.33203125" style="57" customWidth="1"/>
    <col min="11267" max="11267" width="10.5546875" style="57" customWidth="1"/>
    <col min="11268" max="11268" width="11.5546875" style="57" customWidth="1"/>
    <col min="11269" max="11269" width="15.5546875" style="57" customWidth="1"/>
    <col min="11270" max="11270" width="29" style="57" customWidth="1"/>
    <col min="11271" max="11271" width="14.33203125" style="57" customWidth="1"/>
    <col min="11272" max="11272" width="10.5546875" style="57" customWidth="1"/>
    <col min="11273" max="11273" width="17.88671875" style="57" customWidth="1"/>
    <col min="11274" max="11274" width="14" style="57" customWidth="1"/>
    <col min="11275" max="11275" width="10.44140625" style="57" customWidth="1"/>
    <col min="11276" max="11520" width="9.109375" style="57"/>
    <col min="11521" max="11521" width="5.88671875" style="57" customWidth="1"/>
    <col min="11522" max="11522" width="22.33203125" style="57" customWidth="1"/>
    <col min="11523" max="11523" width="10.5546875" style="57" customWidth="1"/>
    <col min="11524" max="11524" width="11.5546875" style="57" customWidth="1"/>
    <col min="11525" max="11525" width="15.5546875" style="57" customWidth="1"/>
    <col min="11526" max="11526" width="29" style="57" customWidth="1"/>
    <col min="11527" max="11527" width="14.33203125" style="57" customWidth="1"/>
    <col min="11528" max="11528" width="10.5546875" style="57" customWidth="1"/>
    <col min="11529" max="11529" width="17.88671875" style="57" customWidth="1"/>
    <col min="11530" max="11530" width="14" style="57" customWidth="1"/>
    <col min="11531" max="11531" width="10.44140625" style="57" customWidth="1"/>
    <col min="11532" max="11776" width="9.109375" style="57"/>
    <col min="11777" max="11777" width="5.88671875" style="57" customWidth="1"/>
    <col min="11778" max="11778" width="22.33203125" style="57" customWidth="1"/>
    <col min="11779" max="11779" width="10.5546875" style="57" customWidth="1"/>
    <col min="11780" max="11780" width="11.5546875" style="57" customWidth="1"/>
    <col min="11781" max="11781" width="15.5546875" style="57" customWidth="1"/>
    <col min="11782" max="11782" width="29" style="57" customWidth="1"/>
    <col min="11783" max="11783" width="14.33203125" style="57" customWidth="1"/>
    <col min="11784" max="11784" width="10.5546875" style="57" customWidth="1"/>
    <col min="11785" max="11785" width="17.88671875" style="57" customWidth="1"/>
    <col min="11786" max="11786" width="14" style="57" customWidth="1"/>
    <col min="11787" max="11787" width="10.44140625" style="57" customWidth="1"/>
    <col min="11788" max="12032" width="9.109375" style="57"/>
    <col min="12033" max="12033" width="5.88671875" style="57" customWidth="1"/>
    <col min="12034" max="12034" width="22.33203125" style="57" customWidth="1"/>
    <col min="12035" max="12035" width="10.5546875" style="57" customWidth="1"/>
    <col min="12036" max="12036" width="11.5546875" style="57" customWidth="1"/>
    <col min="12037" max="12037" width="15.5546875" style="57" customWidth="1"/>
    <col min="12038" max="12038" width="29" style="57" customWidth="1"/>
    <col min="12039" max="12039" width="14.33203125" style="57" customWidth="1"/>
    <col min="12040" max="12040" width="10.5546875" style="57" customWidth="1"/>
    <col min="12041" max="12041" width="17.88671875" style="57" customWidth="1"/>
    <col min="12042" max="12042" width="14" style="57" customWidth="1"/>
    <col min="12043" max="12043" width="10.44140625" style="57" customWidth="1"/>
    <col min="12044" max="12288" width="9.109375" style="57"/>
    <col min="12289" max="12289" width="5.88671875" style="57" customWidth="1"/>
    <col min="12290" max="12290" width="22.33203125" style="57" customWidth="1"/>
    <col min="12291" max="12291" width="10.5546875" style="57" customWidth="1"/>
    <col min="12292" max="12292" width="11.5546875" style="57" customWidth="1"/>
    <col min="12293" max="12293" width="15.5546875" style="57" customWidth="1"/>
    <col min="12294" max="12294" width="29" style="57" customWidth="1"/>
    <col min="12295" max="12295" width="14.33203125" style="57" customWidth="1"/>
    <col min="12296" max="12296" width="10.5546875" style="57" customWidth="1"/>
    <col min="12297" max="12297" width="17.88671875" style="57" customWidth="1"/>
    <col min="12298" max="12298" width="14" style="57" customWidth="1"/>
    <col min="12299" max="12299" width="10.44140625" style="57" customWidth="1"/>
    <col min="12300" max="12544" width="9.109375" style="57"/>
    <col min="12545" max="12545" width="5.88671875" style="57" customWidth="1"/>
    <col min="12546" max="12546" width="22.33203125" style="57" customWidth="1"/>
    <col min="12547" max="12547" width="10.5546875" style="57" customWidth="1"/>
    <col min="12548" max="12548" width="11.5546875" style="57" customWidth="1"/>
    <col min="12549" max="12549" width="15.5546875" style="57" customWidth="1"/>
    <col min="12550" max="12550" width="29" style="57" customWidth="1"/>
    <col min="12551" max="12551" width="14.33203125" style="57" customWidth="1"/>
    <col min="12552" max="12552" width="10.5546875" style="57" customWidth="1"/>
    <col min="12553" max="12553" width="17.88671875" style="57" customWidth="1"/>
    <col min="12554" max="12554" width="14" style="57" customWidth="1"/>
    <col min="12555" max="12555" width="10.44140625" style="57" customWidth="1"/>
    <col min="12556" max="12800" width="9.109375" style="57"/>
    <col min="12801" max="12801" width="5.88671875" style="57" customWidth="1"/>
    <col min="12802" max="12802" width="22.33203125" style="57" customWidth="1"/>
    <col min="12803" max="12803" width="10.5546875" style="57" customWidth="1"/>
    <col min="12804" max="12804" width="11.5546875" style="57" customWidth="1"/>
    <col min="12805" max="12805" width="15.5546875" style="57" customWidth="1"/>
    <col min="12806" max="12806" width="29" style="57" customWidth="1"/>
    <col min="12807" max="12807" width="14.33203125" style="57" customWidth="1"/>
    <col min="12808" max="12808" width="10.5546875" style="57" customWidth="1"/>
    <col min="12809" max="12809" width="17.88671875" style="57" customWidth="1"/>
    <col min="12810" max="12810" width="14" style="57" customWidth="1"/>
    <col min="12811" max="12811" width="10.44140625" style="57" customWidth="1"/>
    <col min="12812" max="13056" width="9.109375" style="57"/>
    <col min="13057" max="13057" width="5.88671875" style="57" customWidth="1"/>
    <col min="13058" max="13058" width="22.33203125" style="57" customWidth="1"/>
    <col min="13059" max="13059" width="10.5546875" style="57" customWidth="1"/>
    <col min="13060" max="13060" width="11.5546875" style="57" customWidth="1"/>
    <col min="13061" max="13061" width="15.5546875" style="57" customWidth="1"/>
    <col min="13062" max="13062" width="29" style="57" customWidth="1"/>
    <col min="13063" max="13063" width="14.33203125" style="57" customWidth="1"/>
    <col min="13064" max="13064" width="10.5546875" style="57" customWidth="1"/>
    <col min="13065" max="13065" width="17.88671875" style="57" customWidth="1"/>
    <col min="13066" max="13066" width="14" style="57" customWidth="1"/>
    <col min="13067" max="13067" width="10.44140625" style="57" customWidth="1"/>
    <col min="13068" max="13312" width="9.109375" style="57"/>
    <col min="13313" max="13313" width="5.88671875" style="57" customWidth="1"/>
    <col min="13314" max="13314" width="22.33203125" style="57" customWidth="1"/>
    <col min="13315" max="13315" width="10.5546875" style="57" customWidth="1"/>
    <col min="13316" max="13316" width="11.5546875" style="57" customWidth="1"/>
    <col min="13317" max="13317" width="15.5546875" style="57" customWidth="1"/>
    <col min="13318" max="13318" width="29" style="57" customWidth="1"/>
    <col min="13319" max="13319" width="14.33203125" style="57" customWidth="1"/>
    <col min="13320" max="13320" width="10.5546875" style="57" customWidth="1"/>
    <col min="13321" max="13321" width="17.88671875" style="57" customWidth="1"/>
    <col min="13322" max="13322" width="14" style="57" customWidth="1"/>
    <col min="13323" max="13323" width="10.44140625" style="57" customWidth="1"/>
    <col min="13324" max="13568" width="9.109375" style="57"/>
    <col min="13569" max="13569" width="5.88671875" style="57" customWidth="1"/>
    <col min="13570" max="13570" width="22.33203125" style="57" customWidth="1"/>
    <col min="13571" max="13571" width="10.5546875" style="57" customWidth="1"/>
    <col min="13572" max="13572" width="11.5546875" style="57" customWidth="1"/>
    <col min="13573" max="13573" width="15.5546875" style="57" customWidth="1"/>
    <col min="13574" max="13574" width="29" style="57" customWidth="1"/>
    <col min="13575" max="13575" width="14.33203125" style="57" customWidth="1"/>
    <col min="13576" max="13576" width="10.5546875" style="57" customWidth="1"/>
    <col min="13577" max="13577" width="17.88671875" style="57" customWidth="1"/>
    <col min="13578" max="13578" width="14" style="57" customWidth="1"/>
    <col min="13579" max="13579" width="10.44140625" style="57" customWidth="1"/>
    <col min="13580" max="13824" width="9.109375" style="57"/>
    <col min="13825" max="13825" width="5.88671875" style="57" customWidth="1"/>
    <col min="13826" max="13826" width="22.33203125" style="57" customWidth="1"/>
    <col min="13827" max="13827" width="10.5546875" style="57" customWidth="1"/>
    <col min="13828" max="13828" width="11.5546875" style="57" customWidth="1"/>
    <col min="13829" max="13829" width="15.5546875" style="57" customWidth="1"/>
    <col min="13830" max="13830" width="29" style="57" customWidth="1"/>
    <col min="13831" max="13831" width="14.33203125" style="57" customWidth="1"/>
    <col min="13832" max="13832" width="10.5546875" style="57" customWidth="1"/>
    <col min="13833" max="13833" width="17.88671875" style="57" customWidth="1"/>
    <col min="13834" max="13834" width="14" style="57" customWidth="1"/>
    <col min="13835" max="13835" width="10.44140625" style="57" customWidth="1"/>
    <col min="13836" max="14080" width="9.109375" style="57"/>
    <col min="14081" max="14081" width="5.88671875" style="57" customWidth="1"/>
    <col min="14082" max="14082" width="22.33203125" style="57" customWidth="1"/>
    <col min="14083" max="14083" width="10.5546875" style="57" customWidth="1"/>
    <col min="14084" max="14084" width="11.5546875" style="57" customWidth="1"/>
    <col min="14085" max="14085" width="15.5546875" style="57" customWidth="1"/>
    <col min="14086" max="14086" width="29" style="57" customWidth="1"/>
    <col min="14087" max="14087" width="14.33203125" style="57" customWidth="1"/>
    <col min="14088" max="14088" width="10.5546875" style="57" customWidth="1"/>
    <col min="14089" max="14089" width="17.88671875" style="57" customWidth="1"/>
    <col min="14090" max="14090" width="14" style="57" customWidth="1"/>
    <col min="14091" max="14091" width="10.44140625" style="57" customWidth="1"/>
    <col min="14092" max="14336" width="9.109375" style="57"/>
    <col min="14337" max="14337" width="5.88671875" style="57" customWidth="1"/>
    <col min="14338" max="14338" width="22.33203125" style="57" customWidth="1"/>
    <col min="14339" max="14339" width="10.5546875" style="57" customWidth="1"/>
    <col min="14340" max="14340" width="11.5546875" style="57" customWidth="1"/>
    <col min="14341" max="14341" width="15.5546875" style="57" customWidth="1"/>
    <col min="14342" max="14342" width="29" style="57" customWidth="1"/>
    <col min="14343" max="14343" width="14.33203125" style="57" customWidth="1"/>
    <col min="14344" max="14344" width="10.5546875" style="57" customWidth="1"/>
    <col min="14345" max="14345" width="17.88671875" style="57" customWidth="1"/>
    <col min="14346" max="14346" width="14" style="57" customWidth="1"/>
    <col min="14347" max="14347" width="10.44140625" style="57" customWidth="1"/>
    <col min="14348" max="14592" width="9.109375" style="57"/>
    <col min="14593" max="14593" width="5.88671875" style="57" customWidth="1"/>
    <col min="14594" max="14594" width="22.33203125" style="57" customWidth="1"/>
    <col min="14595" max="14595" width="10.5546875" style="57" customWidth="1"/>
    <col min="14596" max="14596" width="11.5546875" style="57" customWidth="1"/>
    <col min="14597" max="14597" width="15.5546875" style="57" customWidth="1"/>
    <col min="14598" max="14598" width="29" style="57" customWidth="1"/>
    <col min="14599" max="14599" width="14.33203125" style="57" customWidth="1"/>
    <col min="14600" max="14600" width="10.5546875" style="57" customWidth="1"/>
    <col min="14601" max="14601" width="17.88671875" style="57" customWidth="1"/>
    <col min="14602" max="14602" width="14" style="57" customWidth="1"/>
    <col min="14603" max="14603" width="10.44140625" style="57" customWidth="1"/>
    <col min="14604" max="14848" width="9.109375" style="57"/>
    <col min="14849" max="14849" width="5.88671875" style="57" customWidth="1"/>
    <col min="14850" max="14850" width="22.33203125" style="57" customWidth="1"/>
    <col min="14851" max="14851" width="10.5546875" style="57" customWidth="1"/>
    <col min="14852" max="14852" width="11.5546875" style="57" customWidth="1"/>
    <col min="14853" max="14853" width="15.5546875" style="57" customWidth="1"/>
    <col min="14854" max="14854" width="29" style="57" customWidth="1"/>
    <col min="14855" max="14855" width="14.33203125" style="57" customWidth="1"/>
    <col min="14856" max="14856" width="10.5546875" style="57" customWidth="1"/>
    <col min="14857" max="14857" width="17.88671875" style="57" customWidth="1"/>
    <col min="14858" max="14858" width="14" style="57" customWidth="1"/>
    <col min="14859" max="14859" width="10.44140625" style="57" customWidth="1"/>
    <col min="14860" max="15104" width="9.109375" style="57"/>
    <col min="15105" max="15105" width="5.88671875" style="57" customWidth="1"/>
    <col min="15106" max="15106" width="22.33203125" style="57" customWidth="1"/>
    <col min="15107" max="15107" width="10.5546875" style="57" customWidth="1"/>
    <col min="15108" max="15108" width="11.5546875" style="57" customWidth="1"/>
    <col min="15109" max="15109" width="15.5546875" style="57" customWidth="1"/>
    <col min="15110" max="15110" width="29" style="57" customWidth="1"/>
    <col min="15111" max="15111" width="14.33203125" style="57" customWidth="1"/>
    <col min="15112" max="15112" width="10.5546875" style="57" customWidth="1"/>
    <col min="15113" max="15113" width="17.88671875" style="57" customWidth="1"/>
    <col min="15114" max="15114" width="14" style="57" customWidth="1"/>
    <col min="15115" max="15115" width="10.44140625" style="57" customWidth="1"/>
    <col min="15116" max="15360" width="9.109375" style="57"/>
    <col min="15361" max="15361" width="5.88671875" style="57" customWidth="1"/>
    <col min="15362" max="15362" width="22.33203125" style="57" customWidth="1"/>
    <col min="15363" max="15363" width="10.5546875" style="57" customWidth="1"/>
    <col min="15364" max="15364" width="11.5546875" style="57" customWidth="1"/>
    <col min="15365" max="15365" width="15.5546875" style="57" customWidth="1"/>
    <col min="15366" max="15366" width="29" style="57" customWidth="1"/>
    <col min="15367" max="15367" width="14.33203125" style="57" customWidth="1"/>
    <col min="15368" max="15368" width="10.5546875" style="57" customWidth="1"/>
    <col min="15369" max="15369" width="17.88671875" style="57" customWidth="1"/>
    <col min="15370" max="15370" width="14" style="57" customWidth="1"/>
    <col min="15371" max="15371" width="10.44140625" style="57" customWidth="1"/>
    <col min="15372" max="15616" width="9.109375" style="57"/>
    <col min="15617" max="15617" width="5.88671875" style="57" customWidth="1"/>
    <col min="15618" max="15618" width="22.33203125" style="57" customWidth="1"/>
    <col min="15619" max="15619" width="10.5546875" style="57" customWidth="1"/>
    <col min="15620" max="15620" width="11.5546875" style="57" customWidth="1"/>
    <col min="15621" max="15621" width="15.5546875" style="57" customWidth="1"/>
    <col min="15622" max="15622" width="29" style="57" customWidth="1"/>
    <col min="15623" max="15623" width="14.33203125" style="57" customWidth="1"/>
    <col min="15624" max="15624" width="10.5546875" style="57" customWidth="1"/>
    <col min="15625" max="15625" width="17.88671875" style="57" customWidth="1"/>
    <col min="15626" max="15626" width="14" style="57" customWidth="1"/>
    <col min="15627" max="15627" width="10.44140625" style="57" customWidth="1"/>
    <col min="15628" max="15872" width="9.109375" style="57"/>
    <col min="15873" max="15873" width="5.88671875" style="57" customWidth="1"/>
    <col min="15874" max="15874" width="22.33203125" style="57" customWidth="1"/>
    <col min="15875" max="15875" width="10.5546875" style="57" customWidth="1"/>
    <col min="15876" max="15876" width="11.5546875" style="57" customWidth="1"/>
    <col min="15877" max="15877" width="15.5546875" style="57" customWidth="1"/>
    <col min="15878" max="15878" width="29" style="57" customWidth="1"/>
    <col min="15879" max="15879" width="14.33203125" style="57" customWidth="1"/>
    <col min="15880" max="15880" width="10.5546875" style="57" customWidth="1"/>
    <col min="15881" max="15881" width="17.88671875" style="57" customWidth="1"/>
    <col min="15882" max="15882" width="14" style="57" customWidth="1"/>
    <col min="15883" max="15883" width="10.44140625" style="57" customWidth="1"/>
    <col min="15884" max="16128" width="9.109375" style="57"/>
    <col min="16129" max="16129" width="5.88671875" style="57" customWidth="1"/>
    <col min="16130" max="16130" width="22.33203125" style="57" customWidth="1"/>
    <col min="16131" max="16131" width="10.5546875" style="57" customWidth="1"/>
    <col min="16132" max="16132" width="11.5546875" style="57" customWidth="1"/>
    <col min="16133" max="16133" width="15.5546875" style="57" customWidth="1"/>
    <col min="16134" max="16134" width="29" style="57" customWidth="1"/>
    <col min="16135" max="16135" width="14.33203125" style="57" customWidth="1"/>
    <col min="16136" max="16136" width="10.5546875" style="57" customWidth="1"/>
    <col min="16137" max="16137" width="17.88671875" style="57" customWidth="1"/>
    <col min="16138" max="16138" width="14" style="57" customWidth="1"/>
    <col min="16139" max="16139" width="10.44140625" style="57" customWidth="1"/>
    <col min="16140" max="16384" width="9.109375" style="57"/>
  </cols>
  <sheetData>
    <row r="1" spans="1:16" ht="18.75" customHeight="1" x14ac:dyDescent="0.25">
      <c r="B1" s="58" t="s">
        <v>178</v>
      </c>
      <c r="K1" s="1"/>
      <c r="L1" s="1"/>
      <c r="M1" s="2" t="s">
        <v>0</v>
      </c>
      <c r="N1" s="2"/>
      <c r="O1" s="2"/>
    </row>
    <row r="2" spans="1:16" ht="20.25" customHeight="1" x14ac:dyDescent="0.25">
      <c r="A2" s="61"/>
      <c r="B2" s="62"/>
      <c r="C2" s="63"/>
      <c r="D2" s="61"/>
      <c r="E2" s="61"/>
      <c r="F2" s="61"/>
      <c r="G2" s="64"/>
      <c r="H2" s="65"/>
      <c r="I2" s="65"/>
      <c r="K2" s="5"/>
      <c r="L2" s="5"/>
      <c r="M2" s="6" t="s">
        <v>179</v>
      </c>
      <c r="N2" s="6"/>
      <c r="O2" s="6"/>
      <c r="P2" s="6"/>
    </row>
    <row r="3" spans="1:16" ht="61.5" customHeight="1" x14ac:dyDescent="0.25">
      <c r="A3" s="61"/>
      <c r="B3" s="66" t="s">
        <v>180</v>
      </c>
      <c r="C3" s="67"/>
      <c r="D3" s="67"/>
      <c r="E3" s="67"/>
      <c r="F3" s="67"/>
      <c r="G3" s="67"/>
      <c r="H3" s="67"/>
      <c r="I3" s="67"/>
      <c r="J3" s="67"/>
      <c r="K3" s="61"/>
    </row>
    <row r="4" spans="1:16" ht="31.5" customHeight="1" x14ac:dyDescent="0.25">
      <c r="A4" s="68" t="s">
        <v>181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6" ht="39.75" customHeight="1" x14ac:dyDescent="0.25">
      <c r="A5" s="69" t="s">
        <v>4</v>
      </c>
      <c r="B5" s="70" t="s">
        <v>5</v>
      </c>
      <c r="C5" s="71" t="s">
        <v>6</v>
      </c>
      <c r="D5" s="71"/>
      <c r="E5" s="71"/>
      <c r="F5" s="71" t="s">
        <v>7</v>
      </c>
      <c r="G5" s="71" t="s">
        <v>8</v>
      </c>
      <c r="H5" s="71"/>
      <c r="I5" s="71"/>
      <c r="J5" s="71"/>
      <c r="K5" s="72" t="s">
        <v>182</v>
      </c>
    </row>
    <row r="6" spans="1:16" ht="206.25" customHeight="1" x14ac:dyDescent="0.25">
      <c r="A6" s="69"/>
      <c r="B6" s="73"/>
      <c r="C6" s="74" t="s">
        <v>183</v>
      </c>
      <c r="D6" s="75" t="s">
        <v>184</v>
      </c>
      <c r="E6" s="75" t="s">
        <v>12</v>
      </c>
      <c r="F6" s="71"/>
      <c r="G6" s="76" t="s">
        <v>13</v>
      </c>
      <c r="H6" s="75" t="s">
        <v>185</v>
      </c>
      <c r="I6" s="75" t="s">
        <v>15</v>
      </c>
      <c r="J6" s="75" t="s">
        <v>185</v>
      </c>
      <c r="K6" s="72"/>
    </row>
    <row r="7" spans="1:16" ht="31.2" x14ac:dyDescent="0.3">
      <c r="A7" s="77">
        <v>1</v>
      </c>
      <c r="B7" s="78" t="s">
        <v>45</v>
      </c>
      <c r="C7" s="79">
        <v>2309.9</v>
      </c>
      <c r="D7" s="80"/>
      <c r="E7" s="81" t="s">
        <v>186</v>
      </c>
      <c r="F7" s="82">
        <f>C7+D7</f>
        <v>2309.9</v>
      </c>
      <c r="G7" s="83"/>
      <c r="H7" s="84"/>
      <c r="I7" s="81" t="s">
        <v>186</v>
      </c>
      <c r="J7" s="85"/>
      <c r="K7" s="86"/>
    </row>
    <row r="8" spans="1:16" ht="15.6" x14ac:dyDescent="0.3">
      <c r="A8" s="77">
        <v>2</v>
      </c>
      <c r="B8" s="78" t="s">
        <v>187</v>
      </c>
      <c r="C8" s="79">
        <v>6.5</v>
      </c>
      <c r="D8" s="80"/>
      <c r="E8" s="81"/>
      <c r="F8" s="82"/>
      <c r="G8" s="83"/>
      <c r="H8" s="84"/>
      <c r="I8" s="81"/>
      <c r="J8" s="85"/>
      <c r="K8" s="86"/>
    </row>
    <row r="9" spans="1:16" ht="15.6" x14ac:dyDescent="0.3">
      <c r="A9" s="77">
        <v>3</v>
      </c>
      <c r="B9" s="78" t="s">
        <v>188</v>
      </c>
      <c r="C9" s="79">
        <v>4</v>
      </c>
      <c r="D9" s="80"/>
      <c r="E9" s="81"/>
      <c r="F9" s="82"/>
      <c r="G9" s="83"/>
      <c r="H9" s="84"/>
      <c r="I9" s="81"/>
      <c r="J9" s="85"/>
      <c r="K9" s="86"/>
    </row>
    <row r="10" spans="1:16" ht="31.2" x14ac:dyDescent="0.3">
      <c r="A10" s="77">
        <v>4</v>
      </c>
      <c r="B10" s="78" t="s">
        <v>189</v>
      </c>
      <c r="C10" s="79">
        <v>1</v>
      </c>
      <c r="D10" s="87"/>
      <c r="E10" s="81"/>
      <c r="F10" s="82">
        <f>C10+D10</f>
        <v>1</v>
      </c>
      <c r="G10" s="83"/>
      <c r="H10" s="84"/>
      <c r="I10" s="88" t="s">
        <v>190</v>
      </c>
      <c r="J10" s="89"/>
      <c r="K10" s="86"/>
    </row>
    <row r="11" spans="1:16" ht="15.6" x14ac:dyDescent="0.3">
      <c r="A11" s="77">
        <v>5</v>
      </c>
      <c r="B11" s="90" t="s">
        <v>191</v>
      </c>
      <c r="C11" s="91"/>
      <c r="D11" s="92">
        <v>4.03</v>
      </c>
      <c r="E11" s="93" t="s">
        <v>28</v>
      </c>
      <c r="F11" s="82">
        <f>C11+D11</f>
        <v>4.03</v>
      </c>
      <c r="G11" s="83"/>
      <c r="H11" s="84"/>
      <c r="I11" s="93" t="s">
        <v>192</v>
      </c>
      <c r="J11" s="86">
        <v>12.08</v>
      </c>
      <c r="K11" s="86"/>
    </row>
    <row r="12" spans="1:16" ht="15.6" x14ac:dyDescent="0.3">
      <c r="A12" s="77">
        <v>6</v>
      </c>
      <c r="B12" s="90" t="s">
        <v>193</v>
      </c>
      <c r="C12" s="91"/>
      <c r="D12" s="92">
        <v>5.96</v>
      </c>
      <c r="E12" s="93" t="s">
        <v>28</v>
      </c>
      <c r="F12" s="82">
        <v>5.96</v>
      </c>
      <c r="G12" s="83">
        <v>2120</v>
      </c>
      <c r="H12" s="84">
        <v>559.1</v>
      </c>
      <c r="I12" s="93"/>
      <c r="J12" s="86"/>
      <c r="K12" s="86"/>
    </row>
    <row r="13" spans="1:16" ht="27.6" x14ac:dyDescent="0.3">
      <c r="A13" s="77">
        <v>6</v>
      </c>
      <c r="B13" s="94" t="s">
        <v>194</v>
      </c>
      <c r="C13" s="95"/>
      <c r="D13" s="96">
        <v>288.21600000000001</v>
      </c>
      <c r="E13" s="88" t="s">
        <v>195</v>
      </c>
      <c r="F13" s="82">
        <f>C13+D13</f>
        <v>288.21600000000001</v>
      </c>
      <c r="G13" s="83">
        <v>2210</v>
      </c>
      <c r="H13" s="86">
        <v>0</v>
      </c>
      <c r="I13" s="81" t="s">
        <v>196</v>
      </c>
      <c r="J13" s="92">
        <v>6.92</v>
      </c>
      <c r="K13" s="86"/>
    </row>
    <row r="14" spans="1:16" ht="78" x14ac:dyDescent="0.3">
      <c r="A14" s="77">
        <v>7</v>
      </c>
      <c r="B14" s="78" t="s">
        <v>197</v>
      </c>
      <c r="C14" s="79"/>
      <c r="D14" s="97">
        <v>85</v>
      </c>
      <c r="E14" s="81" t="s">
        <v>198</v>
      </c>
      <c r="F14" s="82">
        <f t="shared" ref="F14:F24" si="0">C14+D14</f>
        <v>85</v>
      </c>
      <c r="G14" s="83">
        <v>2220</v>
      </c>
      <c r="H14" s="86">
        <v>0</v>
      </c>
      <c r="I14" s="18" t="s">
        <v>199</v>
      </c>
      <c r="J14" s="84"/>
      <c r="K14" s="86"/>
    </row>
    <row r="15" spans="1:16" ht="62.4" x14ac:dyDescent="0.3">
      <c r="A15" s="77">
        <v>8</v>
      </c>
      <c r="B15" s="90" t="s">
        <v>200</v>
      </c>
      <c r="C15" s="79"/>
      <c r="D15" s="98">
        <v>16.608000000000001</v>
      </c>
      <c r="E15" s="81" t="s">
        <v>201</v>
      </c>
      <c r="F15" s="82">
        <f t="shared" si="0"/>
        <v>16.608000000000001</v>
      </c>
      <c r="G15" s="99">
        <v>2230</v>
      </c>
      <c r="H15" s="86">
        <v>0</v>
      </c>
      <c r="I15" s="93"/>
      <c r="J15" s="84"/>
      <c r="K15" s="86"/>
    </row>
    <row r="16" spans="1:16" ht="15.6" x14ac:dyDescent="0.3">
      <c r="A16" s="77">
        <v>9</v>
      </c>
      <c r="B16" s="90" t="s">
        <v>45</v>
      </c>
      <c r="C16" s="79"/>
      <c r="D16" s="100">
        <v>83.75</v>
      </c>
      <c r="E16" s="81"/>
      <c r="F16" s="82">
        <f t="shared" si="0"/>
        <v>83.75</v>
      </c>
      <c r="G16" s="101">
        <v>2240</v>
      </c>
      <c r="H16" s="86">
        <v>0.6</v>
      </c>
      <c r="I16" s="93"/>
      <c r="J16" s="84"/>
      <c r="K16" s="86"/>
    </row>
    <row r="17" spans="1:13" ht="15.6" x14ac:dyDescent="0.3">
      <c r="A17" s="77">
        <v>10</v>
      </c>
      <c r="B17" s="78" t="s">
        <v>202</v>
      </c>
      <c r="C17" s="79"/>
      <c r="D17" s="100">
        <v>2.16</v>
      </c>
      <c r="E17" s="81" t="s">
        <v>203</v>
      </c>
      <c r="F17" s="82">
        <f t="shared" si="0"/>
        <v>2.16</v>
      </c>
      <c r="G17" s="101">
        <v>2250</v>
      </c>
      <c r="H17" s="86"/>
      <c r="I17" s="93"/>
      <c r="J17" s="84"/>
      <c r="K17" s="86"/>
    </row>
    <row r="18" spans="1:13" ht="15.6" x14ac:dyDescent="0.3">
      <c r="A18" s="77">
        <v>11</v>
      </c>
      <c r="B18" s="102" t="s">
        <v>204</v>
      </c>
      <c r="C18" s="79"/>
      <c r="D18" s="103">
        <v>0.15</v>
      </c>
      <c r="E18" s="81" t="s">
        <v>28</v>
      </c>
      <c r="F18" s="82">
        <v>0.15</v>
      </c>
      <c r="G18" s="83">
        <v>2271</v>
      </c>
      <c r="H18" s="86"/>
      <c r="I18" s="93"/>
      <c r="J18" s="84"/>
      <c r="K18" s="86"/>
    </row>
    <row r="19" spans="1:13" ht="15.6" x14ac:dyDescent="0.3">
      <c r="A19" s="77"/>
      <c r="B19" s="78" t="s">
        <v>205</v>
      </c>
      <c r="C19" s="79"/>
      <c r="D19" s="104"/>
      <c r="E19" s="81"/>
      <c r="F19" s="82">
        <f t="shared" si="0"/>
        <v>0</v>
      </c>
      <c r="G19" s="83">
        <v>2272</v>
      </c>
      <c r="H19" s="86"/>
      <c r="I19" s="93"/>
      <c r="J19" s="84"/>
      <c r="K19" s="86"/>
      <c r="M19" s="105"/>
    </row>
    <row r="20" spans="1:13" ht="15.6" x14ac:dyDescent="0.3">
      <c r="A20" s="77"/>
      <c r="B20" s="78"/>
      <c r="C20" s="79"/>
      <c r="D20" s="104"/>
      <c r="E20" s="81"/>
      <c r="F20" s="82">
        <f t="shared" si="0"/>
        <v>0</v>
      </c>
      <c r="G20" s="83">
        <v>2273</v>
      </c>
      <c r="H20" s="86"/>
      <c r="I20" s="93"/>
      <c r="J20" s="84"/>
      <c r="K20" s="86"/>
      <c r="M20" s="106"/>
    </row>
    <row r="21" spans="1:13" ht="15.6" x14ac:dyDescent="0.3">
      <c r="A21" s="77"/>
      <c r="B21" s="78"/>
      <c r="C21" s="79"/>
      <c r="D21" s="104"/>
      <c r="E21" s="81"/>
      <c r="F21" s="82">
        <f t="shared" si="0"/>
        <v>0</v>
      </c>
      <c r="G21" s="83">
        <v>3110</v>
      </c>
      <c r="H21" s="86">
        <v>3518.8</v>
      </c>
      <c r="I21" s="93"/>
      <c r="J21" s="84"/>
      <c r="K21" s="86"/>
    </row>
    <row r="22" spans="1:13" ht="15.6" x14ac:dyDescent="0.3">
      <c r="A22" s="77"/>
      <c r="B22" s="78"/>
      <c r="C22" s="79"/>
      <c r="D22" s="104"/>
      <c r="E22" s="81"/>
      <c r="F22" s="82">
        <f t="shared" si="0"/>
        <v>0</v>
      </c>
      <c r="G22" s="83">
        <v>3132</v>
      </c>
      <c r="H22" s="84"/>
      <c r="I22" s="93"/>
      <c r="J22" s="84"/>
      <c r="K22" s="86"/>
    </row>
    <row r="23" spans="1:13" ht="15.6" x14ac:dyDescent="0.3">
      <c r="A23" s="101"/>
      <c r="B23" s="78"/>
      <c r="C23" s="79"/>
      <c r="D23" s="104"/>
      <c r="E23" s="81"/>
      <c r="F23" s="82">
        <f t="shared" si="0"/>
        <v>0</v>
      </c>
      <c r="G23" s="83"/>
      <c r="H23" s="84"/>
      <c r="I23" s="93"/>
      <c r="J23" s="84"/>
      <c r="K23" s="86"/>
    </row>
    <row r="24" spans="1:13" ht="15.6" x14ac:dyDescent="0.3">
      <c r="A24" s="101"/>
      <c r="B24" s="90"/>
      <c r="C24" s="79"/>
      <c r="D24" s="107"/>
      <c r="E24" s="93"/>
      <c r="F24" s="82">
        <f t="shared" si="0"/>
        <v>0</v>
      </c>
      <c r="G24" s="83"/>
      <c r="H24" s="84"/>
      <c r="I24" s="93"/>
      <c r="J24" s="84"/>
      <c r="K24" s="86"/>
    </row>
    <row r="25" spans="1:13" ht="15.6" x14ac:dyDescent="0.3">
      <c r="A25" s="101"/>
      <c r="B25" s="108"/>
      <c r="C25" s="109"/>
      <c r="D25" s="110"/>
      <c r="E25" s="111"/>
      <c r="F25" s="110"/>
      <c r="G25" s="83"/>
      <c r="H25" s="84"/>
      <c r="I25" s="93"/>
      <c r="J25" s="84"/>
      <c r="K25" s="86"/>
    </row>
    <row r="26" spans="1:13" ht="15.6" x14ac:dyDescent="0.3">
      <c r="A26" s="112"/>
      <c r="B26" s="108" t="s">
        <v>39</v>
      </c>
      <c r="C26" s="109">
        <f>SUM(C7:C25)</f>
        <v>2321.4</v>
      </c>
      <c r="D26" s="110">
        <f>SUM(D7:D25)</f>
        <v>485.87400000000002</v>
      </c>
      <c r="E26" s="111"/>
      <c r="F26" s="110">
        <f>SUM(F10:F25)</f>
        <v>486.87400000000002</v>
      </c>
      <c r="G26" s="113"/>
      <c r="H26" s="114">
        <f>SUM(H13:H25)</f>
        <v>3519.4</v>
      </c>
      <c r="I26" s="115"/>
      <c r="J26" s="114">
        <f>SUM(J7:J25)</f>
        <v>19</v>
      </c>
      <c r="K26" s="114">
        <f>F25-H26</f>
        <v>-3519.4</v>
      </c>
    </row>
    <row r="28" spans="1:13" ht="14.4" x14ac:dyDescent="0.25">
      <c r="B28" s="116" t="s">
        <v>206</v>
      </c>
      <c r="C28" s="116"/>
      <c r="F28" s="36"/>
    </row>
    <row r="29" spans="1:13" ht="18.75" customHeight="1" x14ac:dyDescent="0.3">
      <c r="B29" s="117"/>
      <c r="F29" s="39" t="s">
        <v>42</v>
      </c>
      <c r="G29" s="118" t="s">
        <v>207</v>
      </c>
      <c r="H29" s="119"/>
    </row>
    <row r="30" spans="1:13" ht="14.4" x14ac:dyDescent="0.25">
      <c r="B30" s="117" t="s">
        <v>43</v>
      </c>
      <c r="F30" s="36"/>
      <c r="G30" s="120"/>
      <c r="H30" s="120"/>
    </row>
    <row r="31" spans="1:13" ht="15.6" x14ac:dyDescent="0.3">
      <c r="F31" s="39" t="s">
        <v>42</v>
      </c>
      <c r="G31" s="118" t="s">
        <v>208</v>
      </c>
      <c r="H31" s="119"/>
    </row>
    <row r="32" spans="1:13" x14ac:dyDescent="0.25">
      <c r="G32" s="121"/>
      <c r="H32" s="39"/>
    </row>
  </sheetData>
  <mergeCells count="13">
    <mergeCell ref="B28:C28"/>
    <mergeCell ref="G29:H29"/>
    <mergeCell ref="G31:H31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hyperlinks>
    <hyperlink ref="B1" r:id="rId1" xr:uid="{7704FD35-BA6B-45D7-951E-428882842E48}"/>
  </hyperlinks>
  <pageMargins left="0.7" right="0.7" top="0.75" bottom="0.75" header="0.3" footer="0.3"/>
  <pageSetup paperSize="9" scale="62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КМПБ№2</vt:lpstr>
      <vt:lpstr>КМПБ№3</vt:lpstr>
      <vt:lpstr>КМПБ№5</vt:lpstr>
      <vt:lpstr>КМПБ№6</vt:lpstr>
      <vt:lpstr>перенальный</vt:lpstr>
      <vt:lpstr>КМПБ№2!Область_печати</vt:lpstr>
      <vt:lpstr>КМПБ№3!Область_печати</vt:lpstr>
      <vt:lpstr>КМПБ№5!Область_печати</vt:lpstr>
      <vt:lpstr>КМПБ№6!Область_печати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buhgalter</cp:lastModifiedBy>
  <cp:lastPrinted>2017-09-07T05:44:19Z</cp:lastPrinted>
  <dcterms:created xsi:type="dcterms:W3CDTF">2017-09-06T12:41:31Z</dcterms:created>
  <dcterms:modified xsi:type="dcterms:W3CDTF">2021-07-15T08:28:02Z</dcterms:modified>
</cp:coreProperties>
</file>