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ЭтаКнига"/>
  <mc:AlternateContent xmlns:mc="http://schemas.openxmlformats.org/markup-compatibility/2006">
    <mc:Choice Requires="x15">
      <x15ac:absPath xmlns:x15ac="http://schemas.microsoft.com/office/spreadsheetml/2010/11/ac" url="C:\Users\buhgalter\Documents\2 квартал\Спеціалізована стаціонарна мед.доп.населен\"/>
    </mc:Choice>
  </mc:AlternateContent>
  <xr:revisionPtr revIDLastSave="0" documentId="8_{311A7EA7-8A24-45CE-A57D-689119F97573}" xr6:coauthVersionLast="47" xr6:coauthVersionMax="47" xr10:uidLastSave="{00000000-0000-0000-0000-000000000000}"/>
  <bookViews>
    <workbookView xWindow="-108" yWindow="-108" windowWidth="23256" windowHeight="12576" firstSheet="9" activeTab="18" xr2:uid="{00000000-000D-0000-FFFF-FFFF00000000}"/>
  </bookViews>
  <sheets>
    <sheet name="кл псих" sheetId="212" r:id="rId1"/>
    <sheet name="кмпл2" sheetId="214" r:id="rId2"/>
    <sheet name="кмдктл" sheetId="217" r:id="rId3"/>
    <sheet name="дерматовен" sheetId="219" r:id="rId4"/>
    <sheet name="кмкшвл" sheetId="221" r:id="rId5"/>
    <sheet name="кмклец" sheetId="223" r:id="rId6"/>
    <sheet name="кмцрпм" sheetId="225" r:id="rId7"/>
    <sheet name="кмкоц" sheetId="227" r:id="rId8"/>
    <sheet name="кмкл17" sheetId="229" r:id="rId9"/>
    <sheet name="социотерап" sheetId="231" r:id="rId10"/>
    <sheet name="кмдкіл" sheetId="233" r:id="rId11"/>
    <sheet name="кмцрзн" sheetId="235" r:id="rId12"/>
    <sheet name="кмкгвв" sheetId="237" r:id="rId13"/>
    <sheet name="кмцспе" sheetId="239" r:id="rId14"/>
    <sheet name="цсмм" sheetId="241" r:id="rId15"/>
    <sheet name="кцткм" sheetId="243" r:id="rId16"/>
    <sheet name="кмцдн" sheetId="247" r:id="rId17"/>
    <sheet name="академ здор" sheetId="249" r:id="rId18"/>
    <sheet name="кмц нефр" sheetId="251" r:id="rId19"/>
  </sheets>
  <definedNames>
    <definedName name="_xlnm.Print_Area" localSheetId="17">'академ здор'!$A$1:$K$58</definedName>
    <definedName name="_xlnm.Print_Area" localSheetId="3">дерматовен!$A$1:$K$58</definedName>
    <definedName name="_xlnm.Print_Area" localSheetId="0">'кл псих'!$A$1:$L$746</definedName>
    <definedName name="_xlnm.Print_Area" localSheetId="10">кмдкіл!$A$1:$K$19</definedName>
    <definedName name="_xlnm.Print_Area" localSheetId="2">кмдктл!$A$1:$K$58</definedName>
    <definedName name="_xlnm.Print_Area" localSheetId="12">кмкгвв!$A$1:$K$22</definedName>
    <definedName name="_xlnm.Print_Area" localSheetId="8">кмкл17!$A$1:$K$58</definedName>
    <definedName name="_xlnm.Print_Area" localSheetId="5">кмклец!$A$1:$K$58</definedName>
    <definedName name="_xlnm.Print_Area" localSheetId="4">кмкшвл!$A$1:$K$66</definedName>
    <definedName name="_xlnm.Print_Area" localSheetId="1">кмпл2!$A$1:$K$58</definedName>
    <definedName name="_xlnm.Print_Area" localSheetId="18">'кмц нефр'!$A$1:$K$58</definedName>
    <definedName name="_xlnm.Print_Area" localSheetId="16">кмцдн!$A$1:$K$59</definedName>
    <definedName name="_xlnm.Print_Area" localSheetId="11">кмцрзн!$A$1:$K$23</definedName>
    <definedName name="_xlnm.Print_Area" localSheetId="6">кмцрпм!$A$1:$K$29</definedName>
    <definedName name="_xlnm.Print_Area" localSheetId="13">кмцспе!$A$1:$K$58</definedName>
    <definedName name="_xlnm.Print_Area" localSheetId="15">кцткм!$A$1:$K$16</definedName>
    <definedName name="_xlnm.Print_Area" localSheetId="9">социотерап!$A$1:$K$57</definedName>
    <definedName name="_xlnm.Print_Area" localSheetId="14">цсмм!$A$1:$K$58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251" l="1"/>
  <c r="H50" i="251"/>
  <c r="F50" i="251"/>
  <c r="D50" i="251"/>
  <c r="C50" i="251"/>
  <c r="K50" i="251" s="1"/>
  <c r="F49" i="251"/>
  <c r="F48" i="251"/>
  <c r="F47" i="251"/>
  <c r="F46" i="251"/>
  <c r="F45" i="251"/>
  <c r="F44" i="251"/>
  <c r="F43" i="251"/>
  <c r="F42" i="251"/>
  <c r="F41" i="251"/>
  <c r="F40" i="251"/>
  <c r="F39" i="251"/>
  <c r="F38" i="251"/>
  <c r="F37" i="251"/>
  <c r="F36" i="251"/>
  <c r="F35" i="251"/>
  <c r="F34" i="251"/>
  <c r="F33" i="251"/>
  <c r="F32" i="251"/>
  <c r="F31" i="251"/>
  <c r="F30" i="251"/>
  <c r="F29" i="251"/>
  <c r="F28" i="251"/>
  <c r="F27" i="251"/>
  <c r="F26" i="251"/>
  <c r="F25" i="251"/>
  <c r="F24" i="251"/>
  <c r="F23" i="251"/>
  <c r="F22" i="251"/>
  <c r="F21" i="251"/>
  <c r="F20" i="251"/>
  <c r="F19" i="251"/>
  <c r="F18" i="251"/>
  <c r="F17" i="251"/>
  <c r="F16" i="251"/>
  <c r="F15" i="251"/>
  <c r="F14" i="251"/>
  <c r="F13" i="251"/>
  <c r="F12" i="251"/>
  <c r="F11" i="251"/>
  <c r="F10" i="251"/>
  <c r="F9" i="251"/>
  <c r="F8" i="251"/>
  <c r="F7" i="251"/>
  <c r="J50" i="249"/>
  <c r="H50" i="249"/>
  <c r="F50" i="249"/>
  <c r="D50" i="249"/>
  <c r="C50" i="249"/>
  <c r="K50" i="249" s="1"/>
  <c r="F49" i="249"/>
  <c r="F48" i="249"/>
  <c r="F47" i="249"/>
  <c r="F46" i="249"/>
  <c r="F45" i="249"/>
  <c r="F44" i="249"/>
  <c r="F43" i="249"/>
  <c r="F42" i="249"/>
  <c r="F41" i="249"/>
  <c r="F40" i="249"/>
  <c r="F39" i="249"/>
  <c r="F38" i="249"/>
  <c r="F37" i="249"/>
  <c r="F36" i="249"/>
  <c r="F35" i="249"/>
  <c r="F34" i="249"/>
  <c r="F33" i="249"/>
  <c r="F32" i="249"/>
  <c r="F31" i="249"/>
  <c r="F30" i="249"/>
  <c r="F29" i="249"/>
  <c r="F28" i="249"/>
  <c r="F27" i="249"/>
  <c r="F26" i="249"/>
  <c r="F25" i="249"/>
  <c r="F24" i="249"/>
  <c r="F23" i="249"/>
  <c r="F22" i="249"/>
  <c r="F21" i="249"/>
  <c r="F20" i="249"/>
  <c r="F19" i="249"/>
  <c r="F18" i="249"/>
  <c r="F17" i="249"/>
  <c r="F16" i="249"/>
  <c r="F15" i="249"/>
  <c r="F14" i="249"/>
  <c r="F13" i="249"/>
  <c r="F12" i="249"/>
  <c r="F11" i="249"/>
  <c r="F10" i="249"/>
  <c r="F9" i="249"/>
  <c r="F8" i="249"/>
  <c r="F7" i="249"/>
  <c r="J51" i="247"/>
  <c r="H51" i="247"/>
  <c r="F51" i="247"/>
  <c r="D51" i="247"/>
  <c r="C51" i="247"/>
  <c r="K51" i="247" s="1"/>
  <c r="F50" i="247"/>
  <c r="F49" i="247"/>
  <c r="F48" i="247"/>
  <c r="F47" i="247"/>
  <c r="F46" i="247"/>
  <c r="F45" i="247"/>
  <c r="F44" i="247"/>
  <c r="F43" i="247"/>
  <c r="F42" i="247"/>
  <c r="F41" i="247"/>
  <c r="F40" i="247"/>
  <c r="F39" i="247"/>
  <c r="F38" i="247"/>
  <c r="F37" i="247"/>
  <c r="F36" i="247"/>
  <c r="F35" i="247"/>
  <c r="F34" i="247"/>
  <c r="F33" i="247"/>
  <c r="F32" i="247"/>
  <c r="F31" i="247"/>
  <c r="F30" i="247"/>
  <c r="F29" i="247"/>
  <c r="F28" i="247"/>
  <c r="F27" i="247"/>
  <c r="F26" i="247"/>
  <c r="F25" i="247"/>
  <c r="F24" i="247"/>
  <c r="F23" i="247"/>
  <c r="F22" i="247"/>
  <c r="F21" i="247"/>
  <c r="F20" i="247"/>
  <c r="F19" i="247"/>
  <c r="F18" i="247"/>
  <c r="F17" i="247"/>
  <c r="F16" i="247"/>
  <c r="F15" i="247"/>
  <c r="F14" i="247"/>
  <c r="F13" i="247"/>
  <c r="F12" i="247"/>
  <c r="F11" i="247"/>
  <c r="F10" i="247"/>
  <c r="F9" i="247"/>
  <c r="F8" i="247"/>
  <c r="F7" i="247"/>
  <c r="J10" i="243"/>
  <c r="H10" i="243"/>
  <c r="F10" i="243"/>
  <c r="D10" i="243"/>
  <c r="C10" i="243"/>
  <c r="K10" i="243" s="1"/>
  <c r="F9" i="243"/>
  <c r="F8" i="243"/>
  <c r="F7" i="243"/>
  <c r="F6" i="243"/>
  <c r="F5" i="243"/>
  <c r="J50" i="241"/>
  <c r="H50" i="241"/>
  <c r="F50" i="241"/>
  <c r="D50" i="241"/>
  <c r="C50" i="241"/>
  <c r="K50" i="241" s="1"/>
  <c r="F49" i="241"/>
  <c r="F48" i="241"/>
  <c r="F47" i="241"/>
  <c r="F46" i="241"/>
  <c r="F45" i="241"/>
  <c r="F44" i="241"/>
  <c r="F43" i="241"/>
  <c r="F42" i="241"/>
  <c r="F41" i="241"/>
  <c r="F40" i="241"/>
  <c r="F39" i="241"/>
  <c r="F38" i="241"/>
  <c r="F37" i="241"/>
  <c r="F36" i="241"/>
  <c r="F35" i="241"/>
  <c r="F34" i="241"/>
  <c r="F33" i="241"/>
  <c r="F32" i="241"/>
  <c r="F31" i="241"/>
  <c r="F30" i="241"/>
  <c r="F29" i="241"/>
  <c r="F28" i="241"/>
  <c r="F27" i="241"/>
  <c r="F26" i="241"/>
  <c r="F25" i="241"/>
  <c r="F24" i="241"/>
  <c r="F23" i="241"/>
  <c r="F22" i="241"/>
  <c r="F21" i="241"/>
  <c r="F20" i="241"/>
  <c r="F19" i="241"/>
  <c r="F18" i="241"/>
  <c r="F17" i="241"/>
  <c r="F16" i="241"/>
  <c r="F15" i="241"/>
  <c r="F14" i="241"/>
  <c r="F13" i="241"/>
  <c r="F12" i="241"/>
  <c r="F11" i="241"/>
  <c r="F10" i="241"/>
  <c r="F9" i="241"/>
  <c r="F8" i="241"/>
  <c r="F7" i="241"/>
  <c r="J50" i="239"/>
  <c r="H50" i="239"/>
  <c r="F50" i="239"/>
  <c r="D50" i="239"/>
  <c r="C50" i="239"/>
  <c r="K50" i="239" s="1"/>
  <c r="F49" i="239"/>
  <c r="F48" i="239"/>
  <c r="F47" i="239"/>
  <c r="F46" i="239"/>
  <c r="F45" i="239"/>
  <c r="F44" i="239"/>
  <c r="F43" i="239"/>
  <c r="F42" i="239"/>
  <c r="F41" i="239"/>
  <c r="F40" i="239"/>
  <c r="F39" i="239"/>
  <c r="F38" i="239"/>
  <c r="F37" i="239"/>
  <c r="F36" i="239"/>
  <c r="F35" i="239"/>
  <c r="F34" i="239"/>
  <c r="F33" i="239"/>
  <c r="F32" i="239"/>
  <c r="F31" i="239"/>
  <c r="F30" i="239"/>
  <c r="F29" i="239"/>
  <c r="F28" i="239"/>
  <c r="F27" i="239"/>
  <c r="F26" i="239"/>
  <c r="F25" i="239"/>
  <c r="F24" i="239"/>
  <c r="F23" i="239"/>
  <c r="F22" i="239"/>
  <c r="F21" i="239"/>
  <c r="F20" i="239"/>
  <c r="F19" i="239"/>
  <c r="F18" i="239"/>
  <c r="F17" i="239"/>
  <c r="F16" i="239"/>
  <c r="F15" i="239"/>
  <c r="F14" i="239"/>
  <c r="F13" i="239"/>
  <c r="F12" i="239"/>
  <c r="F11" i="239"/>
  <c r="F10" i="239"/>
  <c r="F9" i="239"/>
  <c r="F8" i="239"/>
  <c r="F7" i="239"/>
  <c r="J14" i="237"/>
  <c r="H14" i="237"/>
  <c r="F14" i="237"/>
  <c r="D14" i="237"/>
  <c r="C14" i="237"/>
  <c r="K14" i="237" s="1"/>
  <c r="F13" i="237"/>
  <c r="F12" i="237"/>
  <c r="F11" i="237"/>
  <c r="F10" i="237"/>
  <c r="F9" i="237"/>
  <c r="F8" i="237"/>
  <c r="F7" i="237"/>
  <c r="J15" i="235"/>
  <c r="H15" i="235"/>
  <c r="F15" i="235"/>
  <c r="D15" i="235"/>
  <c r="C15" i="235"/>
  <c r="K15" i="235" s="1"/>
  <c r="F14" i="235"/>
  <c r="F13" i="235"/>
  <c r="F12" i="235"/>
  <c r="F11" i="235"/>
  <c r="F10" i="235"/>
  <c r="F9" i="235"/>
  <c r="F8" i="235"/>
  <c r="F7" i="235"/>
  <c r="J11" i="233"/>
  <c r="H11" i="233"/>
  <c r="F11" i="233"/>
  <c r="D11" i="233"/>
  <c r="C11" i="233"/>
  <c r="K11" i="233" s="1"/>
  <c r="F9" i="233"/>
  <c r="F8" i="233"/>
  <c r="F7" i="233"/>
  <c r="J49" i="231"/>
  <c r="H49" i="231"/>
  <c r="F49" i="231"/>
  <c r="D49" i="231"/>
  <c r="C49" i="231"/>
  <c r="K49" i="231" s="1"/>
  <c r="F48" i="231"/>
  <c r="F47" i="231"/>
  <c r="F46" i="231"/>
  <c r="F45" i="231"/>
  <c r="F44" i="231"/>
  <c r="F43" i="231"/>
  <c r="F42" i="231"/>
  <c r="F41" i="231"/>
  <c r="F40" i="231"/>
  <c r="F39" i="231"/>
  <c r="F38" i="231"/>
  <c r="F37" i="231"/>
  <c r="F36" i="231"/>
  <c r="F35" i="231"/>
  <c r="F34" i="231"/>
  <c r="F33" i="231"/>
  <c r="F32" i="231"/>
  <c r="F31" i="231"/>
  <c r="F30" i="231"/>
  <c r="F29" i="231"/>
  <c r="F28" i="231"/>
  <c r="F27" i="231"/>
  <c r="F26" i="231"/>
  <c r="F25" i="231"/>
  <c r="F24" i="231"/>
  <c r="F23" i="231"/>
  <c r="F22" i="231"/>
  <c r="F21" i="231"/>
  <c r="F20" i="231"/>
  <c r="F19" i="231"/>
  <c r="F18" i="231"/>
  <c r="F17" i="231"/>
  <c r="F16" i="231"/>
  <c r="F15" i="231"/>
  <c r="F14" i="231"/>
  <c r="F13" i="231"/>
  <c r="F12" i="231"/>
  <c r="F10" i="231"/>
  <c r="F9" i="231"/>
  <c r="F8" i="231"/>
  <c r="F7" i="231"/>
  <c r="F49" i="229"/>
  <c r="F48" i="229"/>
  <c r="F47" i="229"/>
  <c r="F46" i="229"/>
  <c r="F45" i="229"/>
  <c r="F44" i="229"/>
  <c r="F43" i="229"/>
  <c r="F42" i="229"/>
  <c r="F41" i="229"/>
  <c r="F40" i="229"/>
  <c r="F39" i="229"/>
  <c r="F38" i="229"/>
  <c r="F37" i="229"/>
  <c r="F36" i="229"/>
  <c r="F35" i="229"/>
  <c r="F34" i="229"/>
  <c r="F33" i="229"/>
  <c r="F32" i="229"/>
  <c r="F31" i="229"/>
  <c r="F30" i="229"/>
  <c r="F29" i="229"/>
  <c r="F28" i="229"/>
  <c r="F27" i="229"/>
  <c r="F26" i="229"/>
  <c r="F25" i="229"/>
  <c r="F24" i="229"/>
  <c r="F23" i="229"/>
  <c r="F22" i="229"/>
  <c r="F21" i="229"/>
  <c r="F20" i="229"/>
  <c r="D19" i="229"/>
  <c r="F19" i="229" s="1"/>
  <c r="F18" i="229"/>
  <c r="F17" i="229"/>
  <c r="F16" i="229"/>
  <c r="F15" i="229"/>
  <c r="F14" i="229"/>
  <c r="F13" i="229"/>
  <c r="H12" i="229"/>
  <c r="D12" i="229"/>
  <c r="F12" i="229" s="1"/>
  <c r="H11" i="229"/>
  <c r="F11" i="229"/>
  <c r="J10" i="229"/>
  <c r="H10" i="229"/>
  <c r="F10" i="229"/>
  <c r="C9" i="229"/>
  <c r="F9" i="229" s="1"/>
  <c r="J8" i="229"/>
  <c r="J50" i="229" s="1"/>
  <c r="H8" i="229"/>
  <c r="H50" i="229" s="1"/>
  <c r="D8" i="229"/>
  <c r="D50" i="229" s="1"/>
  <c r="F7" i="229"/>
  <c r="H104" i="227"/>
  <c r="J101" i="227"/>
  <c r="I101" i="227"/>
  <c r="F101" i="227"/>
  <c r="D101" i="227"/>
  <c r="I100" i="227"/>
  <c r="F100" i="227"/>
  <c r="J99" i="227"/>
  <c r="I99" i="227"/>
  <c r="D99" i="227"/>
  <c r="D104" i="227" s="1"/>
  <c r="I98" i="227"/>
  <c r="F98" i="227"/>
  <c r="I97" i="227"/>
  <c r="F97" i="227"/>
  <c r="I96" i="227"/>
  <c r="F96" i="227"/>
  <c r="I95" i="227"/>
  <c r="F95" i="227"/>
  <c r="I94" i="227"/>
  <c r="F94" i="227"/>
  <c r="I93" i="227"/>
  <c r="F93" i="227"/>
  <c r="I92" i="227"/>
  <c r="I91" i="227"/>
  <c r="F91" i="227"/>
  <c r="I90" i="227"/>
  <c r="F90" i="227"/>
  <c r="I89" i="227"/>
  <c r="F89" i="227"/>
  <c r="I88" i="227"/>
  <c r="F88" i="227"/>
  <c r="I87" i="227"/>
  <c r="F87" i="227"/>
  <c r="I86" i="227"/>
  <c r="F86" i="227"/>
  <c r="I85" i="227"/>
  <c r="F85" i="227"/>
  <c r="I84" i="227"/>
  <c r="F84" i="227"/>
  <c r="I83" i="227"/>
  <c r="F83" i="227"/>
  <c r="I82" i="227"/>
  <c r="F82" i="227"/>
  <c r="I81" i="227"/>
  <c r="F81" i="227"/>
  <c r="F80" i="227"/>
  <c r="F79" i="227"/>
  <c r="F78" i="227"/>
  <c r="F77" i="227"/>
  <c r="F76" i="227"/>
  <c r="F75" i="227"/>
  <c r="F74" i="227"/>
  <c r="F73" i="227"/>
  <c r="F72" i="227"/>
  <c r="I71" i="227"/>
  <c r="F71" i="227"/>
  <c r="I70" i="227"/>
  <c r="F70" i="227"/>
  <c r="F69" i="227"/>
  <c r="F68" i="227"/>
  <c r="F67" i="227"/>
  <c r="F66" i="227"/>
  <c r="F65" i="227"/>
  <c r="F64" i="227"/>
  <c r="F63" i="227"/>
  <c r="F62" i="227"/>
  <c r="F61" i="227"/>
  <c r="I60" i="227"/>
  <c r="F60" i="227"/>
  <c r="I59" i="227"/>
  <c r="F59" i="227"/>
  <c r="I58" i="227"/>
  <c r="F58" i="227"/>
  <c r="F57" i="227"/>
  <c r="F56" i="227"/>
  <c r="I55" i="227"/>
  <c r="F55" i="227"/>
  <c r="I54" i="227"/>
  <c r="F54" i="227"/>
  <c r="I53" i="227"/>
  <c r="F53" i="227"/>
  <c r="F52" i="227"/>
  <c r="I51" i="227"/>
  <c r="F51" i="227"/>
  <c r="I50" i="227"/>
  <c r="F50" i="227"/>
  <c r="I49" i="227"/>
  <c r="F49" i="227"/>
  <c r="F48" i="227"/>
  <c r="F47" i="227"/>
  <c r="F46" i="227"/>
  <c r="F45" i="227"/>
  <c r="F44" i="227"/>
  <c r="F43" i="227"/>
  <c r="F42" i="227"/>
  <c r="F41" i="227"/>
  <c r="F40" i="227"/>
  <c r="F39" i="227"/>
  <c r="F38" i="227"/>
  <c r="J38" i="227" s="1"/>
  <c r="J37" i="227"/>
  <c r="F37" i="227"/>
  <c r="J36" i="227"/>
  <c r="F36" i="227"/>
  <c r="F35" i="227"/>
  <c r="J35" i="227" s="1"/>
  <c r="A35" i="227"/>
  <c r="A36" i="227" s="1"/>
  <c r="A37" i="227" s="1"/>
  <c r="A38" i="227" s="1"/>
  <c r="A39" i="227" s="1"/>
  <c r="A40" i="227" s="1"/>
  <c r="A41" i="227" s="1"/>
  <c r="A42" i="227" s="1"/>
  <c r="A43" i="227" s="1"/>
  <c r="A44" i="227" s="1"/>
  <c r="A45" i="227" s="1"/>
  <c r="A46" i="227" s="1"/>
  <c r="A47" i="227" s="1"/>
  <c r="A48" i="227" s="1"/>
  <c r="A49" i="227" s="1"/>
  <c r="A50" i="227" s="1"/>
  <c r="A51" i="227" s="1"/>
  <c r="A52" i="227" s="1"/>
  <c r="A53" i="227" s="1"/>
  <c r="A54" i="227" s="1"/>
  <c r="A55" i="227" s="1"/>
  <c r="A56" i="227" s="1"/>
  <c r="A57" i="227" s="1"/>
  <c r="A58" i="227" s="1"/>
  <c r="A59" i="227" s="1"/>
  <c r="A60" i="227" s="1"/>
  <c r="A61" i="227" s="1"/>
  <c r="A62" i="227" s="1"/>
  <c r="A63" i="227" s="1"/>
  <c r="A64" i="227" s="1"/>
  <c r="A65" i="227" s="1"/>
  <c r="A66" i="227" s="1"/>
  <c r="A67" i="227" s="1"/>
  <c r="A68" i="227" s="1"/>
  <c r="A69" i="227" s="1"/>
  <c r="A70" i="227" s="1"/>
  <c r="A71" i="227" s="1"/>
  <c r="A72" i="227" s="1"/>
  <c r="A73" i="227" s="1"/>
  <c r="A74" i="227" s="1"/>
  <c r="A75" i="227" s="1"/>
  <c r="A76" i="227" s="1"/>
  <c r="A77" i="227" s="1"/>
  <c r="A78" i="227" s="1"/>
  <c r="A79" i="227" s="1"/>
  <c r="A80" i="227" s="1"/>
  <c r="A81" i="227" s="1"/>
  <c r="A82" i="227" s="1"/>
  <c r="A83" i="227" s="1"/>
  <c r="A84" i="227" s="1"/>
  <c r="A85" i="227" s="1"/>
  <c r="A86" i="227" s="1"/>
  <c r="A87" i="227" s="1"/>
  <c r="A88" i="227" s="1"/>
  <c r="A89" i="227" s="1"/>
  <c r="A90" i="227" s="1"/>
  <c r="A91" i="227" s="1"/>
  <c r="J34" i="227"/>
  <c r="F33" i="227"/>
  <c r="J33" i="227" s="1"/>
  <c r="J32" i="227"/>
  <c r="F32" i="227"/>
  <c r="F31" i="227"/>
  <c r="J31" i="227" s="1"/>
  <c r="J30" i="227"/>
  <c r="F30" i="227"/>
  <c r="A30" i="227"/>
  <c r="A31" i="227" s="1"/>
  <c r="J28" i="227"/>
  <c r="F28" i="227"/>
  <c r="F21" i="227"/>
  <c r="J21" i="227" s="1"/>
  <c r="J20" i="227"/>
  <c r="F20" i="227"/>
  <c r="F14" i="227"/>
  <c r="A14" i="227"/>
  <c r="A15" i="227" s="1"/>
  <c r="A16" i="227" s="1"/>
  <c r="A17" i="227" s="1"/>
  <c r="A18" i="227" s="1"/>
  <c r="A19" i="227" s="1"/>
  <c r="A20" i="227" s="1"/>
  <c r="A21" i="227" s="1"/>
  <c r="A22" i="227" s="1"/>
  <c r="A23" i="227" s="1"/>
  <c r="A24" i="227" s="1"/>
  <c r="A25" i="227" s="1"/>
  <c r="A26" i="227" s="1"/>
  <c r="A27" i="227" s="1"/>
  <c r="F13" i="227"/>
  <c r="C10" i="227"/>
  <c r="F10" i="227" s="1"/>
  <c r="F9" i="227"/>
  <c r="C9" i="227"/>
  <c r="A9" i="227"/>
  <c r="A10" i="227" s="1"/>
  <c r="F8" i="227"/>
  <c r="A8" i="227"/>
  <c r="C7" i="227"/>
  <c r="C104" i="227" s="1"/>
  <c r="H21" i="225"/>
  <c r="C21" i="225"/>
  <c r="K21" i="225" s="1"/>
  <c r="F20" i="225"/>
  <c r="F19" i="225"/>
  <c r="F18" i="225"/>
  <c r="F17" i="225"/>
  <c r="J17" i="225" s="1"/>
  <c r="J16" i="225"/>
  <c r="F16" i="225"/>
  <c r="D16" i="225"/>
  <c r="F15" i="225"/>
  <c r="J15" i="225" s="1"/>
  <c r="D15" i="225"/>
  <c r="D14" i="225"/>
  <c r="F14" i="225" s="1"/>
  <c r="J14" i="225" s="1"/>
  <c r="D13" i="225"/>
  <c r="F13" i="225" s="1"/>
  <c r="J13" i="225" s="1"/>
  <c r="J12" i="225"/>
  <c r="F12" i="225"/>
  <c r="D12" i="225"/>
  <c r="F11" i="225"/>
  <c r="J11" i="225" s="1"/>
  <c r="D11" i="225"/>
  <c r="D10" i="225"/>
  <c r="F10" i="225" s="1"/>
  <c r="J10" i="225" s="1"/>
  <c r="D9" i="225"/>
  <c r="F9" i="225" s="1"/>
  <c r="J9" i="225" s="1"/>
  <c r="J8" i="225"/>
  <c r="F8" i="225"/>
  <c r="D8" i="225"/>
  <c r="D21" i="225" s="1"/>
  <c r="F21" i="225" s="1"/>
  <c r="F7" i="225"/>
  <c r="J7" i="225" s="1"/>
  <c r="J21" i="225" s="1"/>
  <c r="J50" i="223"/>
  <c r="H50" i="223"/>
  <c r="F50" i="223"/>
  <c r="D50" i="223"/>
  <c r="C50" i="223"/>
  <c r="K50" i="223" s="1"/>
  <c r="F49" i="223"/>
  <c r="F48" i="223"/>
  <c r="F47" i="223"/>
  <c r="F46" i="223"/>
  <c r="F45" i="223"/>
  <c r="F44" i="223"/>
  <c r="F43" i="223"/>
  <c r="F42" i="223"/>
  <c r="F41" i="223"/>
  <c r="F40" i="223"/>
  <c r="F39" i="223"/>
  <c r="F38" i="223"/>
  <c r="F37" i="223"/>
  <c r="F36" i="223"/>
  <c r="F35" i="223"/>
  <c r="F34" i="223"/>
  <c r="F33" i="223"/>
  <c r="F32" i="223"/>
  <c r="F31" i="223"/>
  <c r="F30" i="223"/>
  <c r="F29" i="223"/>
  <c r="F28" i="223"/>
  <c r="F27" i="223"/>
  <c r="F26" i="223"/>
  <c r="F25" i="223"/>
  <c r="F24" i="223"/>
  <c r="F23" i="223"/>
  <c r="F22" i="223"/>
  <c r="F21" i="223"/>
  <c r="F20" i="223"/>
  <c r="F19" i="223"/>
  <c r="F18" i="223"/>
  <c r="F17" i="223"/>
  <c r="F16" i="223"/>
  <c r="F15" i="223"/>
  <c r="F14" i="223"/>
  <c r="F13" i="223"/>
  <c r="F12" i="223"/>
  <c r="F11" i="223"/>
  <c r="F10" i="223"/>
  <c r="F9" i="223"/>
  <c r="F8" i="223"/>
  <c r="F7" i="223"/>
  <c r="J58" i="221"/>
  <c r="H58" i="221"/>
  <c r="D58" i="221"/>
  <c r="F58" i="221" s="1"/>
  <c r="C58" i="221"/>
  <c r="F57" i="221"/>
  <c r="F56" i="221"/>
  <c r="F55" i="221"/>
  <c r="F54" i="221"/>
  <c r="F53" i="221"/>
  <c r="F52" i="221"/>
  <c r="F51" i="221"/>
  <c r="F50" i="221"/>
  <c r="F49" i="221"/>
  <c r="F48" i="221"/>
  <c r="F47" i="221"/>
  <c r="F46" i="221"/>
  <c r="F45" i="221"/>
  <c r="F44" i="221"/>
  <c r="F43" i="221"/>
  <c r="F42" i="221"/>
  <c r="F41" i="221"/>
  <c r="F40" i="221"/>
  <c r="F39" i="221"/>
  <c r="F38" i="221"/>
  <c r="F37" i="221"/>
  <c r="F36" i="221"/>
  <c r="F35" i="221"/>
  <c r="F34" i="221"/>
  <c r="F33" i="221"/>
  <c r="F32" i="221"/>
  <c r="F31" i="221"/>
  <c r="F30" i="221"/>
  <c r="F29" i="221"/>
  <c r="F28" i="221"/>
  <c r="F27" i="221"/>
  <c r="F26" i="221"/>
  <c r="F23" i="221"/>
  <c r="F22" i="221"/>
  <c r="F21" i="221"/>
  <c r="F20" i="221"/>
  <c r="F19" i="221"/>
  <c r="F18" i="221"/>
  <c r="F17" i="221"/>
  <c r="F8" i="221"/>
  <c r="F7" i="221"/>
  <c r="J50" i="219"/>
  <c r="H50" i="219"/>
  <c r="D50" i="219"/>
  <c r="F50" i="219" s="1"/>
  <c r="C50" i="219"/>
  <c r="F49" i="219"/>
  <c r="K49" i="219" s="1"/>
  <c r="K48" i="219"/>
  <c r="F48" i="219"/>
  <c r="F47" i="219"/>
  <c r="K47" i="219" s="1"/>
  <c r="K46" i="219"/>
  <c r="F46" i="219"/>
  <c r="F45" i="219"/>
  <c r="K45" i="219" s="1"/>
  <c r="K44" i="219"/>
  <c r="F44" i="219"/>
  <c r="F43" i="219"/>
  <c r="K43" i="219" s="1"/>
  <c r="K42" i="219"/>
  <c r="F42" i="219"/>
  <c r="F41" i="219"/>
  <c r="K41" i="219" s="1"/>
  <c r="K40" i="219"/>
  <c r="F40" i="219"/>
  <c r="F39" i="219"/>
  <c r="K39" i="219" s="1"/>
  <c r="K38" i="219"/>
  <c r="F38" i="219"/>
  <c r="F37" i="219"/>
  <c r="K37" i="219" s="1"/>
  <c r="K36" i="219"/>
  <c r="F36" i="219"/>
  <c r="F35" i="219"/>
  <c r="K35" i="219" s="1"/>
  <c r="K34" i="219"/>
  <c r="F34" i="219"/>
  <c r="F33" i="219"/>
  <c r="K33" i="219" s="1"/>
  <c r="K32" i="219"/>
  <c r="F32" i="219"/>
  <c r="F31" i="219"/>
  <c r="K31" i="219" s="1"/>
  <c r="K30" i="219"/>
  <c r="F30" i="219"/>
  <c r="F29" i="219"/>
  <c r="K29" i="219" s="1"/>
  <c r="K28" i="219"/>
  <c r="F28" i="219"/>
  <c r="F27" i="219"/>
  <c r="K27" i="219" s="1"/>
  <c r="K26" i="219"/>
  <c r="F26" i="219"/>
  <c r="F25" i="219"/>
  <c r="K25" i="219" s="1"/>
  <c r="K24" i="219"/>
  <c r="F24" i="219"/>
  <c r="F23" i="219"/>
  <c r="K23" i="219" s="1"/>
  <c r="K22" i="219"/>
  <c r="F22" i="219"/>
  <c r="F21" i="219"/>
  <c r="K21" i="219" s="1"/>
  <c r="K20" i="219"/>
  <c r="F20" i="219"/>
  <c r="F19" i="219"/>
  <c r="K19" i="219" s="1"/>
  <c r="K18" i="219"/>
  <c r="F18" i="219"/>
  <c r="F17" i="219"/>
  <c r="K17" i="219" s="1"/>
  <c r="K16" i="219"/>
  <c r="F16" i="219"/>
  <c r="F15" i="219"/>
  <c r="K15" i="219" s="1"/>
  <c r="K14" i="219"/>
  <c r="F14" i="219"/>
  <c r="F13" i="219"/>
  <c r="K13" i="219" s="1"/>
  <c r="K12" i="219"/>
  <c r="F12" i="219"/>
  <c r="K11" i="219"/>
  <c r="F11" i="219"/>
  <c r="K10" i="219"/>
  <c r="F10" i="219"/>
  <c r="F9" i="219"/>
  <c r="K9" i="219" s="1"/>
  <c r="K8" i="219"/>
  <c r="F8" i="219"/>
  <c r="F7" i="219"/>
  <c r="J50" i="217"/>
  <c r="H50" i="217"/>
  <c r="F50" i="217"/>
  <c r="D50" i="217"/>
  <c r="C50" i="217"/>
  <c r="K50" i="217" s="1"/>
  <c r="F49" i="217"/>
  <c r="F48" i="217"/>
  <c r="F47" i="217"/>
  <c r="F46" i="217"/>
  <c r="F45" i="217"/>
  <c r="F44" i="217"/>
  <c r="F43" i="217"/>
  <c r="F42" i="217"/>
  <c r="F41" i="217"/>
  <c r="F40" i="217"/>
  <c r="F39" i="217"/>
  <c r="F38" i="217"/>
  <c r="F37" i="217"/>
  <c r="F36" i="217"/>
  <c r="F35" i="217"/>
  <c r="F34" i="217"/>
  <c r="F33" i="217"/>
  <c r="F32" i="217"/>
  <c r="F31" i="217"/>
  <c r="F30" i="217"/>
  <c r="F29" i="217"/>
  <c r="F28" i="217"/>
  <c r="F27" i="217"/>
  <c r="F26" i="217"/>
  <c r="F25" i="217"/>
  <c r="F24" i="217"/>
  <c r="F23" i="217"/>
  <c r="F22" i="217"/>
  <c r="F21" i="217"/>
  <c r="F20" i="217"/>
  <c r="F19" i="217"/>
  <c r="F18" i="217"/>
  <c r="F17" i="217"/>
  <c r="F16" i="217"/>
  <c r="F15" i="217"/>
  <c r="F14" i="217"/>
  <c r="F13" i="217"/>
  <c r="F12" i="217"/>
  <c r="F11" i="217"/>
  <c r="F10" i="217"/>
  <c r="F9" i="217"/>
  <c r="F8" i="217"/>
  <c r="F7" i="217"/>
  <c r="J50" i="214"/>
  <c r="H50" i="214"/>
  <c r="D50" i="214"/>
  <c r="F50" i="214" s="1"/>
  <c r="C50" i="214"/>
  <c r="F49" i="214"/>
  <c r="F48" i="214"/>
  <c r="F47" i="214"/>
  <c r="F46" i="214"/>
  <c r="F45" i="214"/>
  <c r="F44" i="214"/>
  <c r="F43" i="214"/>
  <c r="F42" i="214"/>
  <c r="F41" i="214"/>
  <c r="F40" i="214"/>
  <c r="F39" i="214"/>
  <c r="F38" i="214"/>
  <c r="F37" i="214"/>
  <c r="F36" i="214"/>
  <c r="F35" i="214"/>
  <c r="F34" i="214"/>
  <c r="F33" i="214"/>
  <c r="F32" i="214"/>
  <c r="F31" i="214"/>
  <c r="F30" i="214"/>
  <c r="F29" i="214"/>
  <c r="F28" i="214"/>
  <c r="F27" i="214"/>
  <c r="F26" i="214"/>
  <c r="F25" i="214"/>
  <c r="F24" i="214"/>
  <c r="F23" i="214"/>
  <c r="F22" i="214"/>
  <c r="F21" i="214"/>
  <c r="F20" i="214"/>
  <c r="F19" i="214"/>
  <c r="F18" i="214"/>
  <c r="F17" i="214"/>
  <c r="F16" i="214"/>
  <c r="F15" i="214"/>
  <c r="F14" i="214"/>
  <c r="F13" i="214"/>
  <c r="F12" i="214"/>
  <c r="F11" i="214"/>
  <c r="F10" i="214"/>
  <c r="F9" i="214"/>
  <c r="F8" i="214"/>
  <c r="F7" i="214"/>
  <c r="K738" i="212"/>
  <c r="I738" i="212"/>
  <c r="E738" i="212"/>
  <c r="D738" i="212"/>
  <c r="C738" i="212"/>
  <c r="G737" i="212"/>
  <c r="G736" i="212"/>
  <c r="G735" i="212"/>
  <c r="G734" i="212"/>
  <c r="G733" i="212"/>
  <c r="G732" i="212"/>
  <c r="G731" i="212"/>
  <c r="G730" i="212"/>
  <c r="G729" i="212"/>
  <c r="G728" i="212"/>
  <c r="G727" i="212"/>
  <c r="G726" i="212"/>
  <c r="G725" i="212"/>
  <c r="G724" i="212"/>
  <c r="G723" i="212"/>
  <c r="G722" i="212"/>
  <c r="G721" i="212"/>
  <c r="G720" i="212"/>
  <c r="G719" i="212"/>
  <c r="G718" i="212"/>
  <c r="G717" i="212"/>
  <c r="G716" i="212"/>
  <c r="G715" i="212"/>
  <c r="G714" i="212"/>
  <c r="G713" i="212"/>
  <c r="G712" i="212"/>
  <c r="G711" i="212"/>
  <c r="G710" i="212"/>
  <c r="G709" i="212"/>
  <c r="G708" i="212"/>
  <c r="G707" i="212"/>
  <c r="G706" i="212"/>
  <c r="G705" i="212"/>
  <c r="G704" i="212"/>
  <c r="G703" i="212"/>
  <c r="G702" i="212"/>
  <c r="G701" i="212"/>
  <c r="G700" i="212"/>
  <c r="G699" i="212"/>
  <c r="G698" i="212"/>
  <c r="G697" i="212"/>
  <c r="G696" i="212"/>
  <c r="G695" i="212"/>
  <c r="G694" i="212"/>
  <c r="G693" i="212"/>
  <c r="G692" i="212"/>
  <c r="G691" i="212"/>
  <c r="G690" i="212"/>
  <c r="G689" i="212"/>
  <c r="G688" i="212"/>
  <c r="G687" i="212"/>
  <c r="G686" i="212"/>
  <c r="G685" i="212"/>
  <c r="G684" i="212"/>
  <c r="G683" i="212"/>
  <c r="G682" i="212"/>
  <c r="G681" i="212"/>
  <c r="G680" i="212"/>
  <c r="G679" i="212"/>
  <c r="G678" i="212"/>
  <c r="G677" i="212"/>
  <c r="G676" i="212"/>
  <c r="G675" i="212"/>
  <c r="G674" i="212"/>
  <c r="G673" i="212"/>
  <c r="G672" i="212"/>
  <c r="G671" i="212"/>
  <c r="G670" i="212"/>
  <c r="G669" i="212"/>
  <c r="G668" i="212"/>
  <c r="G667" i="212"/>
  <c r="G666" i="212"/>
  <c r="G665" i="212"/>
  <c r="G664" i="212"/>
  <c r="G663" i="212"/>
  <c r="G662" i="212"/>
  <c r="G661" i="212"/>
  <c r="G660" i="212"/>
  <c r="G659" i="212"/>
  <c r="G658" i="212"/>
  <c r="G657" i="212"/>
  <c r="G656" i="212"/>
  <c r="G655" i="212"/>
  <c r="G654" i="212"/>
  <c r="G653" i="212"/>
  <c r="G652" i="212"/>
  <c r="G651" i="212"/>
  <c r="G650" i="212"/>
  <c r="G649" i="212"/>
  <c r="G648" i="212"/>
  <c r="G647" i="212"/>
  <c r="G646" i="212"/>
  <c r="G645" i="212"/>
  <c r="G644" i="212"/>
  <c r="G643" i="212"/>
  <c r="G642" i="212"/>
  <c r="G641" i="212"/>
  <c r="G640" i="212"/>
  <c r="G639" i="212"/>
  <c r="G638" i="212"/>
  <c r="G637" i="212"/>
  <c r="G636" i="212"/>
  <c r="G635" i="212"/>
  <c r="G634" i="212"/>
  <c r="G633" i="212"/>
  <c r="G632" i="212"/>
  <c r="G631" i="212"/>
  <c r="G630" i="212"/>
  <c r="G629" i="212"/>
  <c r="G628" i="212"/>
  <c r="G627" i="212"/>
  <c r="G626" i="212"/>
  <c r="G625" i="212"/>
  <c r="G624" i="212"/>
  <c r="G623" i="212"/>
  <c r="G622" i="212"/>
  <c r="G621" i="212"/>
  <c r="G620" i="212"/>
  <c r="G619" i="212"/>
  <c r="G618" i="212"/>
  <c r="G617" i="212"/>
  <c r="G616" i="212"/>
  <c r="G615" i="212"/>
  <c r="G614" i="212"/>
  <c r="G613" i="212"/>
  <c r="G612" i="212"/>
  <c r="G611" i="212"/>
  <c r="G610" i="212"/>
  <c r="G609" i="212"/>
  <c r="G608" i="212"/>
  <c r="G607" i="212"/>
  <c r="G606" i="212"/>
  <c r="G605" i="212"/>
  <c r="G604" i="212"/>
  <c r="G603" i="212"/>
  <c r="G602" i="212"/>
  <c r="G601" i="212"/>
  <c r="G600" i="212"/>
  <c r="G599" i="212"/>
  <c r="G598" i="212"/>
  <c r="G597" i="212"/>
  <c r="G596" i="212"/>
  <c r="G595" i="212"/>
  <c r="G594" i="212"/>
  <c r="G593" i="212"/>
  <c r="G592" i="212"/>
  <c r="G591" i="212"/>
  <c r="G590" i="212"/>
  <c r="G589" i="212"/>
  <c r="G588" i="212"/>
  <c r="G587" i="212"/>
  <c r="G586" i="212"/>
  <c r="G585" i="212"/>
  <c r="G584" i="212"/>
  <c r="G583" i="212"/>
  <c r="G582" i="212"/>
  <c r="G581" i="212"/>
  <c r="G580" i="212"/>
  <c r="G579" i="212"/>
  <c r="G578" i="212"/>
  <c r="G577" i="212"/>
  <c r="G576" i="212"/>
  <c r="G575" i="212"/>
  <c r="G574" i="212"/>
  <c r="G573" i="212"/>
  <c r="G572" i="212"/>
  <c r="G571" i="212"/>
  <c r="G570" i="212"/>
  <c r="G569" i="212"/>
  <c r="G568" i="212"/>
  <c r="G567" i="212"/>
  <c r="G566" i="212"/>
  <c r="G565" i="212"/>
  <c r="G564" i="212"/>
  <c r="G563" i="212"/>
  <c r="G562" i="212"/>
  <c r="G561" i="212"/>
  <c r="G560" i="212"/>
  <c r="G559" i="212"/>
  <c r="G558" i="212"/>
  <c r="G557" i="212"/>
  <c r="G556" i="212"/>
  <c r="G555" i="212"/>
  <c r="G554" i="212"/>
  <c r="G553" i="212"/>
  <c r="G552" i="212"/>
  <c r="G551" i="212"/>
  <c r="G550" i="212"/>
  <c r="G549" i="212"/>
  <c r="G548" i="212"/>
  <c r="G547" i="212"/>
  <c r="G546" i="212"/>
  <c r="G545" i="212"/>
  <c r="G544" i="212"/>
  <c r="G543" i="212"/>
  <c r="G542" i="212"/>
  <c r="G541" i="212"/>
  <c r="G540" i="212"/>
  <c r="G539" i="212"/>
  <c r="G538" i="212"/>
  <c r="G537" i="212"/>
  <c r="G536" i="212"/>
  <c r="G535" i="212"/>
  <c r="G534" i="212"/>
  <c r="G533" i="212"/>
  <c r="G532" i="212"/>
  <c r="G531" i="212"/>
  <c r="G530" i="212"/>
  <c r="G529" i="212"/>
  <c r="G528" i="212"/>
  <c r="G527" i="212"/>
  <c r="G526" i="212"/>
  <c r="G525" i="212"/>
  <c r="G524" i="212"/>
  <c r="G523" i="212"/>
  <c r="G522" i="212"/>
  <c r="G521" i="212"/>
  <c r="G520" i="212"/>
  <c r="G519" i="212"/>
  <c r="G518" i="212"/>
  <c r="G517" i="212"/>
  <c r="G516" i="212"/>
  <c r="G515" i="212"/>
  <c r="G514" i="212"/>
  <c r="G513" i="212"/>
  <c r="G512" i="212"/>
  <c r="G511" i="212"/>
  <c r="G510" i="212"/>
  <c r="G509" i="212"/>
  <c r="G508" i="212"/>
  <c r="G507" i="212"/>
  <c r="G506" i="212"/>
  <c r="G505" i="212"/>
  <c r="G504" i="212"/>
  <c r="G503" i="212"/>
  <c r="G502" i="212"/>
  <c r="G501" i="212"/>
  <c r="G500" i="212"/>
  <c r="G499" i="212"/>
  <c r="G498" i="212"/>
  <c r="G497" i="212"/>
  <c r="G496" i="212"/>
  <c r="G495" i="212"/>
  <c r="G494" i="212"/>
  <c r="G493" i="212"/>
  <c r="G492" i="212"/>
  <c r="G491" i="212"/>
  <c r="G490" i="212"/>
  <c r="G489" i="212"/>
  <c r="G488" i="212"/>
  <c r="G487" i="212"/>
  <c r="G486" i="212"/>
  <c r="G485" i="212"/>
  <c r="G484" i="212"/>
  <c r="G483" i="212"/>
  <c r="G482" i="212"/>
  <c r="G481" i="212"/>
  <c r="G480" i="212"/>
  <c r="G479" i="212"/>
  <c r="G478" i="212"/>
  <c r="G477" i="212"/>
  <c r="G476" i="212"/>
  <c r="G475" i="212"/>
  <c r="G474" i="212"/>
  <c r="G473" i="212"/>
  <c r="G472" i="212"/>
  <c r="G471" i="212"/>
  <c r="G470" i="212"/>
  <c r="G469" i="212"/>
  <c r="G468" i="212"/>
  <c r="G467" i="212"/>
  <c r="G466" i="212"/>
  <c r="G465" i="212"/>
  <c r="G464" i="212"/>
  <c r="G463" i="212"/>
  <c r="G462" i="212"/>
  <c r="G461" i="212"/>
  <c r="G460" i="212"/>
  <c r="G459" i="212"/>
  <c r="G458" i="212"/>
  <c r="G457" i="212"/>
  <c r="G456" i="212"/>
  <c r="G455" i="212"/>
  <c r="G454" i="212"/>
  <c r="G453" i="212"/>
  <c r="G452" i="212"/>
  <c r="G451" i="212"/>
  <c r="G450" i="212"/>
  <c r="G449" i="212"/>
  <c r="G448" i="212"/>
  <c r="G447" i="212"/>
  <c r="G446" i="212"/>
  <c r="G445" i="212"/>
  <c r="G444" i="212"/>
  <c r="G443" i="212"/>
  <c r="G442" i="212"/>
  <c r="G441" i="212"/>
  <c r="G440" i="212"/>
  <c r="G439" i="212"/>
  <c r="G438" i="212"/>
  <c r="G437" i="212"/>
  <c r="G436" i="212"/>
  <c r="G435" i="212"/>
  <c r="G434" i="212"/>
  <c r="G433" i="212"/>
  <c r="G432" i="212"/>
  <c r="G431" i="212"/>
  <c r="G430" i="212"/>
  <c r="G429" i="212"/>
  <c r="G428" i="212"/>
  <c r="G427" i="212"/>
  <c r="G426" i="212"/>
  <c r="G425" i="212"/>
  <c r="G424" i="212"/>
  <c r="G423" i="212"/>
  <c r="G422" i="212"/>
  <c r="G421" i="212"/>
  <c r="G420" i="212"/>
  <c r="G419" i="212"/>
  <c r="G418" i="212"/>
  <c r="G417" i="212"/>
  <c r="G416" i="212"/>
  <c r="G415" i="212"/>
  <c r="G738" i="212" s="1"/>
  <c r="C50" i="229" l="1"/>
  <c r="F8" i="229"/>
  <c r="J104" i="227"/>
  <c r="K104" i="227" s="1"/>
  <c r="F7" i="227"/>
  <c r="F99" i="227"/>
  <c r="K50" i="229" l="1"/>
  <c r="F50" i="229"/>
  <c r="F104" i="227"/>
</calcChain>
</file>

<file path=xl/sharedStrings.xml><?xml version="1.0" encoding="utf-8"?>
<sst xmlns="http://schemas.openxmlformats.org/spreadsheetml/2006/main" count="1325" uniqueCount="729">
  <si>
    <t xml:space="preserve">          Додаток до листа</t>
  </si>
  <si>
    <t>ІНФОРМАЦІЯ</t>
  </si>
  <si>
    <t xml:space="preserve"> від    23 червня  2021р. №061-6884</t>
  </si>
  <si>
    <t xml:space="preserve">    про надходження і використання благодійних пожертв від фізичних та юридичних осіб</t>
  </si>
  <si>
    <t>КНП«Клінічна лікарня«ПСИХІАТРІЯ»»виконавчого органу КМР(КМДА)    ІІ   квартал 2021 року</t>
  </si>
  <si>
    <t xml:space="preserve">                                            (найменування закладу охорони здоров"я)</t>
  </si>
  <si>
    <t>№ пп</t>
  </si>
  <si>
    <t>Найменування юридичної особи (або позначення фізичної особи)</t>
  </si>
  <si>
    <t>Благодійні пожертви, що були отримані закладом охорони здоров'я від фізичних та юридичних осіб</t>
  </si>
  <si>
    <t>Всього отримано благодійних пожертв, тис. грн</t>
  </si>
  <si>
    <t>Використання закладом охорони здоров'я благодійних пожертв, отриманих у грошовій (товари і послуг) формі</t>
  </si>
  <si>
    <r>
      <t xml:space="preserve">Залишок невикористаних грошових коштів, товарів та послуг на кінець звітного періоду,            </t>
    </r>
    <r>
      <rPr>
        <b/>
        <sz val="10"/>
        <color indexed="8"/>
        <rFont val="Times New Roman"/>
        <family val="1"/>
        <charset val="204"/>
      </rPr>
      <t>тис. грн</t>
    </r>
  </si>
  <si>
    <r>
      <t>В грошовій форм,</t>
    </r>
    <r>
      <rPr>
        <b/>
        <sz val="10"/>
        <color indexed="8"/>
        <rFont val="Times New Roman"/>
        <family val="1"/>
        <charset val="204"/>
      </rPr>
      <t xml:space="preserve"> тис. грн</t>
    </r>
  </si>
  <si>
    <r>
      <t xml:space="preserve">В  натуральній формі (товари і послуги),   </t>
    </r>
    <r>
      <rPr>
        <b/>
        <sz val="10"/>
        <color indexed="8"/>
        <rFont val="Times New Roman"/>
        <family val="1"/>
        <charset val="204"/>
      </rPr>
      <t xml:space="preserve"> тис. грн</t>
    </r>
  </si>
  <si>
    <t>В натуральній формі (товари і послуги) тис.грв</t>
  </si>
  <si>
    <t>Перелік товарів і послуг в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</si>
  <si>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t>Напрямки використання у грошовій формі (стаття витрат)</t>
  </si>
  <si>
    <r>
      <t xml:space="preserve">Сума,        </t>
    </r>
    <r>
      <rPr>
        <b/>
        <sz val="10"/>
        <color indexed="8"/>
        <rFont val="Times New Roman"/>
        <family val="1"/>
        <charset val="204"/>
      </rPr>
      <t xml:space="preserve">  тис. грн</t>
    </r>
  </si>
  <si>
    <t>Перелік використаних товарів та послуг у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</si>
  <si>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t>Афоніна Н.М.</t>
  </si>
  <si>
    <t>Труба сталева,різьба,згін,без комплектуючих,муфта стальна</t>
  </si>
  <si>
    <t>Костецька І.А.</t>
  </si>
  <si>
    <t>Продукти харчування</t>
  </si>
  <si>
    <t>Шейнова Н.А</t>
  </si>
  <si>
    <t>По договору еквайрінгу</t>
  </si>
  <si>
    <t>Ейсмонт І.В.</t>
  </si>
  <si>
    <t>Розрахунково-касові операції</t>
  </si>
  <si>
    <t>Тиран В.Д.</t>
  </si>
  <si>
    <t>Медичний огляд працівників,що працюють з джерелом іонізірованного випрамінювання для виявлення впливу радіоактивного фактору на організацію праці</t>
  </si>
  <si>
    <t>Друченко Н.В.</t>
  </si>
  <si>
    <t>Технічне обслуговування технологічного обладнення харчоблоку</t>
  </si>
  <si>
    <t>Климко В.</t>
  </si>
  <si>
    <t>Технічне обслуговування технологічного обладнення пральні</t>
  </si>
  <si>
    <t>Мамордашвілі</t>
  </si>
  <si>
    <t>Стадник Л.П.</t>
  </si>
  <si>
    <t xml:space="preserve">Сигналізація , тривожна кнопка </t>
  </si>
  <si>
    <t>Кузьменко І.О.</t>
  </si>
  <si>
    <t>Перевезення та знешкодження відходів медичного походження</t>
  </si>
  <si>
    <t>Павлюк Н.І.</t>
  </si>
  <si>
    <t xml:space="preserve">Технічне обслуговування службового автомобіля </t>
  </si>
  <si>
    <t>Петренко-Богомислова</t>
  </si>
  <si>
    <t>Дератизація,  дезинскція</t>
  </si>
  <si>
    <t>Рулла З.Е</t>
  </si>
  <si>
    <t>Звіт з незалежної оцінки нерухомого майна</t>
  </si>
  <si>
    <t>Лобода В..М.</t>
  </si>
  <si>
    <t>послуги інтернет</t>
  </si>
  <si>
    <t>Козачок В.А.</t>
  </si>
  <si>
    <t>Обробка даних формування кошторисних призначень ведення бази данних довідки</t>
  </si>
  <si>
    <t>Іванова Т.В.</t>
  </si>
  <si>
    <t>Заправка катриджів для принтера</t>
  </si>
  <si>
    <t>Фоменко А.Т.</t>
  </si>
  <si>
    <t>Продовження дії ліцензії на право використання програми</t>
  </si>
  <si>
    <t>Солибе Ф.А.</t>
  </si>
  <si>
    <t xml:space="preserve">Навчання на обов’язкових курсах </t>
  </si>
  <si>
    <t>Хараш О.Д.</t>
  </si>
  <si>
    <t>Судовий збір за позикою КНП</t>
  </si>
  <si>
    <t>Купрун П.Д.</t>
  </si>
  <si>
    <t>Папір, штемпельна фарба</t>
  </si>
  <si>
    <t>Голодкова А.І.</t>
  </si>
  <si>
    <t>Конверти для відправки службової кореспонденції</t>
  </si>
  <si>
    <t>Гайчіня Л.М.</t>
  </si>
  <si>
    <t>Марки для відправки службової кореспонденції</t>
  </si>
  <si>
    <t>Ковезе С.С.</t>
  </si>
  <si>
    <t>Термопапір</t>
  </si>
  <si>
    <t>Заєць В.І.</t>
  </si>
  <si>
    <t>Папір крафт</t>
  </si>
  <si>
    <t>Бондаренко В.В.</t>
  </si>
  <si>
    <t>Оплата підписку на газету "Медична бухгалтерія"+ЗП та кадрова справа</t>
  </si>
  <si>
    <t>Ємельяненко Ю.В.</t>
  </si>
  <si>
    <t>Руденко Н.І.</t>
  </si>
  <si>
    <t>Шманько Ю.М.</t>
  </si>
  <si>
    <t>Вимірювання дози зовнішнього опромінювання людини</t>
  </si>
  <si>
    <t>Мироненко Ю.О.</t>
  </si>
  <si>
    <t>Сетт М.П.</t>
  </si>
  <si>
    <t>Перезарядка  вогнегасників</t>
  </si>
  <si>
    <t>Іваницька Д.Д.</t>
  </si>
  <si>
    <t>Яшин О.М.</t>
  </si>
  <si>
    <t>Панченко Ф.М.</t>
  </si>
  <si>
    <t>Примірник програмного забезпечення</t>
  </si>
  <si>
    <t>Євдоченко О.Л.</t>
  </si>
  <si>
    <t>Кудин А.С.</t>
  </si>
  <si>
    <t>Гігіняк І.Л.</t>
  </si>
  <si>
    <t>Костинцький Р.</t>
  </si>
  <si>
    <t xml:space="preserve">Клапан випускний </t>
  </si>
  <si>
    <t>Румежака С.Р.</t>
  </si>
  <si>
    <t xml:space="preserve">комп’ютерне обладнання </t>
  </si>
  <si>
    <t>Грабовська А.В.</t>
  </si>
  <si>
    <t>Іванченко Н.В.</t>
  </si>
  <si>
    <t>Кузьменко А.М.</t>
  </si>
  <si>
    <t>Поточний ремонт картоплечистки Торгмаш МОК</t>
  </si>
  <si>
    <t>Абрукіна Є.В.</t>
  </si>
  <si>
    <t>медикаменти</t>
  </si>
  <si>
    <t>Щерба О.І.</t>
  </si>
  <si>
    <t>Михайлова О.М.</t>
  </si>
  <si>
    <t>Пухнюк О.Ю.</t>
  </si>
  <si>
    <t>Марданов Е.Ф.</t>
  </si>
  <si>
    <t>Чумаченко О.М.</t>
  </si>
  <si>
    <t>Павленко Н.В.</t>
  </si>
  <si>
    <t>ігровий комплекс</t>
  </si>
  <si>
    <t>Лаврентій Л.Є.</t>
  </si>
  <si>
    <t>Хорева Д.О.</t>
  </si>
  <si>
    <t>Ливенко Т.С.</t>
  </si>
  <si>
    <t>Пунько Л.І.</t>
  </si>
  <si>
    <t>Шадура Л.М.</t>
  </si>
  <si>
    <t>Шабаєва Г.А.</t>
  </si>
  <si>
    <t>Яковенко Е.О.</t>
  </si>
  <si>
    <t>Воловод К.В.</t>
  </si>
  <si>
    <t>Меланченко Л.М.</t>
  </si>
  <si>
    <t>Уманець О.С.</t>
  </si>
  <si>
    <t>Пона Іван</t>
  </si>
  <si>
    <t>Анрійчук А.І.</t>
  </si>
  <si>
    <t>Самцевич Е.Р.</t>
  </si>
  <si>
    <t>Очеретна Є.Р.</t>
  </si>
  <si>
    <t>Негодниченко А.О.</t>
  </si>
  <si>
    <t>Горовий Р.В.</t>
  </si>
  <si>
    <t>Дмітрієв Д.О.</t>
  </si>
  <si>
    <t>Корольов А.М.</t>
  </si>
  <si>
    <t>Гончарова Н.А.</t>
  </si>
  <si>
    <t>Довгорук Г.І.</t>
  </si>
  <si>
    <t>Мирний В.В.</t>
  </si>
  <si>
    <t>Кісєльов Б.П.</t>
  </si>
  <si>
    <t>Вороная Б.В.</t>
  </si>
  <si>
    <t>Уманець М.І.</t>
  </si>
  <si>
    <t>Неугодов П.А.</t>
  </si>
  <si>
    <t>Жанг М.П.</t>
  </si>
  <si>
    <t>Деніщенко Є.Ю.</t>
  </si>
  <si>
    <t>Пінчук Т.Д.</t>
  </si>
  <si>
    <t>Білоус Т.А.</t>
  </si>
  <si>
    <t>Грищенко М.Б.</t>
  </si>
  <si>
    <t>Чернікова О.А.</t>
  </si>
  <si>
    <t>Антошіна О.І.</t>
  </si>
  <si>
    <t>Леоненко С.М.</t>
  </si>
  <si>
    <t>Курлишева О.Я.</t>
  </si>
  <si>
    <t>Двернік В..</t>
  </si>
  <si>
    <t>Козлова Т.В.</t>
  </si>
  <si>
    <t>Ліхачева П.Д.</t>
  </si>
  <si>
    <t>Боруда М.В.</t>
  </si>
  <si>
    <t>Белименко Р.В.</t>
  </si>
  <si>
    <t xml:space="preserve">Малаховський </t>
  </si>
  <si>
    <t>Іонов А.</t>
  </si>
  <si>
    <t>Мінов Д.М.</t>
  </si>
  <si>
    <t>Тимошенко  Р.М.</t>
  </si>
  <si>
    <t>Курбеш В.В.</t>
  </si>
  <si>
    <t>Губська Д.О.</t>
  </si>
  <si>
    <t>Гуменюк В.І.</t>
  </si>
  <si>
    <t>Маркін А.А.</t>
  </si>
  <si>
    <t>Павлік Н.А.</t>
  </si>
  <si>
    <t>Самчук Л.Ю.</t>
  </si>
  <si>
    <t>Журавський Р.І.</t>
  </si>
  <si>
    <t>Лук"яненко В.П.</t>
  </si>
  <si>
    <t>Решітько П.Ф.</t>
  </si>
  <si>
    <t>Ветченко К.В.</t>
  </si>
  <si>
    <t>Менюк В.В.</t>
  </si>
  <si>
    <t>Святина Б.І.</t>
  </si>
  <si>
    <t>Кравченко С.А.</t>
  </si>
  <si>
    <t>Жук Г.М.</t>
  </si>
  <si>
    <t>Морозова О.І.</t>
  </si>
  <si>
    <t>Дячук Ю.І.</t>
  </si>
  <si>
    <t>Лях Я.В.</t>
  </si>
  <si>
    <t>Марченко Н.М.</t>
  </si>
  <si>
    <t>Жмурко В.П.</t>
  </si>
  <si>
    <t>Сидорова Н.М.</t>
  </si>
  <si>
    <t>Прилепська С.В.</t>
  </si>
  <si>
    <t>Данько Т.В.</t>
  </si>
  <si>
    <t>Шевченко Н.М.</t>
  </si>
  <si>
    <t>Мельниченко О.П.</t>
  </si>
  <si>
    <t>М"якенький Л.Ф.</t>
  </si>
  <si>
    <t>Мороз О.А.</t>
  </si>
  <si>
    <t>Дренжик Л.П.</t>
  </si>
  <si>
    <t>Субота А.В.</t>
  </si>
  <si>
    <t>Рогова В.С.</t>
  </si>
  <si>
    <t>Оборська Л.С.</t>
  </si>
  <si>
    <t>Шоркіна Г.І.</t>
  </si>
  <si>
    <t>Дячкова К.К.</t>
  </si>
  <si>
    <t>Балацька Т.Б.</t>
  </si>
  <si>
    <t>Антоненко Ю.О.</t>
  </si>
  <si>
    <t>Нищенко В.Ю.</t>
  </si>
  <si>
    <t>Дусь А.А.</t>
  </si>
  <si>
    <t>Фартуна Р.В.</t>
  </si>
  <si>
    <t>Бур"ян Т.С.</t>
  </si>
  <si>
    <t>Петренко А.Д.</t>
  </si>
  <si>
    <t>Ільєнко Р.Б.</t>
  </si>
  <si>
    <t>Ковка Т.О.</t>
  </si>
  <si>
    <t>Крицька Д.М.</t>
  </si>
  <si>
    <t>Ткаченко Л.В.</t>
  </si>
  <si>
    <t>Брикаліна С.А.</t>
  </si>
  <si>
    <t>Волик С.М.</t>
  </si>
  <si>
    <t>Погиба Р.В.</t>
  </si>
  <si>
    <t>Машук О.В.</t>
  </si>
  <si>
    <t>Чорногорець С.А.</t>
  </si>
  <si>
    <t>Кузьміна А.І.</t>
  </si>
  <si>
    <t>Малярчук Н.В.</t>
  </si>
  <si>
    <t>Бурсак Р.І.</t>
  </si>
  <si>
    <t>Кравцова Г.І.</t>
  </si>
  <si>
    <t>Войтенко С.О.</t>
  </si>
  <si>
    <t>Грановська А.В.</t>
  </si>
  <si>
    <t>Черкун Є.К.</t>
  </si>
  <si>
    <t>Судакова Л.В.</t>
  </si>
  <si>
    <t>Бєкєтова Р.О.</t>
  </si>
  <si>
    <t>Шумейко Г.П.</t>
  </si>
  <si>
    <t>Лисенко О.І.</t>
  </si>
  <si>
    <t>Новохацький А.В.</t>
  </si>
  <si>
    <t>Орлова Е.Ф.</t>
  </si>
  <si>
    <t>Кришталь В.Р.</t>
  </si>
  <si>
    <t>Чубукова Ю.А.</t>
  </si>
  <si>
    <t>Вербицька Л.М.</t>
  </si>
  <si>
    <t>Біліменко Р.В.</t>
  </si>
  <si>
    <t>Борута М.В.</t>
  </si>
  <si>
    <t>Кудін А.С.</t>
  </si>
  <si>
    <t>Ковальчук Ю.Г.</t>
  </si>
  <si>
    <t>Боровик Л.В.</t>
  </si>
  <si>
    <t>Куршилова О.Я.</t>
  </si>
  <si>
    <t>Яценко В.В</t>
  </si>
  <si>
    <t>Жаров Д.К.</t>
  </si>
  <si>
    <t>Дубенець М.Ю.</t>
  </si>
  <si>
    <t>Ткаченко 0.В.</t>
  </si>
  <si>
    <t>Вареник І.Ф.</t>
  </si>
  <si>
    <t>Білоноженко Л.Г.</t>
  </si>
  <si>
    <t>БочаровЄ.С.</t>
  </si>
  <si>
    <t>Шмуратов Я.С.</t>
  </si>
  <si>
    <t>Климко С.Г.</t>
  </si>
  <si>
    <t>СиницяЛ.В.</t>
  </si>
  <si>
    <t>Новосельська Л.В.</t>
  </si>
  <si>
    <t>Мироненко Г.І.</t>
  </si>
  <si>
    <t>Верещак А.С.</t>
  </si>
  <si>
    <t>Кордюк Л.І.</t>
  </si>
  <si>
    <t>Гуноза Д.О.</t>
  </si>
  <si>
    <t>Рукіна Ж.Г.</t>
  </si>
  <si>
    <t>Фортуна Р.В.</t>
  </si>
  <si>
    <t>Кондратьєва С.І.</t>
  </si>
  <si>
    <t>Надьошина Н.О.</t>
  </si>
  <si>
    <t>Кравець М.О</t>
  </si>
  <si>
    <t>Волошина В.Є.</t>
  </si>
  <si>
    <t>Ващенко Ю.О.</t>
  </si>
  <si>
    <t>Геращенко В.М.</t>
  </si>
  <si>
    <t>Сенчишин А.П.</t>
  </si>
  <si>
    <t>Прокоп В.В.</t>
  </si>
  <si>
    <t>Іваненко А.О.</t>
  </si>
  <si>
    <t>Семеняко О.В.</t>
  </si>
  <si>
    <t>Дворникова П.О.</t>
  </si>
  <si>
    <t>Ефіменко С.М.</t>
  </si>
  <si>
    <t>Станкевич Л.Р.</t>
  </si>
  <si>
    <t>Ліподаш І.А.</t>
  </si>
  <si>
    <t>Діденко О.А.</t>
  </si>
  <si>
    <t>Благодир М.В.</t>
  </si>
  <si>
    <t>Карбівний Д.В.</t>
  </si>
  <si>
    <t>Бибко О.Т.</t>
  </si>
  <si>
    <t>Цурнатов В.О.</t>
  </si>
  <si>
    <t>Зігора О.П.</t>
  </si>
  <si>
    <t>Онищук В.В.</t>
  </si>
  <si>
    <t>Тесленко Г.А.</t>
  </si>
  <si>
    <t>Орлова О.Д.</t>
  </si>
  <si>
    <t>Пшоний В.</t>
  </si>
  <si>
    <t>Ярмолюк С.І.</t>
  </si>
  <si>
    <t>Колоша О.Ю.</t>
  </si>
  <si>
    <t>Флора Т.Ю.</t>
  </si>
  <si>
    <t>Щекол В.П.</t>
  </si>
  <si>
    <t>Вербицька Л.В.</t>
  </si>
  <si>
    <t>Марченко В.В.</t>
  </si>
  <si>
    <t>Ковінєв А,В.</t>
  </si>
  <si>
    <t>Тлумач В.В.</t>
  </si>
  <si>
    <t>Кравчук Л.А.</t>
  </si>
  <si>
    <t>Жваненко А.С.</t>
  </si>
  <si>
    <t>Васильчук ТА.</t>
  </si>
  <si>
    <t>Мироненко Т.Г</t>
  </si>
  <si>
    <t>Баляс Н.П.</t>
  </si>
  <si>
    <t>Ушакова Л.С.</t>
  </si>
  <si>
    <t>Лисенко О.В.</t>
  </si>
  <si>
    <t>Чернякова Ю.В.</t>
  </si>
  <si>
    <t>Воробей Т.В.</t>
  </si>
  <si>
    <t>Єрмолович М.О.</t>
  </si>
  <si>
    <t>Ковальчук Ю.М.</t>
  </si>
  <si>
    <t>Кияниця В.Г.</t>
  </si>
  <si>
    <t>Гоголь Л.І.</t>
  </si>
  <si>
    <t>Дворенкова П.О.</t>
  </si>
  <si>
    <t>Мельник Т.В.</t>
  </si>
  <si>
    <t>Муляр Є.О.</t>
  </si>
  <si>
    <t>Шарупа О.О.</t>
  </si>
  <si>
    <t>Тополь Л.Г.</t>
  </si>
  <si>
    <t>Довиренко О.О.</t>
  </si>
  <si>
    <t>Баранчук Д.І.</t>
  </si>
  <si>
    <t>Пащук Б.М.</t>
  </si>
  <si>
    <t>Базь М.П.</t>
  </si>
  <si>
    <t>Мусій О.М.</t>
  </si>
  <si>
    <t>Хайло О.С.</t>
  </si>
  <si>
    <t>Майданович Н.П.</t>
  </si>
  <si>
    <t>Ейсмонд І.В.</t>
  </si>
  <si>
    <t>Ковнацька Л.Б.</t>
  </si>
  <si>
    <t>Наголкіна В.В.</t>
  </si>
  <si>
    <t>Лемешко О.М.</t>
  </si>
  <si>
    <t>Корс Є.О,</t>
  </si>
  <si>
    <t>Дорош К.В.</t>
  </si>
  <si>
    <t>Азізова Ю.В.</t>
  </si>
  <si>
    <t>Качалаба П.П.</t>
  </si>
  <si>
    <t>Хоменко І.І.</t>
  </si>
  <si>
    <t>Корпало С.І.</t>
  </si>
  <si>
    <t>Шороп А.С.</t>
  </si>
  <si>
    <t>Петренко К.М.</t>
  </si>
  <si>
    <t>Гичун Є.Н.</t>
  </si>
  <si>
    <t>Міцкевич О.Н.</t>
  </si>
  <si>
    <t>Хотіна А.В.</t>
  </si>
  <si>
    <t>Вечеря О.М.</t>
  </si>
  <si>
    <t>Костюк О.А.</t>
  </si>
  <si>
    <t>Тригубець М.В.</t>
  </si>
  <si>
    <t>Сіроштан А.В.</t>
  </si>
  <si>
    <t>Скоп Т.І.</t>
  </si>
  <si>
    <t>Повстугар В.А.</t>
  </si>
  <si>
    <t>Щекал В.П.</t>
  </si>
  <si>
    <t>Яшин М.А.</t>
  </si>
  <si>
    <t>Недбайло В.О.</t>
  </si>
  <si>
    <t>Грищук О.М.</t>
  </si>
  <si>
    <t>Білоноженко Я.Г.</t>
  </si>
  <si>
    <t>Дзюба З.С.</t>
  </si>
  <si>
    <t>Шваб А.М.</t>
  </si>
  <si>
    <t>Шамрай А.С.</t>
  </si>
  <si>
    <t>Тітарчук Н.В.</t>
  </si>
  <si>
    <t>Жигир О.А.</t>
  </si>
  <si>
    <t>Олендарьова Є.О.</t>
  </si>
  <si>
    <t>Постоєнко А.В.</t>
  </si>
  <si>
    <t>Папуша Д.Г.</t>
  </si>
  <si>
    <t>Здрілько В.М.</t>
  </si>
  <si>
    <t>Гуменна О.В.</t>
  </si>
  <si>
    <t>Бідник О.Р.</t>
  </si>
  <si>
    <t>Хомич І.А.</t>
  </si>
  <si>
    <t>Кузнєцова В.А.</t>
  </si>
  <si>
    <t>Закршевський А.Б.</t>
  </si>
  <si>
    <t>Бондаренко О.Д.</t>
  </si>
  <si>
    <t>Давиденко О.Д.</t>
  </si>
  <si>
    <t>Ульянченко Т.М.</t>
  </si>
  <si>
    <t>Ярошенко Н.Г.</t>
  </si>
  <si>
    <t>Терлецький В.В.</t>
  </si>
  <si>
    <t>Привалов А.Г.</t>
  </si>
  <si>
    <t>Черних Г.В.</t>
  </si>
  <si>
    <t>Щанкін В.Є.</t>
  </si>
  <si>
    <t>Литвин В.І.</t>
  </si>
  <si>
    <t>Віннік В.В.</t>
  </si>
  <si>
    <t>Тригубець Г.В.</t>
  </si>
  <si>
    <t>Золотов Є.В.</t>
  </si>
  <si>
    <t>Сьоміна О.О.</t>
  </si>
  <si>
    <t>Сичкар В.С.</t>
  </si>
  <si>
    <t>Парван В.В.</t>
  </si>
  <si>
    <t>Харуженко О.В.</t>
  </si>
  <si>
    <t>Кучер Є.А.</t>
  </si>
  <si>
    <t>Бикадорова М.Р.</t>
  </si>
  <si>
    <t>Русин В.В.</t>
  </si>
  <si>
    <t>Мельничук О.Є.</t>
  </si>
  <si>
    <t>Халімондук А.М.</t>
  </si>
  <si>
    <t>Доломан Ю.М.</t>
  </si>
  <si>
    <t>Квікер А.О.</t>
  </si>
  <si>
    <t>Коломієць О.В.</t>
  </si>
  <si>
    <t>Мірошниченко О.О.</t>
  </si>
  <si>
    <t>Опря З.О.</t>
  </si>
  <si>
    <t>Гуменюк.В.І.</t>
  </si>
  <si>
    <t>АТ "Київський Вітамінний завод"</t>
  </si>
  <si>
    <t>БФ "Фундація антиснід-Україна"</t>
  </si>
  <si>
    <t>КНП "КМКЛ №8"</t>
  </si>
  <si>
    <t>ТОВ "Гледфарм ЛТД"</t>
  </si>
  <si>
    <t>Павлова І.А.</t>
  </si>
  <si>
    <t>ігровий комплект</t>
  </si>
  <si>
    <t>ВБО"БФ Родини Жебрівських"</t>
  </si>
  <si>
    <t>ВСЬОГО по закладу</t>
  </si>
  <si>
    <t>Директор</t>
  </si>
  <si>
    <t>Мішиєв В.Д.</t>
  </si>
  <si>
    <t>(підпис)</t>
  </si>
  <si>
    <t xml:space="preserve">         (ініціали і прізвище) </t>
  </si>
  <si>
    <t>Головний бухгалтер</t>
  </si>
  <si>
    <t>Трубецька Т. М.</t>
  </si>
  <si>
    <t xml:space="preserve">(підпис)   </t>
  </si>
  <si>
    <t xml:space="preserve">    (ініціали і прізвище) </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</si>
  <si>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</si>
  <si>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продукти харчування</t>
  </si>
  <si>
    <t>Фізична особа</t>
  </si>
  <si>
    <t>Керівник установи</t>
  </si>
  <si>
    <t>(підпис)           (ініціали і прізвище) </t>
  </si>
  <si>
    <t xml:space="preserve">ІНФОРМАЦІЯ                                                                                                                                                                                                                                                                                                                                                                                                                    про надходження і використання благодійних пожертв від фізичних та юридичних осіб                                                                                                                                                     по КНП "Київська міська психоневрологічна лікарня № 2"  за  ІІ квартал 2021 року </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</si>
  <si>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</si>
  <si>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Лікарські засоби</t>
  </si>
  <si>
    <t>ТОВ"ГЛЕДФАРМ ЛТД"</t>
  </si>
  <si>
    <t>КНП "Київська міська психоневрологічна лікарня № 3"</t>
  </si>
  <si>
    <t>КНП "Київський міський клінічний госпіталь ветеранів війни"</t>
  </si>
  <si>
    <t>ВБО "Благодійний фонд Родини Жебрівських"</t>
  </si>
  <si>
    <t xml:space="preserve"> </t>
  </si>
  <si>
    <t>Т.в.о. директора</t>
  </si>
  <si>
    <t>Світлана ЧЕРНЕНКО</t>
  </si>
  <si>
    <t>Заступник головного бухгалтера</t>
  </si>
  <si>
    <t>Наталія Заріцька</t>
  </si>
  <si>
    <t>Виконавець</t>
  </si>
  <si>
    <t>Валентина Кирейчик</t>
  </si>
  <si>
    <t xml:space="preserve">    </t>
  </si>
  <si>
    <t>миючі засоби</t>
  </si>
  <si>
    <t>меблі</t>
  </si>
  <si>
    <t>вироби медичного призначення</t>
  </si>
  <si>
    <t xml:space="preserve">         від 24.06.2021 № 061-6884</t>
  </si>
  <si>
    <t xml:space="preserve">ІНФОРМАЦІЯ                                                                                                                                                                                                                                                                                                                                                                                                                    про надходження і використання благодійних пожертв від фізичних та юридичних осіб                                                                                                                                                   КНП " КМДКТЛ" за ІІ квартал 2021 року </t>
  </si>
  <si>
    <t>М.В. Кондратенко</t>
  </si>
  <si>
    <t>В.Г. Жульова</t>
  </si>
  <si>
    <t xml:space="preserve">         від ________ 2021 № ______</t>
  </si>
  <si>
    <r>
      <t>ІНФОРМАЦІЯ                                                                                                                                                                                                                                                                                                                                                                                                                    про надходження і використання благодійних пожертв від фізичних та юридичних осіб                                                                                                                                                     _</t>
    </r>
    <r>
      <rPr>
        <b/>
        <u/>
        <sz val="14"/>
        <color indexed="8"/>
        <rFont val="Times New Roman"/>
        <family val="1"/>
        <charset val="204"/>
      </rPr>
      <t>КНП "ДЕРМАТОВЕНЕРОЛОГІЯ"</t>
    </r>
    <r>
      <rPr>
        <b/>
        <sz val="14"/>
        <color indexed="8"/>
        <rFont val="Times New Roman"/>
        <family val="1"/>
        <charset val="204"/>
      </rPr>
      <t>_за_</t>
    </r>
    <r>
      <rPr>
        <b/>
        <u/>
        <sz val="14"/>
        <color indexed="8"/>
        <rFont val="Times New Roman"/>
        <family val="1"/>
        <charset val="204"/>
      </rPr>
      <t>2</t>
    </r>
    <r>
      <rPr>
        <b/>
        <sz val="14"/>
        <color indexed="8"/>
        <rFont val="Times New Roman"/>
        <family val="1"/>
        <charset val="204"/>
      </rPr>
      <t>__квартал_</t>
    </r>
    <r>
      <rPr>
        <b/>
        <u/>
        <sz val="14"/>
        <color indexed="8"/>
        <rFont val="Times New Roman"/>
        <family val="1"/>
        <charset val="204"/>
      </rPr>
      <t>2021</t>
    </r>
    <r>
      <rPr>
        <b/>
        <sz val="14"/>
        <color indexed="8"/>
        <rFont val="Times New Roman"/>
        <family val="1"/>
        <charset val="204"/>
      </rPr>
      <t xml:space="preserve">_року </t>
    </r>
  </si>
  <si>
    <t>БФ "Фундація Антиснід-України"</t>
  </si>
  <si>
    <t>ланцет</t>
  </si>
  <si>
    <t>серветка мед.</t>
  </si>
  <si>
    <t>рукавички мед.</t>
  </si>
  <si>
    <t>товари мед.призн.</t>
  </si>
  <si>
    <t>презирвативи</t>
  </si>
  <si>
    <t>В.В.Корнієнко</t>
  </si>
  <si>
    <t>Н.І.Кудько</t>
  </si>
  <si>
    <r>
      <t xml:space="preserve">ІНФОРМАЦІЯ  про надходження і використання благодійних пожертв від фізичних та юридичних осіб по КНП "  КИЇВСЬКА МІСЬКА  КЛІНІЧНА ШКІРНО-ВЕНЕРОЛОГІЧНА ЛІКАРНЯ"   за 1 півріччя </t>
    </r>
    <r>
      <rPr>
        <b/>
        <sz val="16"/>
        <color indexed="8"/>
        <rFont val="Times New Roman"/>
        <family val="1"/>
        <charset val="204"/>
      </rPr>
      <t xml:space="preserve"> 2021 року</t>
    </r>
  </si>
  <si>
    <t>Фізичні особи</t>
  </si>
  <si>
    <t>інвентар</t>
  </si>
  <si>
    <t>ТОВ "Медичний центр М.Т.К."</t>
  </si>
  <si>
    <t>мед. обладнання</t>
  </si>
  <si>
    <t>БО "100 відсотків життя, Київський регіон"</t>
  </si>
  <si>
    <t>господарчі товари</t>
  </si>
  <si>
    <t>мед. бланки</t>
  </si>
  <si>
    <t>оплата послуг(т/о ліфтів, комісія банку, супров. програм, ремонт техніки)</t>
  </si>
  <si>
    <t>В.о. директора</t>
  </si>
  <si>
    <t>О.В. Чубар</t>
  </si>
  <si>
    <t>О.М. Галицька</t>
  </si>
  <si>
    <t xml:space="preserve">ІНФОРМАЦІЯ                                                                                                                                                                                                                                                                                                                                                                                                                    про надходження і використання благодійних пожертв від фізичних та юридичних осіб                                                                                                                                                     КНП "Київський міський клінічний ендокринологічний центр" за ІІ квартал 2021 року </t>
  </si>
  <si>
    <t>ТОВ "Лактрок Сервіс"</t>
  </si>
  <si>
    <t>послуги</t>
  </si>
  <si>
    <t>ФОП Кудла К.А.</t>
  </si>
  <si>
    <t>ТОВ "Дукат"</t>
  </si>
  <si>
    <t>канц. товари</t>
  </si>
  <si>
    <t>ТОВ "Еепіцентр"</t>
  </si>
  <si>
    <t>господ. товари</t>
  </si>
  <si>
    <t>ФО Чепак С.Ю.</t>
  </si>
  <si>
    <t>ПП "Графіка"</t>
  </si>
  <si>
    <t>таблички</t>
  </si>
  <si>
    <t>ФОП Іванов М.С.</t>
  </si>
  <si>
    <t>рубільник</t>
  </si>
  <si>
    <t>ТОВ "Роллотекс"</t>
  </si>
  <si>
    <t>москітна сітка</t>
  </si>
  <si>
    <t>"Нова Лінія"</t>
  </si>
  <si>
    <t>ТОВ "ОЛДІ"</t>
  </si>
  <si>
    <t>Г.П. Павленко</t>
  </si>
  <si>
    <t>Н.І. Туркінова</t>
  </si>
  <si>
    <t xml:space="preserve">ІНФОРМАЦІЯ                                                                                                                                                                                                                                                                                                                                                                                                                    про надходження і використання благодійних пожертв від фізичних та юридичних осіб                                                                                                                                                     Комунального некомерційного підприємства «Київський міський центр репродуктивної та перинатальної медицини» виконавчого органу Київської міської ради (Київської міської державної адміністрації)» за ІІ квартал 2021 року </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</si>
  <si>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</si>
  <si>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r>
      <t>В  натуральній формі (товари і послуги),</t>
    </r>
    <r>
      <rPr>
        <b/>
        <sz val="10"/>
        <color indexed="8"/>
        <rFont val="Times New Roman"/>
        <family val="1"/>
        <charset val="204"/>
      </rPr>
      <t>тис. грн</t>
    </r>
  </si>
  <si>
    <r>
      <t>Сума,</t>
    </r>
    <r>
      <rPr>
        <b/>
        <sz val="10"/>
        <color indexed="8"/>
        <rFont val="Times New Roman"/>
        <family val="1"/>
        <charset val="204"/>
      </rPr>
      <t>тис. грн</t>
    </r>
  </si>
  <si>
    <t>КНП "КМЦК"</t>
  </si>
  <si>
    <t>компоненти та препарати крові</t>
  </si>
  <si>
    <t>КНП "КМЦГЗ"</t>
  </si>
  <si>
    <t>бланки листків непрацездатності</t>
  </si>
  <si>
    <t>База спец.мед.постачання м.Києва</t>
  </si>
  <si>
    <t>Еувакс,ком.для забору транспорт.біолог.зразків;халат багаторазов.</t>
  </si>
  <si>
    <t>ДП "Медичні закупівлі України"</t>
  </si>
  <si>
    <t>Хумог-75ВО.,</t>
  </si>
  <si>
    <t>КНП "Перинатальний центр"</t>
  </si>
  <si>
    <t>Зидовудин,пейона,імуноглобін,окситоцин</t>
  </si>
  <si>
    <t>Фонд сприяння народжуваності в Україні (ПП "Медіта")</t>
  </si>
  <si>
    <t>медикаменти,вироби мед.признач.;катетер</t>
  </si>
  <si>
    <t>КМП "КМКЛ №5"</t>
  </si>
  <si>
    <t>Ламівудин,невімун</t>
  </si>
  <si>
    <t>медикаменти,</t>
  </si>
  <si>
    <t>ТОВ "М.Т.К."</t>
  </si>
  <si>
    <t>дексмедетомідин,ксаврон</t>
  </si>
  <si>
    <t>ФОП Валюк В.В.</t>
  </si>
  <si>
    <t>лампа</t>
  </si>
  <si>
    <t>ТОВ "Трифарм"</t>
  </si>
  <si>
    <t>кисневі концентратори</t>
  </si>
  <si>
    <t>В.В. Камінський</t>
  </si>
  <si>
    <t>Л.В. Іванець</t>
  </si>
  <si>
    <t xml:space="preserve">             від ________ 2021 № ______</t>
  </si>
  <si>
    <t xml:space="preserve">ІНФОРМАЦІЯ                                                                                                                                                                                                                                                                                                                                                                                                                    про надходження і використання благодійних пожертв від фізичних та юридичних осіб                                                                                                                                                   КНП  "Київський міський клінічний онкологічний центр" за 2 квартал 2021 року </t>
  </si>
  <si>
    <r>
      <t xml:space="preserve">                                                                                                                                            найменування закладу охорони здоров</t>
    </r>
    <r>
      <rPr>
        <sz val="10"/>
        <color indexed="8"/>
        <rFont val="Calibri"/>
        <family val="2"/>
        <charset val="204"/>
      </rPr>
      <t>′</t>
    </r>
    <r>
      <rPr>
        <sz val="10"/>
        <color indexed="8"/>
        <rFont val="Times New Roman"/>
        <family val="1"/>
        <charset val="204"/>
      </rPr>
      <t>я</t>
    </r>
  </si>
  <si>
    <t>ТОВ Трансресурс авто</t>
  </si>
  <si>
    <t>БФ Таблеточки</t>
  </si>
  <si>
    <t>БО Благовіщення</t>
  </si>
  <si>
    <t>БО допомагаю украіні</t>
  </si>
  <si>
    <t>БФ Герда ім.Асмольської</t>
  </si>
  <si>
    <t>Укргазбанк</t>
  </si>
  <si>
    <t>касове обслуговування</t>
  </si>
  <si>
    <t>ТОВ Димлен</t>
  </si>
  <si>
    <t>морозильна камера</t>
  </si>
  <si>
    <t>ТОВ МЦФЕР Україна</t>
  </si>
  <si>
    <t>Інформаційно-консульт. Послуги</t>
  </si>
  <si>
    <t>ТОВ Катран</t>
  </si>
  <si>
    <t>ФОП Харченко</t>
  </si>
  <si>
    <t>ТОВ Інфотрейд</t>
  </si>
  <si>
    <t>стрічка 24мм</t>
  </si>
  <si>
    <t>ТОВ Екомед</t>
  </si>
  <si>
    <t xml:space="preserve">медикаменти </t>
  </si>
  <si>
    <t>ТОВ фірма Технокомплекс</t>
  </si>
  <si>
    <t>одяг протиепідемічний</t>
  </si>
  <si>
    <t>Фоп Вишняк</t>
  </si>
  <si>
    <t>ТД Волес</t>
  </si>
  <si>
    <t>реактиви</t>
  </si>
  <si>
    <t>ФОП Колодницький</t>
  </si>
  <si>
    <t>Тов Лабікс</t>
  </si>
  <si>
    <t>Фоп Кримова</t>
  </si>
  <si>
    <t>пробірки</t>
  </si>
  <si>
    <t>ТОВ АЛСІ ЛТД</t>
  </si>
  <si>
    <t>флакони мед.</t>
  </si>
  <si>
    <t>ФОП Гладун М.Ю.</t>
  </si>
  <si>
    <t>набори ІФА</t>
  </si>
  <si>
    <t>ТОВ Бізнес Центр Фармація</t>
  </si>
  <si>
    <t>БО Фундація прямої доп.</t>
  </si>
  <si>
    <t>ТОВ Юрія Фарм</t>
  </si>
  <si>
    <t xml:space="preserve"> медикаменти</t>
  </si>
  <si>
    <t>БФ Педіатри проти раку.</t>
  </si>
  <si>
    <t>БФПедіатри проти раку</t>
  </si>
  <si>
    <t>столик Кохера</t>
  </si>
  <si>
    <t>Столик Кохера</t>
  </si>
  <si>
    <t>ФОПВергелес</t>
  </si>
  <si>
    <t>ваги</t>
  </si>
  <si>
    <t>ФОП Вергелес</t>
  </si>
  <si>
    <t>ростомір</t>
  </si>
  <si>
    <t>ФОП Предерій</t>
  </si>
  <si>
    <t>ТОВ"ІСТ ВЕСТ БІОФАРМА"</t>
  </si>
  <si>
    <t>ГО"Афіни.Жінки проти раку"</t>
  </si>
  <si>
    <t>БО"БФ "СВОЇ"</t>
  </si>
  <si>
    <t>ТОВ Медичний центр М.Т.К.</t>
  </si>
  <si>
    <t>БФ СВЕТР</t>
  </si>
  <si>
    <t>БФ"З вірою в майбутнє дітей"</t>
  </si>
  <si>
    <t>БФ"Сучасне село та місто"</t>
  </si>
  <si>
    <t>ПАТ"Лекхім-Харків</t>
  </si>
  <si>
    <t>ТОВ"Нутриція Укр"</t>
  </si>
  <si>
    <t>ФОП Аксенова Л.Ю.</t>
  </si>
  <si>
    <t>БФ Свої</t>
  </si>
  <si>
    <t xml:space="preserve">візок </t>
  </si>
  <si>
    <t>мікропіпетка</t>
  </si>
  <si>
    <t>госп. товари</t>
  </si>
  <si>
    <t>БФ Миротворці України</t>
  </si>
  <si>
    <t>термометрир</t>
  </si>
  <si>
    <t>ТОВ Медицина</t>
  </si>
  <si>
    <t>проект тарифів</t>
  </si>
  <si>
    <t>ГІОЦ</t>
  </si>
  <si>
    <t>послуги з супровд. Програм.</t>
  </si>
  <si>
    <t>Тов Меркурий</t>
  </si>
  <si>
    <t>підписка</t>
  </si>
  <si>
    <t>Підписка</t>
  </si>
  <si>
    <t xml:space="preserve">Комісаров </t>
  </si>
  <si>
    <t>Замки, ключі, петлі</t>
  </si>
  <si>
    <t>ФОП Ратієв</t>
  </si>
  <si>
    <t>діагностика устаткув.</t>
  </si>
  <si>
    <t>ПП Агенція Ірис</t>
  </si>
  <si>
    <t>Аплікатор</t>
  </si>
  <si>
    <t>ФОП Короленко</t>
  </si>
  <si>
    <t>ролети</t>
  </si>
  <si>
    <t>Ролети</t>
  </si>
  <si>
    <t>Омелія Сервіс</t>
  </si>
  <si>
    <t>госптовари</t>
  </si>
  <si>
    <t>госп товари</t>
  </si>
  <si>
    <t xml:space="preserve">Кудла </t>
  </si>
  <si>
    <t>Послуги з обробки</t>
  </si>
  <si>
    <t>УПЦ Печерська Лавра</t>
  </si>
  <si>
    <t>овочі</t>
  </si>
  <si>
    <t>Бф педиатри проти раку</t>
  </si>
  <si>
    <t>електроди</t>
  </si>
  <si>
    <t>НМЦ Будквалифкадри</t>
  </si>
  <si>
    <t>навчання</t>
  </si>
  <si>
    <t>ТОВ Єврокопицентр</t>
  </si>
  <si>
    <t>ремонт техніки</t>
  </si>
  <si>
    <t>ТОВ Центр информац. Технол.</t>
  </si>
  <si>
    <t>инф. Консульт посл</t>
  </si>
  <si>
    <t>інформаційно-консульт. Послуги</t>
  </si>
  <si>
    <t>ТОВ Олимпмедскрвіс</t>
  </si>
  <si>
    <t>ремонт обладнання</t>
  </si>
  <si>
    <t>ТОВ Лексстатусгруп</t>
  </si>
  <si>
    <t>оцінка майна</t>
  </si>
  <si>
    <t>Фоп Рябінкін</t>
  </si>
  <si>
    <t>стер. Бокс</t>
  </si>
  <si>
    <t xml:space="preserve"> стер. бокс</t>
  </si>
  <si>
    <t>ПРаТ "Княжна Вієнна…."</t>
  </si>
  <si>
    <t>страхування</t>
  </si>
  <si>
    <t>ТОВ "Адвентумбуд"</t>
  </si>
  <si>
    <t>очищення території від грунту</t>
  </si>
  <si>
    <t>КНП "Лікарня №7"</t>
  </si>
  <si>
    <t>проф.огляд</t>
  </si>
  <si>
    <t>ТОВ "Дімлен"</t>
  </si>
  <si>
    <t>пральна машина</t>
  </si>
  <si>
    <t>ТОВ "Кріогенсервіс"</t>
  </si>
  <si>
    <t>Центр системи безпеки</t>
  </si>
  <si>
    <t>с-ма безпеки</t>
  </si>
  <si>
    <t>КП "ГІОЦ"</t>
  </si>
  <si>
    <t>супров.програми</t>
  </si>
  <si>
    <t>КНП "КДЦ"Святош. р-ну"</t>
  </si>
  <si>
    <t>ДП "СДО-ЦСУДБЕ"</t>
  </si>
  <si>
    <t>експертиза кошторису</t>
  </si>
  <si>
    <t>НЦ МПП Буфкваліфкадри</t>
  </si>
  <si>
    <t>ТОВ ПК Інжиніринг</t>
  </si>
  <si>
    <t>послуги з ремонту</t>
  </si>
  <si>
    <t>Центр медстат</t>
  </si>
  <si>
    <t>листи</t>
  </si>
  <si>
    <t>ДКСУ Святошинськогорайону</t>
  </si>
  <si>
    <t>адмінпослуги</t>
  </si>
  <si>
    <t>ТОВ Ален Груп</t>
  </si>
  <si>
    <t>Інфор.-консул. Послуги</t>
  </si>
  <si>
    <t>ДСП Об"єднання Родон</t>
  </si>
  <si>
    <t>Дезактивація білизни</t>
  </si>
  <si>
    <t>ПАТ Дата груп</t>
  </si>
  <si>
    <t>Телекомун. Послуги</t>
  </si>
  <si>
    <t>ПП Мальчуковський</t>
  </si>
  <si>
    <t>медбланки</t>
  </si>
  <si>
    <t>ТОВ Пресс Альянс</t>
  </si>
  <si>
    <t>періодичне видання</t>
  </si>
  <si>
    <t>ТОВ Софт солюшнз</t>
  </si>
  <si>
    <t>УК у Святошинсь.р-ні</t>
  </si>
  <si>
    <t>Держ.реестрація</t>
  </si>
  <si>
    <t>Управ. Поліції охорони</t>
  </si>
  <si>
    <t>Послуги охорони</t>
  </si>
  <si>
    <t>ФОП Патлай В.І.</t>
  </si>
  <si>
    <t>електрот. Продукція</t>
  </si>
  <si>
    <t>ФОП Пономаренко О.М.</t>
  </si>
  <si>
    <t>Консул. Послуги</t>
  </si>
  <si>
    <t>БО  "БФ "СВОЇ"</t>
  </si>
  <si>
    <t>Кисневий концентратор</t>
  </si>
  <si>
    <t>Тов  Лабікс</t>
  </si>
  <si>
    <t>Аналізатор гематологічний</t>
  </si>
  <si>
    <t>ТОВ Мірас -Медікал</t>
  </si>
  <si>
    <t>ТОВ Гледфарм ЛТД</t>
  </si>
  <si>
    <t>СП Оптіма Фарм ЛТД</t>
  </si>
  <si>
    <t>Медикаменти</t>
  </si>
  <si>
    <t xml:space="preserve">ТОВ Руол Стандарт </t>
  </si>
  <si>
    <t>ТОВ Нутриція Украіни</t>
  </si>
  <si>
    <t>матрас, тонометри</t>
  </si>
  <si>
    <t>ТОВ БГ Екобудсервіс</t>
  </si>
  <si>
    <t>Столи, шафи, кушетки,фурнітура</t>
  </si>
  <si>
    <t>ВМТ Духовне відродження</t>
  </si>
  <si>
    <t>Інвалідні візки</t>
  </si>
  <si>
    <t>Міжнар. Альянс братської допомоги</t>
  </si>
  <si>
    <t>ліжкка медичні,ролятори</t>
  </si>
  <si>
    <t>Кондратенко А.В.</t>
  </si>
  <si>
    <t xml:space="preserve">                                                                                                                                                                                       (підпис)           (ініціали і прізвище) </t>
  </si>
  <si>
    <t>Мамонова Т.Й.</t>
  </si>
  <si>
    <t xml:space="preserve">ІНФОРМАЦІЯ                                                                                                                                                                                                                                                                                                                                                                                                                    про надходження і використання благодійних пожертв від фізичних та юридичних осіб                                                                                                                                                     _ КНП "Київська міська клінічна лікарня №17"__за_ІІ_квартал_2021_року </t>
  </si>
  <si>
    <t>КНП "Київський міський центр крові"</t>
  </si>
  <si>
    <t>госп.товари</t>
  </si>
  <si>
    <t>побутова техніка</t>
  </si>
  <si>
    <t>БО"БФ Діти надії та любові"</t>
  </si>
  <si>
    <t>мед.обладнання</t>
  </si>
  <si>
    <t>Представн.ДФ ООН"Юнінісеф"</t>
  </si>
  <si>
    <t xml:space="preserve">ОЗ </t>
  </si>
  <si>
    <t>БФ "Твоя опора"</t>
  </si>
  <si>
    <t>ТОВ "Нутриція Укр."</t>
  </si>
  <si>
    <t>ТОВ "Епіцентр К"</t>
  </si>
  <si>
    <t>мед.одяг</t>
  </si>
  <si>
    <t>ГО Спілка Самиритян України Київське о'бєднання</t>
  </si>
  <si>
    <t>ТОВ "Біофарма- Плазма-Інвест</t>
  </si>
  <si>
    <t>ремонт приміщень</t>
  </si>
  <si>
    <t>Київ.міськ.орган. Червоного хреста Укр.</t>
  </si>
  <si>
    <t>прод.харчув.</t>
  </si>
  <si>
    <t>ПАТ "Запоріжсталь"</t>
  </si>
  <si>
    <t>кисень</t>
  </si>
  <si>
    <t>ТОВ "Біофарм- Плазма-Інвест"</t>
  </si>
  <si>
    <t>Т.Барановська</t>
  </si>
  <si>
    <t>Е.Урденко</t>
  </si>
  <si>
    <r>
      <t>ІНФОРМАЦІЯ                                                                                                                                                                                                                                                                                                                                                                                                                    про надходження і використання благодійних пожертв від фізичних та юридичних осіб                                                                                                                                                     __</t>
    </r>
    <r>
      <rPr>
        <b/>
        <i/>
        <u/>
        <sz val="14"/>
        <color indexed="8"/>
        <rFont val="Times New Roman"/>
        <family val="1"/>
        <charset val="204"/>
      </rPr>
      <t>КНП "КМНКЛ "Соціотерапія"</t>
    </r>
    <r>
      <rPr>
        <b/>
        <sz val="14"/>
        <color indexed="8"/>
        <rFont val="Times New Roman"/>
        <family val="1"/>
        <charset val="204"/>
      </rPr>
      <t>_______за_2___квартал_</t>
    </r>
    <r>
      <rPr>
        <b/>
        <u/>
        <sz val="14"/>
        <color indexed="8"/>
        <rFont val="Times New Roman"/>
        <family val="1"/>
        <charset val="204"/>
      </rPr>
      <t>2021</t>
    </r>
    <r>
      <rPr>
        <b/>
        <sz val="14"/>
        <color indexed="8"/>
        <rFont val="Times New Roman"/>
        <family val="1"/>
        <charset val="204"/>
      </rPr>
      <t xml:space="preserve">_року </t>
    </r>
  </si>
  <si>
    <t>МБФ "Альянс громадського здоров'я"</t>
  </si>
  <si>
    <t>обладнання</t>
  </si>
  <si>
    <t>БОБФ"Волна"</t>
  </si>
  <si>
    <t>БО "Всеукраїнська мережа людей, які живуть з ВІЛ/СНІД"</t>
  </si>
  <si>
    <t>БОБФ"Надія та Довіра"</t>
  </si>
  <si>
    <t>БФ"Фундація Антиснід-Україна"</t>
  </si>
  <si>
    <t>госпадарські товари,обладнання</t>
  </si>
  <si>
    <t>медикаменти та перев"язувальні матеріали</t>
  </si>
  <si>
    <t xml:space="preserve">оплата послуг </t>
  </si>
  <si>
    <t>В.В. Ярий</t>
  </si>
  <si>
    <t>І.М. Білоус</t>
  </si>
  <si>
    <t xml:space="preserve">ІНФОРМАЦІЯ                                                                                                                                                                                                                                                                                                                                                                                                                    про надходження і використання благодійних пожертв від фізичних та юридичних осіб                                                                                                                                                     КНП "Київська міська дитяча клінічна інфекційна лікарня" за ІІ квартал 2021 року </t>
  </si>
  <si>
    <t>ТОВ "Медична Компанія "Емпіріка"</t>
  </si>
  <si>
    <t>основні засоби</t>
  </si>
  <si>
    <t>Іноземне підприємство "І-АР-СІ"</t>
  </si>
  <si>
    <t>інші</t>
  </si>
  <si>
    <t>Тетяна КАМІНСЬКА</t>
  </si>
  <si>
    <t>Артем ЛУЄНКО</t>
  </si>
  <si>
    <t xml:space="preserve">  Додаток до листа</t>
  </si>
  <si>
    <t xml:space="preserve">         від 24.06. 2021 № 061-6884</t>
  </si>
  <si>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міський центр радіаційного захисту населення міста Києва від наслідків Чорнобильської катастрофи" Виконавчого органу Київської міської ради (КМДА) за II квартал 2021 року </t>
  </si>
  <si>
    <t>СП "Оптима-Фарм. ЛТД"</t>
  </si>
  <si>
    <t>медикаменти та перев'язувальні матеріали</t>
  </si>
  <si>
    <t>Товариство Червоного Хреста в м. Києві</t>
  </si>
  <si>
    <t xml:space="preserve">ТОВ "Епіцентр К" </t>
  </si>
  <si>
    <t>ТОВ "Медігран Україна"</t>
  </si>
  <si>
    <t>Придбання обладнання і предметів довгострокового користування</t>
  </si>
  <si>
    <t>О.І. Товстохатько</t>
  </si>
  <si>
    <t>В.о. головного бухгалтера</t>
  </si>
  <si>
    <t>Н.В. Беренок</t>
  </si>
  <si>
    <t xml:space="preserve">ІНФОРМАЦІЯ                                                                                                                                                                                                                                                                                                                                                                                                                    про надходження і використання благодійних пожертв від фізичних та юридичних осіб                                                                                                                                                     КНП «Київський міський клінічний госпіталь ветеранів війни» за__II__квартал 2021 року </t>
  </si>
  <si>
    <t>ВМТ "Духовне відродження"</t>
  </si>
  <si>
    <t>Інвалідні візки без механізму для пересування у розібраному стані з інструкцією для збирання</t>
  </si>
  <si>
    <t>Запасні частини до інвадідних візків</t>
  </si>
  <si>
    <t>Віктор ОЛІЙНИК</t>
  </si>
  <si>
    <t>Анна ЗАІКА</t>
  </si>
  <si>
    <t xml:space="preserve">Назарчук Олена </t>
  </si>
  <si>
    <t>401-92-83</t>
  </si>
  <si>
    <t xml:space="preserve">ІНФОРМАЦІЯ                                                                                                                                                                                                                                                                                                                                                                                                                    про надходження і використання благодійних пожертв від фізичних та юридичних осіб                                                                                                                                                     по Київському міському центру судово-психіатричної експертизи  за  11 квартал 2021 року </t>
  </si>
  <si>
    <t>С.В.Опейда</t>
  </si>
  <si>
    <t>Л.І.Денисенко</t>
  </si>
  <si>
    <t>вик.Денисенко Л.І.</t>
  </si>
  <si>
    <t>224-66-86</t>
  </si>
  <si>
    <r>
      <t xml:space="preserve">ІНФОРМАЦІЯ                                                                                                                                                                                                                                                                                                                                                                                                                    про надходження і використання благодійних пожертв від фізичних та юридичних осіб </t>
    </r>
    <r>
      <rPr>
        <b/>
        <i/>
        <sz val="14"/>
        <color indexed="8"/>
        <rFont val="Times New Roman"/>
        <family val="1"/>
        <charset val="204"/>
      </rPr>
      <t xml:space="preserve">КНП "Центр спортивної медицини міста Києва" за 2 квартал 2021 року </t>
    </r>
  </si>
  <si>
    <t>Благодійні внески від фізичних осіб</t>
  </si>
  <si>
    <t>Медичний товар,медикаменти</t>
  </si>
  <si>
    <t>Послуги постачання готової їжі</t>
  </si>
  <si>
    <t>Послуги оставки медичного кисню,стерилізація біксів,знешкодження відходів медичного призначення,комісія банку.</t>
  </si>
  <si>
    <t>Дозвільні процедури у сфері використання ядерної енергії</t>
  </si>
  <si>
    <t>В.В.Манжалій</t>
  </si>
  <si>
    <t>К.В.Москаленко</t>
  </si>
  <si>
    <t>2 липня 2021 р.</t>
  </si>
  <si>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центр трансплантації кісткового мозку за  І  квартал  2021 року </t>
  </si>
  <si>
    <t>господарські товари</t>
  </si>
  <si>
    <t>комп'ютерне обладнання</t>
  </si>
  <si>
    <t>В.о.директора</t>
  </si>
  <si>
    <t>Світлана ЦІВА</t>
  </si>
  <si>
    <t>Ольга РИГАЛЮК</t>
  </si>
  <si>
    <t>Виконавець: О.Аврашко  451-15-80</t>
  </si>
  <si>
    <t>БФ "Запорука"</t>
  </si>
  <si>
    <t>лабораторні дослідження</t>
  </si>
  <si>
    <t>Клименко Б.О.</t>
  </si>
  <si>
    <t>В.о. головног бухгалтера</t>
  </si>
  <si>
    <t>Ліщенко Я.А.</t>
  </si>
  <si>
    <t xml:space="preserve">         від 23.06.2021 № 061-6884</t>
  </si>
  <si>
    <t xml:space="preserve">ІНФОРМАЦІЯ                                                                                                                                                                                                                                                                                                                                                                                                                    про надходження і використання благодійних пожертв від фізичних та юридичних осіб                                                                                                                                                   КНП "Київський міський центр дитячої нейрохірургії" за 2 квартал 2021 року </t>
  </si>
  <si>
    <t xml:space="preserve">         від 24.06.21 № 061-6884</t>
  </si>
  <si>
    <t xml:space="preserve">ІНФОРМАЦІЯ                                                                                                                                                                                                                                                                                                                                                                                                                    про надходження і використання благодійних пожертв від фізичних та юридичних осіб                                                                                                                                                      КНП "Академія здоров'я людини" за ІІ квартал  2021 року </t>
  </si>
  <si>
    <t>харчування</t>
  </si>
  <si>
    <t>інші послуги</t>
  </si>
  <si>
    <t>Заступник директора з економічних питань</t>
  </si>
  <si>
    <t>І.К.Сова</t>
  </si>
  <si>
    <t>О.В.Затуливітер</t>
  </si>
  <si>
    <t xml:space="preserve">ІНФОРМАЦІЯ                                                                                                                                                                                                                                                                                                                                                                                                                    про надходження і використання благодійних пожертв від фізичних та юридичних осіб                                                                                                                                                     по КНП "КМЦ нефрології та діалізу за ІІ квартал 2021 року </t>
  </si>
  <si>
    <t>медичний виріб (дезінфекційний ковпачок для перитонеального діалізу)</t>
  </si>
  <si>
    <t>Е.К.Красюк</t>
  </si>
  <si>
    <t>Ю.І.Рура</t>
  </si>
  <si>
    <t>Виконавець: Ступак Н.В.</t>
  </si>
  <si>
    <t>тел. 540-96-73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</si>
</sst>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8" x14ac:knownFonts="1">
    <font>
      <sz val="11"/>
      <color theme="1"/>
      <name val="Calibri"/>
      <family val="2"/>
      <charset val="204"/>
      <scheme val="minor"/>
    </font>
    <font>
      <sz val="11"/>
      <color indexed="8"/>
      <name val="Calibri"/>
      <family val="2"/>
      <charset val="204"/>
    </font>
    <font>
      <sz val="11"/>
      <color theme="1"/>
      <name val="Calibri"/>
      <family val="2"/>
      <charset val="204"/>
      <scheme val="minor"/>
    </font>
    <font>
      <sz val="10"/>
      <name val="Arial"/>
    </font>
    <font>
      <sz val="11"/>
      <color rgb="FF000000"/>
      <name val="Calibri"/>
    </font>
    <font>
      <sz val="10"/>
      <name val="Arial"/>
      <family val="2"/>
      <charset val="204"/>
    </font>
    <font>
      <sz val="11"/>
      <name val="Times New Roman"/>
      <family val="1"/>
      <charset val="204"/>
    </font>
    <font>
      <sz val="8"/>
      <color indexed="8"/>
      <name val="Times New Roman"/>
      <family val="1"/>
      <charset val="204"/>
    </font>
    <font>
      <b/>
      <sz val="14"/>
      <color indexed="8"/>
      <name val="Times New Roman"/>
      <family val="1"/>
      <charset val="204"/>
    </font>
    <font>
      <sz val="10"/>
      <name val="Times New Roman"/>
      <family val="1"/>
      <charset val="204"/>
    </font>
    <font>
      <b/>
      <i/>
      <sz val="16"/>
      <color theme="1"/>
      <name val="Calibri"/>
      <family val="2"/>
      <charset val="204"/>
      <scheme val="minor"/>
    </font>
    <font>
      <i/>
      <sz val="16"/>
      <color theme="1"/>
      <name val="Calibri"/>
      <family val="2"/>
      <charset val="204"/>
      <scheme val="minor"/>
    </font>
    <font>
      <i/>
      <sz val="10"/>
      <color theme="1"/>
      <name val="Calibri"/>
      <family val="2"/>
      <charset val="204"/>
      <scheme val="minor"/>
    </font>
    <font>
      <sz val="10"/>
      <color indexed="8"/>
      <name val="Times New Roman"/>
      <family val="1"/>
      <charset val="204"/>
    </font>
    <font>
      <b/>
      <sz val="10"/>
      <color indexed="8"/>
      <name val="Times New Roman"/>
      <family val="1"/>
      <charset val="204"/>
    </font>
    <font>
      <sz val="10"/>
      <color theme="1"/>
      <name val="Times New Roman"/>
      <family val="1"/>
      <charset val="204"/>
    </font>
    <font>
      <sz val="10"/>
      <color theme="1"/>
      <name val="Calibri"/>
      <family val="2"/>
      <charset val="204"/>
      <scheme val="minor"/>
    </font>
    <font>
      <b/>
      <sz val="10"/>
      <name val="Times New Roman"/>
      <family val="1"/>
      <charset val="204"/>
    </font>
    <font>
      <sz val="12"/>
      <color indexed="8"/>
      <name val="Calibri"/>
      <family val="2"/>
      <charset val="204"/>
    </font>
    <font>
      <b/>
      <sz val="12"/>
      <color indexed="8"/>
      <name val="Times New Roman"/>
      <family val="1"/>
      <charset val="204"/>
    </font>
    <font>
      <b/>
      <sz val="12"/>
      <color indexed="8"/>
      <name val="Calibri"/>
      <family val="2"/>
      <charset val="204"/>
    </font>
    <font>
      <b/>
      <i/>
      <sz val="11"/>
      <color indexed="8"/>
      <name val="Times New Roman"/>
      <family val="1"/>
      <charset val="204"/>
    </font>
    <font>
      <i/>
      <sz val="12"/>
      <name val="Times New Roman"/>
      <family val="1"/>
      <charset val="204"/>
    </font>
    <font>
      <sz val="12"/>
      <name val="Times New Roman"/>
      <family val="1"/>
      <charset val="204"/>
    </font>
    <font>
      <i/>
      <sz val="11"/>
      <color theme="1"/>
      <name val="Calibri"/>
      <family val="2"/>
      <charset val="204"/>
      <scheme val="minor"/>
    </font>
    <font>
      <i/>
      <sz val="9"/>
      <name val="Times New Roman"/>
      <family val="1"/>
      <charset val="204"/>
    </font>
    <font>
      <sz val="14"/>
      <color indexed="8"/>
      <name val="Times New Roman"/>
      <family val="1"/>
      <charset val="204"/>
    </font>
    <font>
      <sz val="8"/>
      <color indexed="8"/>
      <name val="Calibri"/>
      <family val="2"/>
      <charset val="204"/>
    </font>
    <font>
      <sz val="12"/>
      <color indexed="8"/>
      <name val="Times New Roman"/>
      <family val="1"/>
      <charset val="204"/>
    </font>
    <font>
      <b/>
      <sz val="11"/>
      <color indexed="8"/>
      <name val="Calibri"/>
      <family val="2"/>
      <charset val="204"/>
    </font>
    <font>
      <b/>
      <i/>
      <sz val="12"/>
      <color indexed="8"/>
      <name val="Times New Roman"/>
      <family val="1"/>
      <charset val="204"/>
    </font>
    <font>
      <b/>
      <sz val="12"/>
      <name val="Times New Roman"/>
      <family val="1"/>
      <charset val="204"/>
    </font>
    <font>
      <i/>
      <sz val="10"/>
      <name val="Times New Roman"/>
      <family val="1"/>
      <charset val="204"/>
    </font>
    <font>
      <b/>
      <i/>
      <sz val="12"/>
      <color theme="1"/>
      <name val="Times New Roman"/>
      <family val="1"/>
      <charset val="204"/>
    </font>
    <font>
      <b/>
      <sz val="12"/>
      <color theme="1"/>
      <name val="Times New Roman"/>
      <family val="1"/>
      <charset val="204"/>
    </font>
    <font>
      <b/>
      <sz val="16"/>
      <color indexed="8"/>
      <name val="Times New Roman"/>
      <family val="1"/>
      <charset val="204"/>
    </font>
    <font>
      <b/>
      <u/>
      <sz val="14"/>
      <color indexed="8"/>
      <name val="Times New Roman"/>
      <family val="1"/>
      <charset val="204"/>
    </font>
    <font>
      <u/>
      <sz val="12"/>
      <name val="Times New Roman"/>
      <family val="1"/>
      <charset val="204"/>
    </font>
    <font>
      <sz val="11"/>
      <color indexed="8"/>
      <name val="Times New Roman"/>
      <family val="1"/>
      <charset val="204"/>
    </font>
    <font>
      <sz val="11"/>
      <color theme="1"/>
      <name val="Arial"/>
      <family val="2"/>
      <charset val="204"/>
    </font>
    <font>
      <sz val="12"/>
      <color theme="1"/>
      <name val="Calibri"/>
      <family val="2"/>
      <charset val="204"/>
      <scheme val="minor"/>
    </font>
    <font>
      <sz val="9"/>
      <color theme="1"/>
      <name val="Calibri"/>
      <family val="2"/>
      <charset val="204"/>
      <scheme val="minor"/>
    </font>
    <font>
      <sz val="9"/>
      <name val="Times New Roman"/>
      <family val="1"/>
      <charset val="204"/>
    </font>
    <font>
      <sz val="9"/>
      <color indexed="8"/>
      <name val="Times New Roman"/>
      <family val="1"/>
      <charset val="204"/>
    </font>
    <font>
      <sz val="10"/>
      <color indexed="8"/>
      <name val="Calibri"/>
      <family val="2"/>
      <charset val="204"/>
    </font>
    <font>
      <b/>
      <i/>
      <sz val="10"/>
      <color indexed="8"/>
      <name val="Times New Roman"/>
      <family val="1"/>
      <charset val="204"/>
    </font>
    <font>
      <b/>
      <i/>
      <u/>
      <sz val="14"/>
      <color indexed="8"/>
      <name val="Times New Roman"/>
      <family val="1"/>
      <charset val="204"/>
    </font>
    <font>
      <b/>
      <i/>
      <sz val="14"/>
      <color indexed="8"/>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FFFF"/>
        <bgColor indexed="64"/>
      </patternFill>
    </fill>
    <fill>
      <patternFill patternType="solid">
        <fgColor indexed="42"/>
        <bgColor indexed="64"/>
      </patternFill>
    </fill>
    <fill>
      <patternFill patternType="solid">
        <fgColor indexed="41"/>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4" fillId="0" borderId="0"/>
    <xf numFmtId="0" fontId="1" fillId="0" borderId="0"/>
    <xf numFmtId="0" fontId="2" fillId="0" borderId="0"/>
    <xf numFmtId="0" fontId="3" fillId="0" borderId="0"/>
    <xf numFmtId="0" fontId="5" fillId="0" borderId="0"/>
    <xf numFmtId="0" fontId="5" fillId="0" borderId="0"/>
  </cellStyleXfs>
  <cellXfs count="179">
    <xf numFmtId="0" fontId="0" fillId="0" borderId="0" xfId="0"/>
    <xf numFmtId="0" fontId="0" fillId="2" borderId="0" xfId="0" applyFill="1"/>
    <xf numFmtId="0" fontId="0" fillId="0" borderId="0" xfId="0" applyAlignment="1">
      <alignment horizontal="center"/>
    </xf>
    <xf numFmtId="0" fontId="6" fillId="3" borderId="0" xfId="0" applyFont="1" applyFill="1" applyAlignment="1">
      <alignment vertical="top"/>
    </xf>
    <xf numFmtId="0" fontId="6" fillId="0" borderId="0" xfId="0" applyFont="1" applyAlignment="1">
      <alignment vertical="top"/>
    </xf>
    <xf numFmtId="0" fontId="7" fillId="0" borderId="0" xfId="0" applyFont="1"/>
    <xf numFmtId="0" fontId="8" fillId="2" borderId="0" xfId="0" applyFont="1" applyFill="1"/>
    <xf numFmtId="0" fontId="7" fillId="0" borderId="0" xfId="0" applyFont="1" applyAlignment="1">
      <alignment horizontal="center"/>
    </xf>
    <xf numFmtId="0" fontId="7" fillId="0" borderId="0" xfId="0" applyFont="1" applyAlignment="1">
      <alignment vertical="center" wrapText="1"/>
    </xf>
    <xf numFmtId="0" fontId="9" fillId="3" borderId="0" xfId="0" applyFont="1" applyFill="1" applyAlignment="1">
      <alignment vertical="top"/>
    </xf>
    <xf numFmtId="0" fontId="9" fillId="0" borderId="0" xfId="0" applyFont="1" applyAlignment="1">
      <alignment vertical="top"/>
    </xf>
    <xf numFmtId="0" fontId="8" fillId="0" borderId="0" xfId="0" applyFont="1"/>
    <xf numFmtId="0" fontId="10" fillId="0" borderId="1" xfId="0" applyFont="1" applyBorder="1"/>
    <xf numFmtId="0" fontId="10" fillId="2" borderId="2" xfId="0" applyFont="1" applyFill="1" applyBorder="1"/>
    <xf numFmtId="0" fontId="10" fillId="0" borderId="3" xfId="0" applyFont="1" applyBorder="1" applyAlignment="1">
      <alignment horizontal="center"/>
    </xf>
    <xf numFmtId="0" fontId="10" fillId="0" borderId="0" xfId="0" applyFont="1"/>
    <xf numFmtId="0" fontId="11" fillId="0" borderId="0" xfId="0" applyFont="1"/>
    <xf numFmtId="0" fontId="12" fillId="0" borderId="0" xfId="0" applyFont="1" applyAlignment="1">
      <alignment vertical="top"/>
    </xf>
    <xf numFmtId="0" fontId="10" fillId="2" borderId="0" xfId="0" applyFont="1" applyFill="1" applyAlignment="1">
      <alignment vertical="top"/>
    </xf>
    <xf numFmtId="0" fontId="10" fillId="0" borderId="0" xfId="0" applyFont="1" applyAlignment="1">
      <alignment horizont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4" xfId="0" applyFont="1" applyFill="1" applyBorder="1" applyAlignment="1">
      <alignment horizontal="center" vertical="center" wrapText="1"/>
    </xf>
    <xf numFmtId="0" fontId="13" fillId="0" borderId="4" xfId="0" applyFont="1" applyBorder="1" applyAlignment="1">
      <alignment horizontal="center" vertical="top" wrapText="1"/>
    </xf>
    <xf numFmtId="0" fontId="13" fillId="0" borderId="4" xfId="0" applyFont="1" applyBorder="1" applyAlignment="1">
      <alignment horizontal="center" vertical="center" wrapText="1"/>
    </xf>
    <xf numFmtId="0" fontId="13" fillId="0" borderId="4" xfId="0" applyFont="1" applyBorder="1" applyAlignment="1">
      <alignment horizontal="center" vertical="top" wrapText="1"/>
    </xf>
    <xf numFmtId="0" fontId="9" fillId="0" borderId="4" xfId="0" applyFont="1" applyBorder="1"/>
    <xf numFmtId="4" fontId="9" fillId="0" borderId="4" xfId="0" applyNumberFormat="1" applyFont="1" applyBorder="1" applyAlignment="1">
      <alignment horizontal="center"/>
    </xf>
    <xf numFmtId="4" fontId="13" fillId="0" borderId="4" xfId="0" applyNumberFormat="1" applyFont="1" applyBorder="1" applyAlignment="1">
      <alignment horizontal="center"/>
    </xf>
    <xf numFmtId="0" fontId="13" fillId="0" borderId="4" xfId="0" applyFont="1" applyBorder="1" applyAlignment="1">
      <alignment wrapText="1"/>
    </xf>
    <xf numFmtId="2" fontId="14" fillId="4" borderId="4" xfId="0" applyNumberFormat="1" applyFont="1" applyFill="1" applyBorder="1" applyAlignment="1">
      <alignment horizontal="center"/>
    </xf>
    <xf numFmtId="0" fontId="13" fillId="0" borderId="4" xfId="0" applyFont="1" applyBorder="1" applyAlignment="1">
      <alignment horizontal="center"/>
    </xf>
    <xf numFmtId="2" fontId="15" fillId="2" borderId="4" xfId="0" applyNumberFormat="1" applyFont="1" applyFill="1" applyBorder="1" applyAlignment="1">
      <alignment horizontal="center"/>
    </xf>
    <xf numFmtId="0" fontId="15" fillId="0" borderId="4" xfId="0" applyFont="1" applyBorder="1" applyAlignment="1">
      <alignment wrapText="1"/>
    </xf>
    <xf numFmtId="4" fontId="14" fillId="0" borderId="4" xfId="0" applyNumberFormat="1" applyFont="1" applyBorder="1" applyAlignment="1">
      <alignment horizontal="center"/>
    </xf>
    <xf numFmtId="0" fontId="16" fillId="0" borderId="0" xfId="0" applyFont="1"/>
    <xf numFmtId="2" fontId="15" fillId="2" borderId="4" xfId="0" applyNumberFormat="1" applyFont="1" applyFill="1" applyBorder="1" applyAlignment="1">
      <alignment horizontal="center" wrapText="1"/>
    </xf>
    <xf numFmtId="0" fontId="15" fillId="0" borderId="4" xfId="0" applyFont="1" applyBorder="1"/>
    <xf numFmtId="2" fontId="16" fillId="0" borderId="4" xfId="0" applyNumberFormat="1" applyFont="1" applyBorder="1" applyAlignment="1">
      <alignment horizontal="center"/>
    </xf>
    <xf numFmtId="0" fontId="15" fillId="0" borderId="5" xfId="0" applyFont="1" applyBorder="1"/>
    <xf numFmtId="0" fontId="9" fillId="0" borderId="4" xfId="0" applyFont="1" applyBorder="1" applyAlignment="1">
      <alignment vertical="center" wrapText="1"/>
    </xf>
    <xf numFmtId="2" fontId="9" fillId="0" borderId="4" xfId="0" applyNumberFormat="1" applyFont="1" applyBorder="1" applyAlignment="1">
      <alignment horizontal="center" vertical="center" wrapText="1"/>
    </xf>
    <xf numFmtId="2" fontId="16" fillId="0" borderId="4" xfId="0" applyNumberFormat="1" applyFont="1" applyBorder="1"/>
    <xf numFmtId="4" fontId="13" fillId="2" borderId="4" xfId="0" applyNumberFormat="1" applyFont="1" applyFill="1" applyBorder="1" applyAlignment="1">
      <alignment horizontal="center"/>
    </xf>
    <xf numFmtId="16" fontId="13" fillId="0" borderId="4" xfId="0" applyNumberFormat="1" applyFont="1" applyBorder="1" applyAlignment="1">
      <alignment wrapText="1"/>
    </xf>
    <xf numFmtId="0" fontId="9" fillId="0" borderId="4" xfId="0" applyFont="1" applyBorder="1" applyAlignment="1">
      <alignment wrapText="1"/>
    </xf>
    <xf numFmtId="2" fontId="9" fillId="0" borderId="4" xfId="0" applyNumberFormat="1" applyFont="1" applyBorder="1" applyAlignment="1">
      <alignment horizontal="center" wrapText="1"/>
    </xf>
    <xf numFmtId="0" fontId="9" fillId="0" borderId="4" xfId="0" applyFont="1" applyBorder="1" applyAlignment="1">
      <alignment vertical="justify" wrapText="1"/>
    </xf>
    <xf numFmtId="2" fontId="9" fillId="0" borderId="4" xfId="0" applyNumberFormat="1" applyFont="1" applyBorder="1" applyAlignment="1">
      <alignment horizontal="center" vertical="justify" wrapText="1"/>
    </xf>
    <xf numFmtId="16" fontId="13" fillId="0" borderId="4" xfId="0" applyNumberFormat="1" applyFont="1" applyBorder="1" applyAlignment="1">
      <alignment horizontal="center"/>
    </xf>
    <xf numFmtId="14" fontId="13" fillId="0" borderId="4" xfId="0" applyNumberFormat="1" applyFont="1" applyBorder="1" applyAlignment="1">
      <alignment wrapText="1"/>
    </xf>
    <xf numFmtId="2" fontId="9" fillId="0" borderId="4" xfId="0" applyNumberFormat="1" applyFont="1" applyBorder="1" applyAlignment="1">
      <alignment horizontal="center"/>
    </xf>
    <xf numFmtId="2" fontId="13" fillId="0" borderId="4" xfId="0" applyNumberFormat="1" applyFont="1" applyBorder="1" applyAlignment="1">
      <alignment horizontal="center"/>
    </xf>
    <xf numFmtId="14" fontId="13" fillId="0" borderId="4" xfId="0" applyNumberFormat="1" applyFont="1" applyBorder="1" applyAlignment="1">
      <alignment horizontal="center"/>
    </xf>
    <xf numFmtId="2" fontId="15" fillId="0" borderId="4" xfId="0" applyNumberFormat="1" applyFont="1" applyBorder="1" applyAlignment="1">
      <alignment horizontal="center"/>
    </xf>
    <xf numFmtId="0" fontId="9" fillId="2" borderId="4" xfId="0" applyFont="1" applyFill="1" applyBorder="1" applyAlignment="1">
      <alignment vertical="justify" wrapText="1"/>
    </xf>
    <xf numFmtId="2" fontId="17" fillId="4" borderId="4" xfId="0" applyNumberFormat="1" applyFont="1" applyFill="1" applyBorder="1" applyAlignment="1">
      <alignment horizontal="center" vertical="center" wrapText="1"/>
    </xf>
    <xf numFmtId="2" fontId="17" fillId="4" borderId="4" xfId="0" applyNumberFormat="1" applyFont="1" applyFill="1" applyBorder="1" applyAlignment="1">
      <alignment horizontal="center" wrapText="1"/>
    </xf>
    <xf numFmtId="0" fontId="18" fillId="0" borderId="4" xfId="0" applyFont="1" applyBorder="1"/>
    <xf numFmtId="0" fontId="19" fillId="5" borderId="4" xfId="0" applyFont="1" applyFill="1" applyBorder="1"/>
    <xf numFmtId="4" fontId="20" fillId="5" borderId="4" xfId="0" applyNumberFormat="1" applyFont="1" applyFill="1" applyBorder="1" applyAlignment="1">
      <alignment horizontal="center"/>
    </xf>
    <xf numFmtId="0" fontId="18" fillId="5" borderId="4" xfId="0" applyFont="1" applyFill="1" applyBorder="1" applyAlignment="1">
      <alignment wrapText="1"/>
    </xf>
    <xf numFmtId="2" fontId="19" fillId="4" borderId="4" xfId="0" applyNumberFormat="1" applyFont="1" applyFill="1" applyBorder="1" applyAlignment="1">
      <alignment horizontal="center"/>
    </xf>
    <xf numFmtId="0" fontId="18" fillId="5" borderId="4" xfId="0" applyFont="1" applyFill="1" applyBorder="1" applyAlignment="1">
      <alignment horizontal="center"/>
    </xf>
    <xf numFmtId="4" fontId="19" fillId="5" borderId="4" xfId="0" applyNumberFormat="1" applyFont="1" applyFill="1" applyBorder="1" applyAlignment="1">
      <alignment horizontal="center"/>
    </xf>
    <xf numFmtId="0" fontId="21" fillId="0" borderId="0" xfId="0" applyFont="1"/>
    <xf numFmtId="0" fontId="22" fillId="2" borderId="1" xfId="8" applyFont="1" applyFill="1" applyBorder="1" applyAlignment="1">
      <alignment horizontal="center"/>
    </xf>
    <xf numFmtId="0" fontId="23" fillId="0" borderId="1" xfId="8" applyFont="1" applyBorder="1" applyAlignment="1">
      <alignment horizontal="center"/>
    </xf>
    <xf numFmtId="0" fontId="24" fillId="0" borderId="6" xfId="0" applyFont="1" applyBorder="1" applyAlignment="1">
      <alignment vertical="top"/>
    </xf>
    <xf numFmtId="0" fontId="24" fillId="0" borderId="0" xfId="0" applyFont="1" applyAlignment="1">
      <alignment vertical="top"/>
    </xf>
    <xf numFmtId="0" fontId="25" fillId="2" borderId="0" xfId="8" applyFont="1" applyFill="1" applyAlignment="1">
      <alignment horizontal="centerContinuous" vertical="top"/>
    </xf>
    <xf numFmtId="0" fontId="25" fillId="0" borderId="0" xfId="8" applyFont="1" applyAlignment="1">
      <alignment horizontal="center"/>
    </xf>
    <xf numFmtId="0" fontId="25" fillId="0" borderId="0" xfId="8" applyFont="1" applyAlignment="1">
      <alignment horizontal="centerContinuous" vertical="top"/>
    </xf>
    <xf numFmtId="0" fontId="0" fillId="0" borderId="1" xfId="0" applyBorder="1"/>
    <xf numFmtId="0" fontId="24" fillId="0" borderId="6" xfId="0" applyFont="1" applyBorder="1"/>
    <xf numFmtId="0" fontId="24" fillId="0" borderId="0" xfId="0" applyFont="1"/>
    <xf numFmtId="0" fontId="0" fillId="2" borderId="4" xfId="0" applyFill="1" applyBorder="1"/>
    <xf numFmtId="0" fontId="0" fillId="4" borderId="4" xfId="0" applyFill="1" applyBorder="1"/>
    <xf numFmtId="0" fontId="0" fillId="4" borderId="0" xfId="0" applyFill="1"/>
    <xf numFmtId="0" fontId="8" fillId="0" borderId="0" xfId="0" applyFont="1" applyAlignment="1">
      <alignment horizontal="center" vertical="center" wrapText="1"/>
    </xf>
    <xf numFmtId="0" fontId="26" fillId="0" borderId="0" xfId="0" applyFont="1" applyAlignment="1">
      <alignment horizontal="center" vertical="center" wrapText="1"/>
    </xf>
    <xf numFmtId="0" fontId="7" fillId="0" borderId="1" xfId="0" applyFont="1" applyBorder="1" applyAlignment="1">
      <alignment horizontal="left" vertical="top"/>
    </xf>
    <xf numFmtId="0" fontId="28" fillId="0" borderId="4" xfId="0" applyFont="1" applyBorder="1" applyAlignment="1">
      <alignment horizontal="center" vertical="center" wrapText="1"/>
    </xf>
    <xf numFmtId="0" fontId="28" fillId="0" borderId="4" xfId="0" applyFont="1" applyBorder="1"/>
    <xf numFmtId="4" fontId="28" fillId="0" borderId="4" xfId="0" applyNumberFormat="1" applyFont="1" applyBorder="1" applyAlignment="1">
      <alignment horizontal="center"/>
    </xf>
    <xf numFmtId="0" fontId="28" fillId="0" borderId="4" xfId="0" applyFont="1" applyBorder="1" applyAlignment="1">
      <alignment wrapText="1"/>
    </xf>
    <xf numFmtId="2" fontId="19" fillId="6" borderId="4" xfId="0" applyNumberFormat="1" applyFont="1" applyFill="1" applyBorder="1" applyAlignment="1">
      <alignment horizontal="center"/>
    </xf>
    <xf numFmtId="4" fontId="19" fillId="0" borderId="4" xfId="0" applyNumberFormat="1" applyFont="1" applyBorder="1" applyAlignment="1">
      <alignment horizontal="center"/>
    </xf>
    <xf numFmtId="0" fontId="28" fillId="0" borderId="4" xfId="0" applyFont="1" applyBorder="1" applyAlignment="1">
      <alignment horizontal="center" vertical="center"/>
    </xf>
    <xf numFmtId="0" fontId="18" fillId="0" borderId="4" xfId="0" applyFont="1" applyBorder="1" applyAlignment="1">
      <alignment horizontal="center" vertical="center"/>
    </xf>
    <xf numFmtId="4" fontId="18" fillId="0" borderId="4" xfId="0" applyNumberFormat="1" applyFont="1" applyBorder="1" applyAlignment="1">
      <alignment horizontal="center"/>
    </xf>
    <xf numFmtId="0" fontId="18" fillId="0" borderId="4" xfId="0" applyFont="1" applyBorder="1" applyAlignment="1">
      <alignment wrapText="1"/>
    </xf>
    <xf numFmtId="2" fontId="19" fillId="5" borderId="4" xfId="0" applyNumberFormat="1" applyFont="1" applyFill="1" applyBorder="1" applyAlignment="1">
      <alignment horizontal="center"/>
    </xf>
    <xf numFmtId="0" fontId="18" fillId="5" borderId="4" xfId="0" applyFont="1" applyFill="1" applyBorder="1"/>
    <xf numFmtId="0" fontId="9" fillId="0" borderId="1" xfId="8" applyFont="1" applyBorder="1" applyAlignment="1">
      <alignment horizontal="center"/>
    </xf>
    <xf numFmtId="0" fontId="28" fillId="0" borderId="4" xfId="0" applyFont="1" applyBorder="1" applyAlignment="1">
      <alignment horizontal="center" wrapText="1"/>
    </xf>
    <xf numFmtId="0" fontId="28" fillId="0" borderId="4" xfId="0" applyFont="1" applyBorder="1" applyAlignment="1">
      <alignment horizontal="center"/>
    </xf>
    <xf numFmtId="0" fontId="28" fillId="0" borderId="7" xfId="0" applyFont="1" applyBorder="1" applyAlignment="1">
      <alignment wrapText="1"/>
    </xf>
    <xf numFmtId="0" fontId="28" fillId="0" borderId="4" xfId="0" applyFont="1" applyBorder="1" applyAlignment="1">
      <alignment horizontal="left" vertical="center" wrapText="1"/>
    </xf>
    <xf numFmtId="0" fontId="29" fillId="0" borderId="0" xfId="0" applyFont="1"/>
    <xf numFmtId="2" fontId="0" fillId="0" borderId="0" xfId="0" applyNumberFormat="1"/>
    <xf numFmtId="0" fontId="30" fillId="0" borderId="0" xfId="0" applyFont="1"/>
    <xf numFmtId="0" fontId="18" fillId="0" borderId="0" xfId="0" applyFont="1"/>
    <xf numFmtId="0" fontId="23" fillId="0" borderId="1" xfId="8" applyFont="1" applyBorder="1" applyAlignment="1">
      <alignment horizontal="center"/>
    </xf>
    <xf numFmtId="0" fontId="31" fillId="0" borderId="1" xfId="8" applyFont="1" applyBorder="1" applyAlignment="1">
      <alignment horizontal="center"/>
    </xf>
    <xf numFmtId="0" fontId="20" fillId="0" borderId="1" xfId="0" applyFont="1" applyBorder="1"/>
    <xf numFmtId="0" fontId="32" fillId="0" borderId="0" xfId="8" applyFont="1" applyAlignment="1">
      <alignment horizontal="centerContinuous" vertical="top"/>
    </xf>
    <xf numFmtId="0" fontId="17" fillId="0" borderId="0" xfId="8" applyFont="1" applyAlignment="1">
      <alignment horizontal="centerContinuous" vertical="top"/>
    </xf>
    <xf numFmtId="0" fontId="31" fillId="0" borderId="0" xfId="8" applyFont="1" applyAlignment="1">
      <alignment horizontal="centerContinuous" vertical="top"/>
    </xf>
    <xf numFmtId="0" fontId="33" fillId="0" borderId="0" xfId="0" applyFont="1"/>
    <xf numFmtId="0" fontId="0" fillId="0" borderId="1" xfId="0" applyBorder="1"/>
    <xf numFmtId="0" fontId="34" fillId="0" borderId="1" xfId="0" applyFont="1" applyBorder="1" applyAlignment="1">
      <alignment horizontal="center"/>
    </xf>
    <xf numFmtId="0" fontId="6" fillId="0" borderId="0" xfId="0" applyFont="1" applyAlignment="1">
      <alignment horizontal="center" vertical="top"/>
    </xf>
    <xf numFmtId="0" fontId="9" fillId="0" borderId="0" xfId="0" applyFont="1" applyAlignment="1">
      <alignment horizontal="center" vertical="top"/>
    </xf>
    <xf numFmtId="4" fontId="0" fillId="0" borderId="0" xfId="0" applyNumberFormat="1"/>
    <xf numFmtId="0" fontId="37" fillId="0" borderId="1" xfId="8" applyFont="1" applyBorder="1" applyAlignment="1">
      <alignment horizontal="center"/>
    </xf>
    <xf numFmtId="164" fontId="19" fillId="6" borderId="4" xfId="0" applyNumberFormat="1" applyFont="1" applyFill="1" applyBorder="1" applyAlignment="1">
      <alignment horizontal="center"/>
    </xf>
    <xf numFmtId="0" fontId="28" fillId="0" borderId="4" xfId="0" applyFont="1" applyBorder="1" applyAlignment="1">
      <alignment horizontal="right" vertical="top" wrapText="1"/>
    </xf>
    <xf numFmtId="0" fontId="38" fillId="0" borderId="4" xfId="0" applyFont="1" applyBorder="1" applyAlignment="1">
      <alignment horizontal="center" vertical="center" wrapText="1"/>
    </xf>
    <xf numFmtId="165" fontId="28" fillId="0" borderId="4" xfId="0" applyNumberFormat="1" applyFont="1" applyBorder="1" applyAlignment="1">
      <alignment horizontal="center"/>
    </xf>
    <xf numFmtId="0" fontId="0" fillId="0" borderId="4" xfId="0" applyBorder="1"/>
    <xf numFmtId="0" fontId="39" fillId="0" borderId="4" xfId="0" applyFont="1" applyBorder="1" applyAlignment="1">
      <alignment horizontal="center"/>
    </xf>
    <xf numFmtId="0" fontId="40" fillId="0" borderId="4" xfId="0" applyFont="1" applyBorder="1" applyAlignment="1">
      <alignment horizontal="center"/>
    </xf>
    <xf numFmtId="0" fontId="0" fillId="0" borderId="7" xfId="0" applyBorder="1"/>
    <xf numFmtId="0" fontId="38" fillId="0" borderId="4" xfId="0" applyFont="1" applyBorder="1"/>
    <xf numFmtId="0" fontId="0" fillId="0" borderId="4" xfId="0" applyBorder="1" applyAlignment="1">
      <alignment horizontal="center"/>
    </xf>
    <xf numFmtId="165" fontId="20" fillId="5" borderId="4" xfId="0" applyNumberFormat="1" applyFont="1" applyFill="1" applyBorder="1" applyAlignment="1">
      <alignment horizontal="center"/>
    </xf>
    <xf numFmtId="164" fontId="19" fillId="5" borderId="4" xfId="0" applyNumberFormat="1" applyFont="1" applyFill="1" applyBorder="1" applyAlignment="1">
      <alignment horizontal="center"/>
    </xf>
    <xf numFmtId="165" fontId="19" fillId="5" borderId="4" xfId="0" applyNumberFormat="1" applyFont="1" applyFill="1" applyBorder="1" applyAlignment="1">
      <alignment horizontal="center"/>
    </xf>
    <xf numFmtId="164" fontId="0" fillId="0" borderId="0" xfId="0" applyNumberFormat="1"/>
    <xf numFmtId="0" fontId="7" fillId="0" borderId="1" xfId="0" applyFont="1" applyBorder="1" applyAlignment="1">
      <alignment horizontal="left" vertical="center"/>
    </xf>
    <xf numFmtId="0" fontId="28" fillId="2" borderId="4" xfId="0" applyFont="1" applyFill="1" applyBorder="1" applyAlignment="1">
      <alignment wrapText="1"/>
    </xf>
    <xf numFmtId="4" fontId="28" fillId="2" borderId="4" xfId="0" applyNumberFormat="1" applyFont="1" applyFill="1" applyBorder="1" applyAlignment="1">
      <alignment horizontal="center"/>
    </xf>
    <xf numFmtId="0" fontId="28" fillId="0" borderId="5" xfId="0" applyFont="1" applyBorder="1" applyAlignment="1">
      <alignment wrapText="1"/>
    </xf>
    <xf numFmtId="2" fontId="16" fillId="0" borderId="0" xfId="0" applyNumberFormat="1" applyFont="1"/>
    <xf numFmtId="0" fontId="41" fillId="0" borderId="0" xfId="0" applyFont="1"/>
    <xf numFmtId="0" fontId="42" fillId="0" borderId="0" xfId="0" applyFont="1" applyAlignment="1">
      <alignment vertical="top"/>
    </xf>
    <xf numFmtId="0" fontId="13" fillId="0" borderId="0" xfId="0" applyFont="1"/>
    <xf numFmtId="2" fontId="13" fillId="0" borderId="0" xfId="0" applyNumberFormat="1" applyFont="1"/>
    <xf numFmtId="0" fontId="43" fillId="0" borderId="0" xfId="0" applyFont="1"/>
    <xf numFmtId="0" fontId="13" fillId="0" borderId="0" xfId="0" applyFont="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left" vertical="top"/>
    </xf>
    <xf numFmtId="2" fontId="13" fillId="0" borderId="4" xfId="0" applyNumberFormat="1" applyFont="1" applyBorder="1" applyAlignment="1">
      <alignment horizontal="center" vertical="center" wrapText="1"/>
    </xf>
    <xf numFmtId="0" fontId="43" fillId="0" borderId="4" xfId="0" applyFont="1" applyBorder="1" applyAlignment="1">
      <alignment horizontal="center" vertical="center" wrapText="1"/>
    </xf>
    <xf numFmtId="0" fontId="13" fillId="2" borderId="4" xfId="0" applyFont="1" applyFill="1" applyBorder="1"/>
    <xf numFmtId="2" fontId="13" fillId="2" borderId="4" xfId="0" applyNumberFormat="1" applyFont="1" applyFill="1" applyBorder="1" applyAlignment="1">
      <alignment horizontal="center"/>
    </xf>
    <xf numFmtId="0" fontId="43" fillId="2" borderId="4" xfId="0" applyFont="1" applyFill="1" applyBorder="1" applyAlignment="1">
      <alignment horizontal="center" wrapText="1"/>
    </xf>
    <xf numFmtId="2" fontId="14" fillId="2" borderId="4" xfId="0" applyNumberFormat="1" applyFont="1" applyFill="1" applyBorder="1" applyAlignment="1">
      <alignment horizontal="center"/>
    </xf>
    <xf numFmtId="0" fontId="13" fillId="2" borderId="4" xfId="0" applyFont="1" applyFill="1" applyBorder="1" applyAlignment="1">
      <alignment horizontal="center"/>
    </xf>
    <xf numFmtId="4" fontId="14" fillId="2" borderId="4" xfId="0" applyNumberFormat="1" applyFont="1" applyFill="1" applyBorder="1" applyAlignment="1">
      <alignment horizont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6" fillId="2" borderId="0" xfId="0" applyFont="1" applyFill="1"/>
    <xf numFmtId="2" fontId="16" fillId="2" borderId="0" xfId="0" applyNumberFormat="1" applyFont="1" applyFill="1"/>
    <xf numFmtId="0" fontId="13" fillId="2" borderId="4" xfId="0" applyFont="1" applyFill="1" applyBorder="1" applyAlignment="1">
      <alignment wrapText="1"/>
    </xf>
    <xf numFmtId="2" fontId="43" fillId="2" borderId="4" xfId="0" applyNumberFormat="1" applyFont="1" applyFill="1" applyBorder="1" applyAlignment="1">
      <alignment horizontal="center" wrapText="1"/>
    </xf>
    <xf numFmtId="0" fontId="13" fillId="0" borderId="4" xfId="0" applyFont="1" applyBorder="1"/>
    <xf numFmtId="0" fontId="14" fillId="2" borderId="4" xfId="0" applyFont="1" applyFill="1" applyBorder="1"/>
    <xf numFmtId="0" fontId="45" fillId="0" borderId="0" xfId="0" applyFont="1"/>
    <xf numFmtId="0" fontId="9" fillId="0" borderId="1" xfId="8" applyFont="1" applyBorder="1" applyAlignment="1">
      <alignment horizontal="center"/>
    </xf>
    <xf numFmtId="0" fontId="16" fillId="0" borderId="1" xfId="0" applyFont="1" applyBorder="1"/>
    <xf numFmtId="0" fontId="32" fillId="0" borderId="0" xfId="8" applyFont="1" applyAlignment="1">
      <alignment horizontal="left" vertical="top"/>
    </xf>
    <xf numFmtId="2" fontId="32" fillId="0" borderId="0" xfId="8" applyNumberFormat="1" applyFont="1" applyAlignment="1">
      <alignment horizontal="left" vertical="top"/>
    </xf>
    <xf numFmtId="0" fontId="25" fillId="0" borderId="0" xfId="8" applyFont="1" applyAlignment="1">
      <alignment horizontal="left" vertical="top"/>
    </xf>
    <xf numFmtId="49" fontId="28" fillId="0" borderId="4" xfId="0" applyNumberFormat="1" applyFont="1" applyBorder="1" applyAlignment="1">
      <alignment wrapText="1"/>
    </xf>
    <xf numFmtId="4" fontId="23" fillId="0" borderId="4" xfId="0" applyNumberFormat="1" applyFont="1" applyBorder="1" applyAlignment="1">
      <alignment horizontal="center"/>
    </xf>
    <xf numFmtId="4" fontId="28" fillId="0" borderId="4" xfId="0" applyNumberFormat="1" applyFont="1" applyBorder="1" applyAlignment="1">
      <alignment horizontal="center" vertical="center"/>
    </xf>
    <xf numFmtId="4" fontId="23" fillId="0" borderId="4" xfId="0" applyNumberFormat="1" applyFont="1" applyBorder="1" applyAlignment="1">
      <alignment horizontal="center" vertical="center"/>
    </xf>
    <xf numFmtId="49" fontId="38" fillId="0" borderId="4" xfId="0" applyNumberFormat="1" applyFont="1" applyBorder="1" applyAlignment="1">
      <alignment wrapText="1"/>
    </xf>
    <xf numFmtId="0" fontId="22" fillId="0" borderId="1" xfId="8" applyFont="1" applyBorder="1" applyAlignment="1">
      <alignment horizontal="center"/>
    </xf>
    <xf numFmtId="0" fontId="24" fillId="0" borderId="1" xfId="0" applyFont="1" applyBorder="1"/>
    <xf numFmtId="0" fontId="9" fillId="0" borderId="0" xfId="0" applyFont="1" applyAlignment="1">
      <alignment horizontal="left" vertical="top"/>
    </xf>
    <xf numFmtId="4" fontId="28" fillId="0" borderId="4" xfId="0" applyNumberFormat="1" applyFont="1" applyBorder="1" applyAlignment="1">
      <alignment horizontal="center" vertical="center" wrapText="1"/>
    </xf>
    <xf numFmtId="2" fontId="19" fillId="6" borderId="4" xfId="0" applyNumberFormat="1" applyFont="1" applyFill="1" applyBorder="1" applyAlignment="1">
      <alignment horizontal="center" vertical="center"/>
    </xf>
    <xf numFmtId="166" fontId="20" fillId="5" borderId="4" xfId="0" applyNumberFormat="1" applyFont="1" applyFill="1" applyBorder="1" applyAlignment="1">
      <alignment horizontal="center"/>
    </xf>
    <xf numFmtId="166" fontId="19" fillId="5" borderId="4" xfId="0" applyNumberFormat="1" applyFont="1" applyFill="1" applyBorder="1" applyAlignment="1">
      <alignment horizontal="center"/>
    </xf>
    <xf numFmtId="2" fontId="28" fillId="0" borderId="4" xfId="0" applyNumberFormat="1" applyFont="1" applyBorder="1" applyAlignment="1">
      <alignment wrapText="1"/>
    </xf>
  </cellXfs>
  <cellStyles count="9">
    <cellStyle name="Звичайний 2" xfId="1" xr:uid="{00000000-0005-0000-0000-000000000000}"/>
    <cellStyle name="Звичайний 3" xfId="2" xr:uid="{00000000-0005-0000-0000-000001000000}"/>
    <cellStyle name="Звичайний 4" xfId="3" xr:uid="{00000000-0005-0000-0000-000002000000}"/>
    <cellStyle name="Обычный" xfId="0" builtinId="0"/>
    <cellStyle name="Обычный 2" xfId="4" xr:uid="{00000000-0005-0000-0000-000004000000}"/>
    <cellStyle name="Обычный 2 2" xfId="5" xr:uid="{00000000-0005-0000-0000-000005000000}"/>
    <cellStyle name="Обычный 3" xfId="6" xr:uid="{00000000-0005-0000-0000-000006000000}"/>
    <cellStyle name="Обычный 4" xfId="7" xr:uid="{00000000-0005-0000-0000-000007000000}"/>
    <cellStyle name="Обычный_план використання " xfId="8" xr:uid="{8132F633-4823-424A-8CF4-BC8DC0A2D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F910-0957-492B-A155-00F2BE31BBE1}">
  <sheetPr>
    <pageSetUpPr fitToPage="1"/>
  </sheetPr>
  <dimension ref="A1:N820"/>
  <sheetViews>
    <sheetView topLeftCell="B1" workbookViewId="0">
      <selection activeCell="E5" sqref="E5"/>
    </sheetView>
  </sheetViews>
  <sheetFormatPr defaultRowHeight="14.4" x14ac:dyDescent="0.3"/>
  <cols>
    <col min="1" max="1" width="7.33203125" customWidth="1"/>
    <col min="2" max="2" width="25.5546875" customWidth="1"/>
    <col min="3" max="3" width="16.33203125" customWidth="1"/>
    <col min="4" max="4" width="0.109375" customWidth="1"/>
    <col min="5" max="5" width="13.44140625" customWidth="1"/>
    <col min="6" max="6" width="13.88671875" customWidth="1"/>
    <col min="7" max="7" width="13.33203125" style="78" customWidth="1"/>
    <col min="8" max="8" width="16.5546875" style="2" customWidth="1"/>
    <col min="9" max="9" width="14.33203125" customWidth="1"/>
    <col min="10" max="10" width="38.33203125" customWidth="1"/>
    <col min="11" max="11" width="14" customWidth="1"/>
    <col min="12" max="12" width="15.5546875" customWidth="1"/>
  </cols>
  <sheetData>
    <row r="1" spans="1:14" ht="18.75" customHeight="1" x14ac:dyDescent="0.3">
      <c r="G1" s="1"/>
      <c r="K1" s="3" t="s">
        <v>0</v>
      </c>
      <c r="L1" s="3"/>
      <c r="M1" s="4"/>
      <c r="N1" s="4"/>
    </row>
    <row r="2" spans="1:14" ht="39" customHeight="1" x14ac:dyDescent="0.3">
      <c r="A2" s="5"/>
      <c r="B2" s="5"/>
      <c r="C2" s="5"/>
      <c r="D2" s="5"/>
      <c r="E2" s="5"/>
      <c r="F2" s="5"/>
      <c r="G2" s="6" t="s">
        <v>1</v>
      </c>
      <c r="H2" s="7"/>
      <c r="I2" s="8"/>
      <c r="J2" s="8"/>
      <c r="K2" s="9" t="s">
        <v>2</v>
      </c>
      <c r="L2" s="9"/>
      <c r="M2" s="10"/>
      <c r="N2" s="10"/>
    </row>
    <row r="3" spans="1:14" ht="24" customHeight="1" x14ac:dyDescent="0.3">
      <c r="A3" s="5"/>
      <c r="B3" s="5"/>
      <c r="C3" s="5"/>
      <c r="D3" s="11" t="s">
        <v>3</v>
      </c>
      <c r="E3" s="11"/>
      <c r="F3" s="11"/>
      <c r="G3" s="6"/>
      <c r="H3" s="7"/>
      <c r="I3" s="8"/>
      <c r="J3" s="8"/>
      <c r="L3" s="10"/>
      <c r="M3" s="10"/>
      <c r="N3" s="10"/>
    </row>
    <row r="4" spans="1:14" ht="29.25" customHeight="1" x14ac:dyDescent="0.4">
      <c r="A4" s="5"/>
      <c r="B4" s="5"/>
      <c r="D4" s="12" t="s">
        <v>4</v>
      </c>
      <c r="E4" s="12"/>
      <c r="F4" s="12"/>
      <c r="G4" s="13"/>
      <c r="H4" s="14"/>
      <c r="I4" s="12"/>
      <c r="J4" s="12"/>
      <c r="K4" s="12"/>
      <c r="L4" s="15"/>
      <c r="M4" s="16"/>
      <c r="N4" s="16"/>
    </row>
    <row r="5" spans="1:14" ht="20.25" customHeight="1" x14ac:dyDescent="0.4">
      <c r="A5" s="5"/>
      <c r="B5" s="5"/>
      <c r="D5" s="15"/>
      <c r="E5" s="15"/>
      <c r="F5" s="17" t="s">
        <v>5</v>
      </c>
      <c r="G5" s="18"/>
      <c r="H5" s="19"/>
      <c r="I5" s="15"/>
      <c r="J5" s="15"/>
      <c r="K5" s="15"/>
      <c r="L5" s="15"/>
      <c r="M5" s="16"/>
      <c r="N5" s="16"/>
    </row>
    <row r="6" spans="1:14" ht="33" customHeight="1" x14ac:dyDescent="0.3">
      <c r="A6" s="20" t="s">
        <v>6</v>
      </c>
      <c r="B6" s="20" t="s">
        <v>7</v>
      </c>
      <c r="C6" s="21" t="s">
        <v>8</v>
      </c>
      <c r="D6" s="21"/>
      <c r="E6" s="21"/>
      <c r="F6" s="21"/>
      <c r="G6" s="22" t="s">
        <v>9</v>
      </c>
      <c r="H6" s="21" t="s">
        <v>10</v>
      </c>
      <c r="I6" s="21"/>
      <c r="J6" s="21"/>
      <c r="K6" s="21"/>
      <c r="L6" s="23" t="s">
        <v>11</v>
      </c>
    </row>
    <row r="7" spans="1:14" ht="144.75" customHeight="1" x14ac:dyDescent="0.3">
      <c r="A7" s="20"/>
      <c r="B7" s="20"/>
      <c r="C7" s="24" t="s">
        <v>12</v>
      </c>
      <c r="D7" s="24" t="s">
        <v>13</v>
      </c>
      <c r="E7" s="24" t="s">
        <v>14</v>
      </c>
      <c r="F7" s="24" t="s">
        <v>15</v>
      </c>
      <c r="G7" s="22"/>
      <c r="H7" s="25" t="s">
        <v>16</v>
      </c>
      <c r="I7" s="24" t="s">
        <v>17</v>
      </c>
      <c r="J7" s="24" t="s">
        <v>18</v>
      </c>
      <c r="K7" s="24" t="s">
        <v>17</v>
      </c>
      <c r="L7" s="23"/>
    </row>
    <row r="8" spans="1:14" s="35" customFormat="1" ht="27" x14ac:dyDescent="0.3">
      <c r="A8" s="24">
        <v>1</v>
      </c>
      <c r="B8" s="26" t="s">
        <v>19</v>
      </c>
      <c r="C8" s="27">
        <v>1</v>
      </c>
      <c r="D8" s="28"/>
      <c r="E8" s="28"/>
      <c r="F8" s="29"/>
      <c r="G8" s="30">
        <v>1</v>
      </c>
      <c r="H8" s="31">
        <v>2210</v>
      </c>
      <c r="I8" s="32">
        <v>3.5</v>
      </c>
      <c r="J8" s="33" t="s">
        <v>20</v>
      </c>
      <c r="K8" s="32"/>
      <c r="L8" s="34"/>
    </row>
    <row r="9" spans="1:14" s="35" customFormat="1" ht="13.8" x14ac:dyDescent="0.3">
      <c r="A9" s="24">
        <v>2</v>
      </c>
      <c r="B9" s="26" t="s">
        <v>21</v>
      </c>
      <c r="C9" s="27">
        <v>1.5</v>
      </c>
      <c r="D9" s="28"/>
      <c r="E9" s="28"/>
      <c r="F9" s="29"/>
      <c r="G9" s="30">
        <v>1.5</v>
      </c>
      <c r="H9" s="31">
        <v>2230</v>
      </c>
      <c r="I9" s="32">
        <v>62.3</v>
      </c>
      <c r="J9" s="33" t="s">
        <v>22</v>
      </c>
      <c r="K9" s="32"/>
      <c r="L9" s="34"/>
    </row>
    <row r="10" spans="1:14" s="35" customFormat="1" ht="13.8" x14ac:dyDescent="0.3">
      <c r="A10" s="24">
        <v>3</v>
      </c>
      <c r="B10" s="26" t="s">
        <v>23</v>
      </c>
      <c r="C10" s="27">
        <v>1.5</v>
      </c>
      <c r="D10" s="28"/>
      <c r="E10" s="28"/>
      <c r="F10" s="29"/>
      <c r="G10" s="30">
        <v>1.5</v>
      </c>
      <c r="H10" s="31">
        <v>2240</v>
      </c>
      <c r="I10" s="32">
        <v>0.76</v>
      </c>
      <c r="J10" s="33" t="s">
        <v>24</v>
      </c>
      <c r="K10" s="32"/>
      <c r="L10" s="34"/>
    </row>
    <row r="11" spans="1:14" s="35" customFormat="1" ht="13.8" x14ac:dyDescent="0.3">
      <c r="A11" s="24">
        <v>4</v>
      </c>
      <c r="B11" s="26" t="s">
        <v>25</v>
      </c>
      <c r="C11" s="27">
        <v>1</v>
      </c>
      <c r="D11" s="28"/>
      <c r="E11" s="28"/>
      <c r="F11" s="29"/>
      <c r="G11" s="30">
        <v>1</v>
      </c>
      <c r="H11" s="31">
        <v>2240</v>
      </c>
      <c r="I11" s="32">
        <v>2.81</v>
      </c>
      <c r="J11" s="33" t="s">
        <v>26</v>
      </c>
      <c r="K11" s="32"/>
      <c r="L11" s="34"/>
    </row>
    <row r="12" spans="1:14" s="35" customFormat="1" ht="53.4" x14ac:dyDescent="0.3">
      <c r="A12" s="24">
        <v>5</v>
      </c>
      <c r="B12" s="26" t="s">
        <v>27</v>
      </c>
      <c r="C12" s="27">
        <v>1.1000000000000001</v>
      </c>
      <c r="D12" s="28"/>
      <c r="E12" s="28"/>
      <c r="F12" s="29"/>
      <c r="G12" s="30">
        <v>1.1000000000000001</v>
      </c>
      <c r="H12" s="31">
        <v>2240</v>
      </c>
      <c r="I12" s="32">
        <v>1.23</v>
      </c>
      <c r="J12" s="33" t="s">
        <v>28</v>
      </c>
      <c r="K12" s="32"/>
      <c r="L12" s="34"/>
    </row>
    <row r="13" spans="1:14" s="35" customFormat="1" ht="27" x14ac:dyDescent="0.3">
      <c r="A13" s="24">
        <v>6</v>
      </c>
      <c r="B13" s="26" t="s">
        <v>29</v>
      </c>
      <c r="C13" s="27">
        <v>1.4</v>
      </c>
      <c r="D13" s="28"/>
      <c r="E13" s="28"/>
      <c r="F13" s="29"/>
      <c r="G13" s="30">
        <v>1.4</v>
      </c>
      <c r="H13" s="31">
        <v>2240</v>
      </c>
      <c r="I13" s="32">
        <v>16.66</v>
      </c>
      <c r="J13" s="33" t="s">
        <v>30</v>
      </c>
      <c r="K13" s="32"/>
      <c r="L13" s="34"/>
    </row>
    <row r="14" spans="1:14" s="35" customFormat="1" ht="27" x14ac:dyDescent="0.3">
      <c r="A14" s="24">
        <v>7</v>
      </c>
      <c r="B14" s="26" t="s">
        <v>31</v>
      </c>
      <c r="C14" s="27">
        <v>1.5</v>
      </c>
      <c r="D14" s="28"/>
      <c r="E14" s="28"/>
      <c r="F14" s="29"/>
      <c r="G14" s="30">
        <v>1.5</v>
      </c>
      <c r="H14" s="31">
        <v>2240</v>
      </c>
      <c r="I14" s="32">
        <v>33.340000000000003</v>
      </c>
      <c r="J14" s="33" t="s">
        <v>32</v>
      </c>
      <c r="K14" s="32"/>
      <c r="L14" s="34"/>
    </row>
    <row r="15" spans="1:14" s="35" customFormat="1" ht="13.8" x14ac:dyDescent="0.3">
      <c r="A15" s="24">
        <v>8</v>
      </c>
      <c r="B15" s="26" t="s">
        <v>33</v>
      </c>
      <c r="C15" s="27">
        <v>1</v>
      </c>
      <c r="D15" s="28"/>
      <c r="E15" s="28"/>
      <c r="F15" s="29"/>
      <c r="G15" s="30">
        <v>1</v>
      </c>
      <c r="H15" s="31"/>
      <c r="I15" s="32"/>
      <c r="J15" s="33"/>
      <c r="K15" s="32"/>
      <c r="L15" s="34"/>
    </row>
    <row r="16" spans="1:14" s="35" customFormat="1" ht="13.8" x14ac:dyDescent="0.3">
      <c r="A16" s="24">
        <v>9</v>
      </c>
      <c r="B16" s="26" t="s">
        <v>34</v>
      </c>
      <c r="C16" s="27">
        <v>1</v>
      </c>
      <c r="D16" s="28"/>
      <c r="E16" s="28"/>
      <c r="F16" s="29"/>
      <c r="G16" s="30">
        <v>1</v>
      </c>
      <c r="H16" s="31">
        <v>2240</v>
      </c>
      <c r="I16" s="32">
        <v>16.170000000000002</v>
      </c>
      <c r="J16" s="33" t="s">
        <v>35</v>
      </c>
      <c r="K16" s="32"/>
      <c r="L16" s="34"/>
    </row>
    <row r="17" spans="1:13" s="35" customFormat="1" ht="26.25" customHeight="1" x14ac:dyDescent="0.3">
      <c r="A17" s="24">
        <v>10</v>
      </c>
      <c r="B17" s="26" t="s">
        <v>36</v>
      </c>
      <c r="C17" s="27">
        <v>1</v>
      </c>
      <c r="D17" s="28"/>
      <c r="E17" s="28"/>
      <c r="F17" s="29"/>
      <c r="G17" s="30">
        <v>1</v>
      </c>
      <c r="H17" s="31">
        <v>2240</v>
      </c>
      <c r="I17" s="36">
        <v>8.11</v>
      </c>
      <c r="J17" s="33" t="s">
        <v>37</v>
      </c>
      <c r="K17" s="36"/>
      <c r="L17" s="34"/>
    </row>
    <row r="18" spans="1:13" s="35" customFormat="1" ht="27" x14ac:dyDescent="0.3">
      <c r="A18" s="24">
        <v>11</v>
      </c>
      <c r="B18" s="26" t="s">
        <v>38</v>
      </c>
      <c r="C18" s="27">
        <v>1.3</v>
      </c>
      <c r="D18" s="28"/>
      <c r="E18" s="28"/>
      <c r="F18" s="29"/>
      <c r="G18" s="30">
        <v>1.3</v>
      </c>
      <c r="H18" s="31">
        <v>2240</v>
      </c>
      <c r="I18" s="32">
        <v>6.4</v>
      </c>
      <c r="J18" s="33" t="s">
        <v>39</v>
      </c>
      <c r="K18" s="32"/>
      <c r="L18" s="34"/>
    </row>
    <row r="19" spans="1:13" s="35" customFormat="1" ht="14.25" customHeight="1" x14ac:dyDescent="0.3">
      <c r="A19" s="24">
        <v>12</v>
      </c>
      <c r="B19" s="26" t="s">
        <v>40</v>
      </c>
      <c r="C19" s="27">
        <v>1</v>
      </c>
      <c r="D19" s="28"/>
      <c r="E19" s="28"/>
      <c r="F19" s="29"/>
      <c r="G19" s="30">
        <v>1</v>
      </c>
      <c r="H19" s="31">
        <v>2240</v>
      </c>
      <c r="I19" s="32">
        <v>13.52</v>
      </c>
      <c r="J19" s="33" t="s">
        <v>41</v>
      </c>
      <c r="K19" s="32"/>
      <c r="L19" s="34"/>
    </row>
    <row r="20" spans="1:13" s="35" customFormat="1" ht="24.75" customHeight="1" x14ac:dyDescent="0.3">
      <c r="A20" s="24">
        <v>13</v>
      </c>
      <c r="B20" s="26" t="s">
        <v>42</v>
      </c>
      <c r="C20" s="27">
        <v>1</v>
      </c>
      <c r="D20" s="28"/>
      <c r="E20" s="28"/>
      <c r="F20" s="29"/>
      <c r="G20" s="30">
        <v>1</v>
      </c>
      <c r="H20" s="31">
        <v>2240</v>
      </c>
      <c r="I20" s="36">
        <v>18</v>
      </c>
      <c r="J20" s="33" t="s">
        <v>43</v>
      </c>
      <c r="K20" s="36"/>
      <c r="L20" s="34"/>
    </row>
    <row r="21" spans="1:13" s="35" customFormat="1" ht="14.25" customHeight="1" x14ac:dyDescent="0.3">
      <c r="A21" s="24">
        <v>14</v>
      </c>
      <c r="B21" s="26" t="s">
        <v>44</v>
      </c>
      <c r="C21" s="27">
        <v>1</v>
      </c>
      <c r="D21" s="28"/>
      <c r="E21" s="28"/>
      <c r="F21" s="29"/>
      <c r="G21" s="30">
        <v>1</v>
      </c>
      <c r="H21" s="31">
        <v>2240</v>
      </c>
      <c r="I21" s="32">
        <v>16.559999999999999</v>
      </c>
      <c r="J21" s="33" t="s">
        <v>45</v>
      </c>
      <c r="K21" s="32"/>
      <c r="L21" s="34"/>
    </row>
    <row r="22" spans="1:13" s="35" customFormat="1" ht="27" x14ac:dyDescent="0.3">
      <c r="A22" s="24">
        <v>15</v>
      </c>
      <c r="B22" s="26" t="s">
        <v>46</v>
      </c>
      <c r="C22" s="27">
        <v>1</v>
      </c>
      <c r="D22" s="28">
        <v>1</v>
      </c>
      <c r="E22" s="28"/>
      <c r="F22" s="29"/>
      <c r="G22" s="30">
        <v>1</v>
      </c>
      <c r="H22" s="31">
        <v>2240</v>
      </c>
      <c r="I22" s="32">
        <v>6</v>
      </c>
      <c r="J22" s="33" t="s">
        <v>47</v>
      </c>
      <c r="K22" s="32"/>
      <c r="L22" s="34"/>
    </row>
    <row r="23" spans="1:13" s="35" customFormat="1" ht="13.8" x14ac:dyDescent="0.3">
      <c r="A23" s="24">
        <v>16</v>
      </c>
      <c r="B23" s="26" t="s">
        <v>48</v>
      </c>
      <c r="C23" s="27">
        <v>1</v>
      </c>
      <c r="D23" s="28"/>
      <c r="E23" s="28"/>
      <c r="F23" s="29"/>
      <c r="G23" s="30">
        <v>1</v>
      </c>
      <c r="H23" s="31">
        <v>2240</v>
      </c>
      <c r="I23" s="32">
        <v>7.14</v>
      </c>
      <c r="J23" s="33" t="s">
        <v>49</v>
      </c>
      <c r="K23" s="32"/>
      <c r="L23" s="34"/>
    </row>
    <row r="24" spans="1:13" s="35" customFormat="1" ht="27" x14ac:dyDescent="0.3">
      <c r="A24" s="24">
        <v>17</v>
      </c>
      <c r="B24" s="26" t="s">
        <v>50</v>
      </c>
      <c r="C24" s="27">
        <v>1.5</v>
      </c>
      <c r="D24" s="28"/>
      <c r="E24" s="28"/>
      <c r="F24" s="29"/>
      <c r="G24" s="30">
        <v>1.5</v>
      </c>
      <c r="H24" s="31">
        <v>2240</v>
      </c>
      <c r="I24" s="32">
        <v>3.9</v>
      </c>
      <c r="J24" s="33" t="s">
        <v>51</v>
      </c>
      <c r="K24" s="32"/>
      <c r="L24" s="34"/>
    </row>
    <row r="25" spans="1:13" s="35" customFormat="1" ht="13.8" x14ac:dyDescent="0.3">
      <c r="A25" s="24">
        <v>18</v>
      </c>
      <c r="B25" s="26" t="s">
        <v>52</v>
      </c>
      <c r="C25" s="27">
        <v>0.5</v>
      </c>
      <c r="D25" s="28"/>
      <c r="E25" s="28"/>
      <c r="F25" s="29"/>
      <c r="G25" s="30">
        <v>0.5</v>
      </c>
      <c r="H25" s="31">
        <v>2282</v>
      </c>
      <c r="I25" s="32">
        <v>58.8</v>
      </c>
      <c r="J25" s="33" t="s">
        <v>53</v>
      </c>
      <c r="K25" s="32"/>
      <c r="L25" s="34"/>
    </row>
    <row r="26" spans="1:13" s="35" customFormat="1" ht="13.8" x14ac:dyDescent="0.3">
      <c r="A26" s="24">
        <v>19</v>
      </c>
      <c r="B26" s="26" t="s">
        <v>54</v>
      </c>
      <c r="C26" s="27">
        <v>1.4</v>
      </c>
      <c r="D26" s="28"/>
      <c r="E26" s="28"/>
      <c r="F26" s="29"/>
      <c r="G26" s="30">
        <v>1.4</v>
      </c>
      <c r="H26" s="31">
        <v>2800</v>
      </c>
      <c r="I26" s="32">
        <v>6.81</v>
      </c>
      <c r="J26" s="33" t="s">
        <v>55</v>
      </c>
      <c r="K26" s="32"/>
      <c r="L26" s="34"/>
    </row>
    <row r="27" spans="1:13" s="35" customFormat="1" ht="13.8" x14ac:dyDescent="0.3">
      <c r="A27" s="24">
        <v>20</v>
      </c>
      <c r="B27" s="26" t="s">
        <v>56</v>
      </c>
      <c r="C27" s="27">
        <v>0.5</v>
      </c>
      <c r="D27" s="28"/>
      <c r="E27" s="28"/>
      <c r="F27" s="29"/>
      <c r="G27" s="30">
        <v>0.5</v>
      </c>
      <c r="H27" s="31">
        <v>2210</v>
      </c>
      <c r="I27" s="32">
        <v>31.32</v>
      </c>
      <c r="J27" s="33" t="s">
        <v>57</v>
      </c>
      <c r="K27" s="32"/>
      <c r="L27" s="34"/>
    </row>
    <row r="28" spans="1:13" s="35" customFormat="1" ht="27" x14ac:dyDescent="0.3">
      <c r="A28" s="24">
        <v>21</v>
      </c>
      <c r="B28" s="26" t="s">
        <v>58</v>
      </c>
      <c r="C28" s="27">
        <v>1.5</v>
      </c>
      <c r="D28" s="28"/>
      <c r="E28" s="28"/>
      <c r="F28" s="29"/>
      <c r="G28" s="30">
        <v>1.5</v>
      </c>
      <c r="H28" s="31">
        <v>2210</v>
      </c>
      <c r="I28" s="32">
        <v>1.33</v>
      </c>
      <c r="J28" s="33" t="s">
        <v>59</v>
      </c>
      <c r="K28" s="32"/>
      <c r="L28" s="34"/>
    </row>
    <row r="29" spans="1:13" s="35" customFormat="1" ht="27" x14ac:dyDescent="0.3">
      <c r="A29" s="24">
        <v>22</v>
      </c>
      <c r="B29" s="26" t="s">
        <v>60</v>
      </c>
      <c r="C29" s="27">
        <v>1.5</v>
      </c>
      <c r="D29" s="28"/>
      <c r="E29" s="28"/>
      <c r="F29" s="29"/>
      <c r="G29" s="30">
        <v>1.5</v>
      </c>
      <c r="H29" s="31">
        <v>2210</v>
      </c>
      <c r="I29" s="32">
        <v>18.95</v>
      </c>
      <c r="J29" s="33" t="s">
        <v>61</v>
      </c>
      <c r="K29" s="32"/>
      <c r="L29" s="34"/>
    </row>
    <row r="30" spans="1:13" s="35" customFormat="1" ht="13.8" x14ac:dyDescent="0.3">
      <c r="A30" s="24">
        <v>23</v>
      </c>
      <c r="B30" s="26" t="s">
        <v>62</v>
      </c>
      <c r="C30" s="27">
        <v>1</v>
      </c>
      <c r="D30" s="28"/>
      <c r="E30" s="28"/>
      <c r="F30" s="29"/>
      <c r="G30" s="30">
        <v>1</v>
      </c>
      <c r="H30" s="31">
        <v>2210</v>
      </c>
      <c r="I30" s="32">
        <v>2.82</v>
      </c>
      <c r="J30" s="33" t="s">
        <v>63</v>
      </c>
      <c r="K30" s="32"/>
      <c r="L30" s="34"/>
    </row>
    <row r="31" spans="1:13" s="35" customFormat="1" ht="13.8" x14ac:dyDescent="0.3">
      <c r="A31" s="24">
        <v>24</v>
      </c>
      <c r="B31" s="26" t="s">
        <v>64</v>
      </c>
      <c r="C31" s="27">
        <v>1</v>
      </c>
      <c r="D31" s="28"/>
      <c r="E31" s="28"/>
      <c r="F31" s="29"/>
      <c r="G31" s="30">
        <v>1</v>
      </c>
      <c r="H31" s="31">
        <v>2210</v>
      </c>
      <c r="I31" s="32">
        <v>4.0199999999999996</v>
      </c>
      <c r="J31" s="33" t="s">
        <v>65</v>
      </c>
      <c r="K31" s="32"/>
      <c r="L31" s="34"/>
    </row>
    <row r="32" spans="1:13" s="35" customFormat="1" ht="27" x14ac:dyDescent="0.3">
      <c r="A32" s="24">
        <v>25</v>
      </c>
      <c r="B32" s="26" t="s">
        <v>66</v>
      </c>
      <c r="C32" s="27">
        <v>1.4</v>
      </c>
      <c r="D32" s="28"/>
      <c r="E32" s="28"/>
      <c r="F32" s="29"/>
      <c r="G32" s="30">
        <v>1.4</v>
      </c>
      <c r="H32" s="31">
        <v>2210</v>
      </c>
      <c r="I32" s="32">
        <v>2.95</v>
      </c>
      <c r="J32" s="33" t="s">
        <v>67</v>
      </c>
      <c r="K32" s="32"/>
      <c r="L32" s="34"/>
      <c r="M32" s="37"/>
    </row>
    <row r="33" spans="1:12" s="35" customFormat="1" ht="13.8" x14ac:dyDescent="0.3">
      <c r="A33" s="24">
        <v>26</v>
      </c>
      <c r="B33" s="26" t="s">
        <v>68</v>
      </c>
      <c r="C33" s="27">
        <v>1.4</v>
      </c>
      <c r="D33" s="28"/>
      <c r="E33" s="28"/>
      <c r="F33" s="29"/>
      <c r="G33" s="30">
        <v>1.4</v>
      </c>
      <c r="H33" s="31"/>
      <c r="I33" s="32"/>
      <c r="J33" s="33"/>
      <c r="K33" s="32"/>
      <c r="L33" s="34"/>
    </row>
    <row r="34" spans="1:12" s="35" customFormat="1" ht="13.8" x14ac:dyDescent="0.3">
      <c r="A34" s="24">
        <v>27</v>
      </c>
      <c r="B34" s="26" t="s">
        <v>69</v>
      </c>
      <c r="C34" s="27">
        <v>1</v>
      </c>
      <c r="D34" s="28"/>
      <c r="E34" s="28"/>
      <c r="F34" s="29"/>
      <c r="G34" s="30">
        <v>1</v>
      </c>
      <c r="H34" s="31"/>
      <c r="I34" s="32"/>
      <c r="J34" s="33"/>
      <c r="K34" s="32"/>
      <c r="L34" s="34"/>
    </row>
    <row r="35" spans="1:12" s="35" customFormat="1" ht="27" x14ac:dyDescent="0.3">
      <c r="A35" s="24">
        <v>28</v>
      </c>
      <c r="B35" s="26" t="s">
        <v>70</v>
      </c>
      <c r="C35" s="27">
        <v>1.4</v>
      </c>
      <c r="D35" s="28"/>
      <c r="E35" s="28"/>
      <c r="F35" s="29"/>
      <c r="G35" s="30">
        <v>1.4</v>
      </c>
      <c r="H35" s="31">
        <v>2240</v>
      </c>
      <c r="I35" s="32">
        <v>1.19</v>
      </c>
      <c r="J35" s="33" t="s">
        <v>71</v>
      </c>
      <c r="K35" s="32"/>
      <c r="L35" s="34"/>
    </row>
    <row r="36" spans="1:12" s="35" customFormat="1" ht="13.8" x14ac:dyDescent="0.3">
      <c r="A36" s="24">
        <v>29</v>
      </c>
      <c r="B36" s="26" t="s">
        <v>72</v>
      </c>
      <c r="C36" s="27">
        <v>1.4</v>
      </c>
      <c r="D36" s="28"/>
      <c r="E36" s="28"/>
      <c r="F36" s="29"/>
      <c r="G36" s="30">
        <v>1.4</v>
      </c>
      <c r="H36" s="31"/>
      <c r="I36" s="32"/>
      <c r="J36" s="33"/>
      <c r="K36" s="32"/>
      <c r="L36" s="34"/>
    </row>
    <row r="37" spans="1:12" s="35" customFormat="1" ht="13.8" x14ac:dyDescent="0.3">
      <c r="A37" s="24">
        <v>30</v>
      </c>
      <c r="B37" s="26" t="s">
        <v>73</v>
      </c>
      <c r="C37" s="27">
        <v>0.5</v>
      </c>
      <c r="D37" s="28"/>
      <c r="E37" s="28"/>
      <c r="F37" s="29"/>
      <c r="G37" s="30">
        <v>0.5</v>
      </c>
      <c r="H37" s="31">
        <v>2240</v>
      </c>
      <c r="I37" s="32">
        <v>24.98</v>
      </c>
      <c r="J37" s="33" t="s">
        <v>74</v>
      </c>
      <c r="K37" s="32"/>
      <c r="L37" s="34"/>
    </row>
    <row r="38" spans="1:12" s="35" customFormat="1" ht="13.8" x14ac:dyDescent="0.3">
      <c r="A38" s="24">
        <v>31</v>
      </c>
      <c r="B38" s="26" t="s">
        <v>75</v>
      </c>
      <c r="C38" s="27">
        <v>1.4</v>
      </c>
      <c r="D38" s="28"/>
      <c r="E38" s="28"/>
      <c r="F38" s="29"/>
      <c r="G38" s="30">
        <v>1.4</v>
      </c>
      <c r="H38" s="31"/>
      <c r="I38" s="32"/>
      <c r="J38" s="33"/>
      <c r="K38" s="32"/>
      <c r="L38" s="34"/>
    </row>
    <row r="39" spans="1:12" s="35" customFormat="1" ht="13.8" x14ac:dyDescent="0.3">
      <c r="A39" s="24">
        <v>32</v>
      </c>
      <c r="B39" s="26" t="s">
        <v>76</v>
      </c>
      <c r="C39" s="27">
        <v>1</v>
      </c>
      <c r="D39" s="28"/>
      <c r="E39" s="28"/>
      <c r="F39" s="29"/>
      <c r="G39" s="30">
        <v>1</v>
      </c>
      <c r="H39" s="31"/>
      <c r="I39" s="32"/>
      <c r="J39" s="33"/>
      <c r="K39" s="32"/>
      <c r="L39" s="34"/>
    </row>
    <row r="40" spans="1:12" s="35" customFormat="1" ht="13.8" x14ac:dyDescent="0.3">
      <c r="A40" s="24">
        <v>33</v>
      </c>
      <c r="B40" s="26" t="s">
        <v>77</v>
      </c>
      <c r="C40" s="27">
        <v>1.5</v>
      </c>
      <c r="D40" s="28"/>
      <c r="E40" s="28"/>
      <c r="F40" s="29"/>
      <c r="G40" s="30">
        <v>1.5</v>
      </c>
      <c r="H40" s="31">
        <v>2240</v>
      </c>
      <c r="I40" s="32">
        <v>47.4</v>
      </c>
      <c r="J40" s="37" t="s">
        <v>78</v>
      </c>
      <c r="K40" s="32"/>
      <c r="L40" s="34"/>
    </row>
    <row r="41" spans="1:12" s="35" customFormat="1" ht="13.8" x14ac:dyDescent="0.3">
      <c r="A41" s="24">
        <v>34</v>
      </c>
      <c r="B41" s="26" t="s">
        <v>79</v>
      </c>
      <c r="C41" s="27">
        <v>3</v>
      </c>
      <c r="D41" s="28"/>
      <c r="E41" s="28"/>
      <c r="F41" s="29"/>
      <c r="G41" s="30">
        <v>3</v>
      </c>
      <c r="H41" s="31"/>
      <c r="I41" s="32"/>
      <c r="J41" s="33"/>
      <c r="K41" s="32"/>
      <c r="L41" s="34"/>
    </row>
    <row r="42" spans="1:12" s="35" customFormat="1" ht="13.8" x14ac:dyDescent="0.3">
      <c r="A42" s="24">
        <v>35</v>
      </c>
      <c r="B42" s="26" t="s">
        <v>80</v>
      </c>
      <c r="C42" s="27">
        <v>7</v>
      </c>
      <c r="D42" s="28"/>
      <c r="E42" s="28"/>
      <c r="F42" s="29"/>
      <c r="G42" s="30">
        <v>7</v>
      </c>
      <c r="H42" s="31"/>
      <c r="I42" s="32"/>
      <c r="J42" s="33"/>
      <c r="K42" s="32"/>
      <c r="L42" s="34"/>
    </row>
    <row r="43" spans="1:12" s="35" customFormat="1" ht="13.8" x14ac:dyDescent="0.3">
      <c r="A43" s="24">
        <v>36</v>
      </c>
      <c r="B43" s="26" t="s">
        <v>81</v>
      </c>
      <c r="C43" s="27">
        <v>1.4</v>
      </c>
      <c r="D43" s="28"/>
      <c r="E43" s="28"/>
      <c r="F43" s="29"/>
      <c r="G43" s="30">
        <v>1.4</v>
      </c>
      <c r="H43" s="31"/>
      <c r="I43" s="32"/>
      <c r="J43" s="33"/>
      <c r="K43" s="32"/>
      <c r="L43" s="34"/>
    </row>
    <row r="44" spans="1:12" s="35" customFormat="1" ht="13.8" x14ac:dyDescent="0.3">
      <c r="A44" s="24">
        <v>37</v>
      </c>
      <c r="B44" s="26" t="s">
        <v>82</v>
      </c>
      <c r="C44" s="27">
        <v>1.4</v>
      </c>
      <c r="D44" s="28"/>
      <c r="E44" s="28"/>
      <c r="F44" s="29"/>
      <c r="G44" s="30">
        <v>1.4</v>
      </c>
      <c r="H44" s="31">
        <v>2210</v>
      </c>
      <c r="I44" s="38">
        <v>17.2</v>
      </c>
      <c r="J44" s="39" t="s">
        <v>83</v>
      </c>
      <c r="K44" s="32"/>
      <c r="L44" s="34"/>
    </row>
    <row r="45" spans="1:12" s="35" customFormat="1" ht="13.8" x14ac:dyDescent="0.3">
      <c r="A45" s="24">
        <v>38</v>
      </c>
      <c r="B45" s="26" t="s">
        <v>84</v>
      </c>
      <c r="C45" s="27">
        <v>1.37</v>
      </c>
      <c r="D45" s="28"/>
      <c r="E45" s="28"/>
      <c r="F45" s="29"/>
      <c r="G45" s="30">
        <v>1.37</v>
      </c>
      <c r="H45" s="31">
        <v>2210</v>
      </c>
      <c r="I45" s="38">
        <v>40.1</v>
      </c>
      <c r="J45" s="33" t="s">
        <v>85</v>
      </c>
      <c r="K45" s="32"/>
      <c r="L45" s="34"/>
    </row>
    <row r="46" spans="1:12" s="35" customFormat="1" ht="13.8" x14ac:dyDescent="0.3">
      <c r="A46" s="24">
        <v>39</v>
      </c>
      <c r="B46" s="26" t="s">
        <v>86</v>
      </c>
      <c r="C46" s="27">
        <v>1</v>
      </c>
      <c r="D46" s="28"/>
      <c r="E46" s="28"/>
      <c r="F46" s="29"/>
      <c r="G46" s="30">
        <v>1</v>
      </c>
      <c r="H46" s="31">
        <v>2230</v>
      </c>
      <c r="I46" s="38">
        <v>39.31</v>
      </c>
      <c r="J46" s="33" t="s">
        <v>22</v>
      </c>
      <c r="K46" s="32"/>
      <c r="L46" s="34"/>
    </row>
    <row r="47" spans="1:12" s="35" customFormat="1" ht="13.8" x14ac:dyDescent="0.3">
      <c r="A47" s="24">
        <v>40</v>
      </c>
      <c r="B47" s="40" t="s">
        <v>87</v>
      </c>
      <c r="C47" s="41">
        <v>1</v>
      </c>
      <c r="D47" s="28"/>
      <c r="E47" s="28"/>
      <c r="F47" s="29"/>
      <c r="G47" s="30">
        <v>1</v>
      </c>
      <c r="H47" s="31"/>
      <c r="I47" s="38"/>
      <c r="J47" s="33"/>
      <c r="K47" s="32"/>
      <c r="L47" s="34"/>
    </row>
    <row r="48" spans="1:12" s="35" customFormat="1" ht="13.8" x14ac:dyDescent="0.3">
      <c r="A48" s="24">
        <v>41</v>
      </c>
      <c r="B48" s="40" t="s">
        <v>88</v>
      </c>
      <c r="C48" s="41">
        <v>1.5</v>
      </c>
      <c r="D48" s="28"/>
      <c r="E48" s="28"/>
      <c r="F48" s="29"/>
      <c r="G48" s="30">
        <v>1.5</v>
      </c>
      <c r="H48" s="31">
        <v>2240</v>
      </c>
      <c r="I48" s="38">
        <v>8.1</v>
      </c>
      <c r="J48" s="37" t="s">
        <v>89</v>
      </c>
      <c r="K48" s="32"/>
      <c r="L48" s="34"/>
    </row>
    <row r="49" spans="1:12" s="35" customFormat="1" ht="13.8" x14ac:dyDescent="0.3">
      <c r="A49" s="24">
        <v>42</v>
      </c>
      <c r="B49" s="40" t="s">
        <v>90</v>
      </c>
      <c r="C49" s="41">
        <v>0.5</v>
      </c>
      <c r="D49" s="28"/>
      <c r="E49" s="28"/>
      <c r="F49" s="29"/>
      <c r="G49" s="30">
        <v>0.5</v>
      </c>
      <c r="H49" s="31"/>
      <c r="I49" s="42"/>
      <c r="J49" s="29" t="s">
        <v>91</v>
      </c>
      <c r="K49" s="28">
        <v>2.5</v>
      </c>
      <c r="L49" s="34"/>
    </row>
    <row r="50" spans="1:12" s="35" customFormat="1" ht="13.8" x14ac:dyDescent="0.3">
      <c r="A50" s="24">
        <v>43</v>
      </c>
      <c r="B50" s="40" t="s">
        <v>92</v>
      </c>
      <c r="C50" s="41">
        <v>1.4</v>
      </c>
      <c r="D50" s="28"/>
      <c r="E50" s="28"/>
      <c r="F50" s="29"/>
      <c r="G50" s="30">
        <v>1.4</v>
      </c>
      <c r="H50" s="31"/>
      <c r="I50" s="42"/>
      <c r="J50" s="29" t="s">
        <v>91</v>
      </c>
      <c r="K50" s="28">
        <v>50.8</v>
      </c>
      <c r="L50" s="34"/>
    </row>
    <row r="51" spans="1:12" s="35" customFormat="1" ht="13.8" x14ac:dyDescent="0.3">
      <c r="A51" s="24">
        <v>44</v>
      </c>
      <c r="B51" s="40" t="s">
        <v>93</v>
      </c>
      <c r="C51" s="41">
        <v>1.4</v>
      </c>
      <c r="D51" s="28"/>
      <c r="E51" s="28"/>
      <c r="F51" s="29"/>
      <c r="G51" s="30">
        <v>1.4</v>
      </c>
      <c r="H51" s="31"/>
      <c r="I51" s="42"/>
      <c r="J51" s="29" t="s">
        <v>91</v>
      </c>
      <c r="K51" s="43">
        <v>5</v>
      </c>
      <c r="L51" s="34"/>
    </row>
    <row r="52" spans="1:12" s="35" customFormat="1" ht="13.8" x14ac:dyDescent="0.3">
      <c r="A52" s="24">
        <v>45</v>
      </c>
      <c r="B52" s="40" t="s">
        <v>94</v>
      </c>
      <c r="C52" s="41">
        <v>1.4</v>
      </c>
      <c r="D52" s="28"/>
      <c r="E52" s="28"/>
      <c r="F52" s="29"/>
      <c r="G52" s="30">
        <v>1.4</v>
      </c>
      <c r="H52" s="31"/>
      <c r="I52" s="42"/>
      <c r="J52" s="29" t="s">
        <v>91</v>
      </c>
      <c r="K52" s="43">
        <v>16.7</v>
      </c>
      <c r="L52" s="34"/>
    </row>
    <row r="53" spans="1:12" s="35" customFormat="1" ht="13.8" x14ac:dyDescent="0.3">
      <c r="A53" s="24">
        <v>46</v>
      </c>
      <c r="B53" s="40" t="s">
        <v>95</v>
      </c>
      <c r="C53" s="41">
        <v>1</v>
      </c>
      <c r="D53" s="28"/>
      <c r="E53" s="28"/>
      <c r="F53" s="29"/>
      <c r="G53" s="30">
        <v>1</v>
      </c>
      <c r="H53" s="31"/>
      <c r="I53" s="42"/>
      <c r="J53" s="29" t="s">
        <v>91</v>
      </c>
      <c r="K53" s="28">
        <v>4</v>
      </c>
      <c r="L53" s="34"/>
    </row>
    <row r="54" spans="1:12" s="35" customFormat="1" ht="13.8" x14ac:dyDescent="0.3">
      <c r="A54" s="24">
        <v>47</v>
      </c>
      <c r="B54" s="40" t="s">
        <v>96</v>
      </c>
      <c r="C54" s="41">
        <v>1</v>
      </c>
      <c r="D54" s="28"/>
      <c r="E54" s="28"/>
      <c r="F54" s="29"/>
      <c r="G54" s="30">
        <v>1</v>
      </c>
      <c r="H54" s="31"/>
      <c r="I54" s="42"/>
      <c r="J54" s="29" t="s">
        <v>91</v>
      </c>
      <c r="K54" s="28">
        <v>2.2000000000000002</v>
      </c>
      <c r="L54" s="34"/>
    </row>
    <row r="55" spans="1:12" s="35" customFormat="1" ht="13.8" x14ac:dyDescent="0.3">
      <c r="A55" s="24">
        <v>48</v>
      </c>
      <c r="B55" s="40" t="s">
        <v>97</v>
      </c>
      <c r="C55" s="41">
        <v>4</v>
      </c>
      <c r="D55" s="28"/>
      <c r="E55" s="28"/>
      <c r="F55" s="29"/>
      <c r="G55" s="30">
        <v>4</v>
      </c>
      <c r="H55" s="31"/>
      <c r="I55" s="42"/>
      <c r="J55" s="29" t="s">
        <v>98</v>
      </c>
      <c r="K55" s="28">
        <v>98</v>
      </c>
      <c r="L55" s="34"/>
    </row>
    <row r="56" spans="1:12" s="35" customFormat="1" ht="13.8" x14ac:dyDescent="0.3">
      <c r="A56" s="24">
        <v>49</v>
      </c>
      <c r="B56" s="40" t="s">
        <v>99</v>
      </c>
      <c r="C56" s="41">
        <v>1</v>
      </c>
      <c r="D56" s="28"/>
      <c r="E56" s="28"/>
      <c r="F56" s="29"/>
      <c r="G56" s="30">
        <v>1</v>
      </c>
      <c r="H56" s="31"/>
      <c r="I56" s="42"/>
      <c r="J56" s="29" t="s">
        <v>91</v>
      </c>
      <c r="K56" s="28">
        <v>7.7</v>
      </c>
      <c r="L56" s="34"/>
    </row>
    <row r="57" spans="1:12" s="35" customFormat="1" ht="13.8" x14ac:dyDescent="0.3">
      <c r="A57" s="24">
        <v>50</v>
      </c>
      <c r="B57" s="40" t="s">
        <v>100</v>
      </c>
      <c r="C57" s="41">
        <v>1.4</v>
      </c>
      <c r="D57" s="28"/>
      <c r="E57" s="28"/>
      <c r="F57" s="29"/>
      <c r="G57" s="30">
        <v>1.4</v>
      </c>
      <c r="H57" s="31"/>
      <c r="I57" s="42"/>
      <c r="J57" s="37"/>
      <c r="K57" s="32"/>
      <c r="L57" s="34"/>
    </row>
    <row r="58" spans="1:12" s="35" customFormat="1" ht="13.8" x14ac:dyDescent="0.3">
      <c r="A58" s="24">
        <v>51</v>
      </c>
      <c r="B58" s="40" t="s">
        <v>101</v>
      </c>
      <c r="C58" s="41">
        <v>2</v>
      </c>
      <c r="D58" s="28"/>
      <c r="E58" s="28"/>
      <c r="F58" s="29"/>
      <c r="G58" s="30">
        <v>2</v>
      </c>
      <c r="H58" s="31"/>
      <c r="I58" s="42"/>
      <c r="J58" s="37"/>
      <c r="K58" s="32"/>
      <c r="L58" s="34"/>
    </row>
    <row r="59" spans="1:12" s="35" customFormat="1" ht="13.8" x14ac:dyDescent="0.3">
      <c r="A59" s="24">
        <v>52</v>
      </c>
      <c r="B59" s="40" t="s">
        <v>102</v>
      </c>
      <c r="C59" s="41">
        <v>1</v>
      </c>
      <c r="D59" s="28"/>
      <c r="E59" s="28"/>
      <c r="F59" s="29"/>
      <c r="G59" s="30">
        <v>1</v>
      </c>
      <c r="H59" s="31"/>
      <c r="I59" s="42"/>
      <c r="J59" s="37"/>
      <c r="K59" s="32"/>
      <c r="L59" s="34"/>
    </row>
    <row r="60" spans="1:12" s="35" customFormat="1" ht="13.8" x14ac:dyDescent="0.3">
      <c r="A60" s="24">
        <v>53</v>
      </c>
      <c r="B60" s="40" t="s">
        <v>103</v>
      </c>
      <c r="C60" s="41">
        <v>1.4</v>
      </c>
      <c r="D60" s="28"/>
      <c r="E60" s="28"/>
      <c r="F60" s="29"/>
      <c r="G60" s="30">
        <v>1.4</v>
      </c>
      <c r="H60" s="31"/>
      <c r="I60" s="42"/>
      <c r="J60" s="37"/>
      <c r="K60" s="32"/>
      <c r="L60" s="34"/>
    </row>
    <row r="61" spans="1:12" s="35" customFormat="1" ht="13.8" x14ac:dyDescent="0.3">
      <c r="A61" s="24">
        <v>54</v>
      </c>
      <c r="B61" s="40" t="s">
        <v>104</v>
      </c>
      <c r="C61" s="41">
        <v>1</v>
      </c>
      <c r="D61" s="28"/>
      <c r="E61" s="28"/>
      <c r="F61" s="29"/>
      <c r="G61" s="30">
        <v>1</v>
      </c>
      <c r="H61" s="31"/>
      <c r="I61" s="42"/>
      <c r="J61" s="37"/>
      <c r="K61" s="32"/>
      <c r="L61" s="34"/>
    </row>
    <row r="62" spans="1:12" s="35" customFormat="1" ht="13.8" x14ac:dyDescent="0.3">
      <c r="A62" s="24">
        <v>55</v>
      </c>
      <c r="B62" s="40" t="s">
        <v>42</v>
      </c>
      <c r="C62" s="41">
        <v>1</v>
      </c>
      <c r="D62" s="28"/>
      <c r="E62" s="28"/>
      <c r="F62" s="29"/>
      <c r="G62" s="30">
        <v>1</v>
      </c>
      <c r="H62" s="31"/>
      <c r="I62" s="42"/>
      <c r="J62" s="37"/>
      <c r="K62" s="32"/>
      <c r="L62" s="34"/>
    </row>
    <row r="63" spans="1:12" s="35" customFormat="1" ht="13.8" x14ac:dyDescent="0.3">
      <c r="A63" s="24">
        <v>56</v>
      </c>
      <c r="B63" s="40" t="s">
        <v>105</v>
      </c>
      <c r="C63" s="41">
        <v>1</v>
      </c>
      <c r="D63" s="28"/>
      <c r="E63" s="28"/>
      <c r="F63" s="44"/>
      <c r="G63" s="30">
        <v>1</v>
      </c>
      <c r="H63" s="31"/>
      <c r="I63" s="42"/>
      <c r="J63" s="37"/>
      <c r="K63" s="32"/>
      <c r="L63" s="34"/>
    </row>
    <row r="64" spans="1:12" s="35" customFormat="1" ht="13.8" x14ac:dyDescent="0.3">
      <c r="A64" s="24">
        <v>57</v>
      </c>
      <c r="B64" s="40" t="s">
        <v>106</v>
      </c>
      <c r="C64" s="41">
        <v>1.4</v>
      </c>
      <c r="D64" s="28"/>
      <c r="E64" s="28"/>
      <c r="F64" s="44"/>
      <c r="G64" s="30">
        <v>1.4</v>
      </c>
      <c r="H64" s="31"/>
      <c r="I64" s="42"/>
      <c r="J64" s="37"/>
      <c r="K64" s="32"/>
      <c r="L64" s="34"/>
    </row>
    <row r="65" spans="1:12" s="35" customFormat="1" ht="13.8" x14ac:dyDescent="0.3">
      <c r="A65" s="24">
        <v>58</v>
      </c>
      <c r="B65" s="40" t="s">
        <v>107</v>
      </c>
      <c r="C65" s="41">
        <v>1.37</v>
      </c>
      <c r="D65" s="32"/>
      <c r="E65" s="32"/>
      <c r="F65" s="29"/>
      <c r="G65" s="30">
        <v>1.37</v>
      </c>
      <c r="H65" s="31"/>
      <c r="I65" s="42"/>
      <c r="J65" s="37"/>
      <c r="K65" s="32"/>
      <c r="L65" s="34"/>
    </row>
    <row r="66" spans="1:12" s="35" customFormat="1" ht="13.8" x14ac:dyDescent="0.3">
      <c r="A66" s="24">
        <v>59</v>
      </c>
      <c r="B66" s="40" t="s">
        <v>108</v>
      </c>
      <c r="C66" s="41">
        <v>3</v>
      </c>
      <c r="D66" s="32"/>
      <c r="E66" s="32"/>
      <c r="F66" s="29"/>
      <c r="G66" s="30">
        <v>3</v>
      </c>
      <c r="H66" s="31"/>
      <c r="I66" s="42"/>
      <c r="J66" s="37"/>
      <c r="K66" s="32"/>
      <c r="L66" s="34"/>
    </row>
    <row r="67" spans="1:12" s="35" customFormat="1" ht="13.8" x14ac:dyDescent="0.3">
      <c r="A67" s="24">
        <v>60</v>
      </c>
      <c r="B67" s="40" t="s">
        <v>109</v>
      </c>
      <c r="C67" s="41">
        <v>1.5</v>
      </c>
      <c r="D67" s="32"/>
      <c r="E67" s="32"/>
      <c r="F67" s="29"/>
      <c r="G67" s="30">
        <v>1.5</v>
      </c>
      <c r="H67" s="31"/>
      <c r="I67" s="42"/>
      <c r="J67" s="37"/>
      <c r="K67" s="32"/>
      <c r="L67" s="34"/>
    </row>
    <row r="68" spans="1:12" s="35" customFormat="1" ht="13.8" x14ac:dyDescent="0.3">
      <c r="A68" s="24">
        <v>61</v>
      </c>
      <c r="B68" s="40" t="s">
        <v>110</v>
      </c>
      <c r="C68" s="41">
        <v>0.5</v>
      </c>
      <c r="D68" s="32"/>
      <c r="E68" s="32"/>
      <c r="F68" s="29"/>
      <c r="G68" s="30">
        <v>0.5</v>
      </c>
      <c r="H68" s="31"/>
      <c r="I68" s="42"/>
      <c r="J68" s="37"/>
      <c r="K68" s="32"/>
      <c r="L68" s="34"/>
    </row>
    <row r="69" spans="1:12" s="35" customFormat="1" ht="13.8" x14ac:dyDescent="0.3">
      <c r="A69" s="24">
        <v>62</v>
      </c>
      <c r="B69" s="40" t="s">
        <v>111</v>
      </c>
      <c r="C69" s="41">
        <v>3</v>
      </c>
      <c r="D69" s="32"/>
      <c r="E69" s="32"/>
      <c r="F69" s="29"/>
      <c r="G69" s="30">
        <v>3</v>
      </c>
      <c r="H69" s="31"/>
      <c r="I69" s="42"/>
      <c r="J69" s="37"/>
      <c r="K69" s="32"/>
      <c r="L69" s="34"/>
    </row>
    <row r="70" spans="1:12" s="35" customFormat="1" ht="13.8" x14ac:dyDescent="0.3">
      <c r="A70" s="24">
        <v>63</v>
      </c>
      <c r="B70" s="40" t="s">
        <v>112</v>
      </c>
      <c r="C70" s="41">
        <v>1.4</v>
      </c>
      <c r="D70" s="32"/>
      <c r="E70" s="32"/>
      <c r="F70" s="29"/>
      <c r="G70" s="30">
        <v>1.4</v>
      </c>
      <c r="H70" s="31"/>
      <c r="I70" s="42"/>
      <c r="J70" s="37"/>
      <c r="K70" s="32"/>
      <c r="L70" s="34"/>
    </row>
    <row r="71" spans="1:12" s="35" customFormat="1" ht="13.8" x14ac:dyDescent="0.3">
      <c r="A71" s="24">
        <v>64</v>
      </c>
      <c r="B71" s="40" t="s">
        <v>113</v>
      </c>
      <c r="C71" s="41">
        <v>1.4</v>
      </c>
      <c r="D71" s="32"/>
      <c r="E71" s="32"/>
      <c r="F71" s="29"/>
      <c r="G71" s="30">
        <v>1.4</v>
      </c>
      <c r="H71" s="31"/>
      <c r="I71" s="42"/>
      <c r="J71" s="37"/>
      <c r="K71" s="32"/>
      <c r="L71" s="34"/>
    </row>
    <row r="72" spans="1:12" s="35" customFormat="1" ht="13.8" x14ac:dyDescent="0.3">
      <c r="A72" s="24">
        <v>65</v>
      </c>
      <c r="B72" s="40" t="s">
        <v>114</v>
      </c>
      <c r="C72" s="41">
        <v>1.4</v>
      </c>
      <c r="D72" s="32"/>
      <c r="E72" s="32"/>
      <c r="F72" s="29"/>
      <c r="G72" s="30">
        <v>1.4</v>
      </c>
      <c r="H72" s="31"/>
      <c r="I72" s="42"/>
      <c r="J72" s="37"/>
      <c r="K72" s="32"/>
      <c r="L72" s="34"/>
    </row>
    <row r="73" spans="1:12" s="35" customFormat="1" ht="13.8" x14ac:dyDescent="0.3">
      <c r="A73" s="24">
        <v>66</v>
      </c>
      <c r="B73" s="40" t="s">
        <v>115</v>
      </c>
      <c r="C73" s="41">
        <v>1.4</v>
      </c>
      <c r="D73" s="32"/>
      <c r="E73" s="32"/>
      <c r="F73" s="29"/>
      <c r="G73" s="30">
        <v>1.4</v>
      </c>
      <c r="H73" s="31"/>
      <c r="I73" s="42"/>
      <c r="J73" s="37"/>
      <c r="K73" s="32"/>
      <c r="L73" s="34"/>
    </row>
    <row r="74" spans="1:12" s="35" customFormat="1" ht="13.8" x14ac:dyDescent="0.3">
      <c r="A74" s="24">
        <v>67</v>
      </c>
      <c r="B74" s="45" t="s">
        <v>116</v>
      </c>
      <c r="C74" s="46">
        <v>1.4</v>
      </c>
      <c r="D74" s="32"/>
      <c r="E74" s="32"/>
      <c r="F74" s="29"/>
      <c r="G74" s="30">
        <v>1.4</v>
      </c>
      <c r="H74" s="31"/>
      <c r="I74" s="42"/>
      <c r="J74" s="37"/>
      <c r="K74" s="32"/>
      <c r="L74" s="34"/>
    </row>
    <row r="75" spans="1:12" s="35" customFormat="1" ht="13.8" x14ac:dyDescent="0.3">
      <c r="A75" s="24">
        <v>68</v>
      </c>
      <c r="B75" s="40" t="s">
        <v>117</v>
      </c>
      <c r="C75" s="41">
        <v>1.4</v>
      </c>
      <c r="D75" s="32"/>
      <c r="E75" s="32"/>
      <c r="F75" s="29"/>
      <c r="G75" s="30">
        <v>1.4</v>
      </c>
      <c r="H75" s="31"/>
      <c r="I75" s="42"/>
      <c r="J75" s="37"/>
      <c r="K75" s="32"/>
      <c r="L75" s="34"/>
    </row>
    <row r="76" spans="1:12" s="35" customFormat="1" ht="13.8" x14ac:dyDescent="0.3">
      <c r="A76" s="24">
        <v>69</v>
      </c>
      <c r="B76" s="40" t="s">
        <v>118</v>
      </c>
      <c r="C76" s="41">
        <v>1.4</v>
      </c>
      <c r="D76" s="32"/>
      <c r="E76" s="32"/>
      <c r="F76" s="29"/>
      <c r="G76" s="30">
        <v>1.4</v>
      </c>
      <c r="H76" s="31"/>
      <c r="I76" s="42"/>
      <c r="J76" s="37"/>
      <c r="K76" s="32"/>
      <c r="L76" s="34"/>
    </row>
    <row r="77" spans="1:12" s="35" customFormat="1" ht="13.8" x14ac:dyDescent="0.3">
      <c r="A77" s="24">
        <v>70</v>
      </c>
      <c r="B77" s="40" t="s">
        <v>119</v>
      </c>
      <c r="C77" s="41">
        <v>1.5</v>
      </c>
      <c r="D77" s="32"/>
      <c r="E77" s="32"/>
      <c r="F77" s="29"/>
      <c r="G77" s="30">
        <v>1.5</v>
      </c>
      <c r="H77" s="31"/>
      <c r="I77" s="42"/>
      <c r="J77" s="37"/>
      <c r="K77" s="32"/>
      <c r="L77" s="34"/>
    </row>
    <row r="78" spans="1:12" s="35" customFormat="1" ht="13.8" x14ac:dyDescent="0.3">
      <c r="A78" s="24">
        <v>71</v>
      </c>
      <c r="B78" s="40" t="s">
        <v>120</v>
      </c>
      <c r="C78" s="41">
        <v>7.4</v>
      </c>
      <c r="D78" s="32"/>
      <c r="E78" s="32"/>
      <c r="F78" s="29"/>
      <c r="G78" s="30">
        <v>7.4</v>
      </c>
      <c r="H78" s="31"/>
      <c r="I78" s="42"/>
      <c r="J78" s="37"/>
      <c r="K78" s="32"/>
      <c r="L78" s="34"/>
    </row>
    <row r="79" spans="1:12" s="35" customFormat="1" ht="13.8" x14ac:dyDescent="0.3">
      <c r="A79" s="24">
        <v>72</v>
      </c>
      <c r="B79" s="40" t="s">
        <v>121</v>
      </c>
      <c r="C79" s="41">
        <v>1.4</v>
      </c>
      <c r="D79" s="32"/>
      <c r="E79" s="32"/>
      <c r="F79" s="29"/>
      <c r="G79" s="30">
        <v>1.4</v>
      </c>
      <c r="H79" s="31"/>
      <c r="I79" s="42"/>
      <c r="J79" s="37"/>
      <c r="K79" s="32"/>
      <c r="L79" s="34"/>
    </row>
    <row r="80" spans="1:12" s="35" customFormat="1" ht="13.8" x14ac:dyDescent="0.3">
      <c r="A80" s="24">
        <v>73</v>
      </c>
      <c r="B80" s="40" t="s">
        <v>122</v>
      </c>
      <c r="C80" s="41">
        <v>11</v>
      </c>
      <c r="D80" s="32"/>
      <c r="E80" s="32"/>
      <c r="F80" s="29"/>
      <c r="G80" s="30">
        <v>11</v>
      </c>
      <c r="H80" s="31"/>
      <c r="I80" s="42"/>
      <c r="J80" s="37"/>
      <c r="K80" s="32"/>
      <c r="L80" s="34"/>
    </row>
    <row r="81" spans="1:12" s="35" customFormat="1" ht="13.8" x14ac:dyDescent="0.3">
      <c r="A81" s="24">
        <v>74</v>
      </c>
      <c r="B81" s="40" t="s">
        <v>123</v>
      </c>
      <c r="C81" s="41">
        <v>30</v>
      </c>
      <c r="D81" s="32"/>
      <c r="E81" s="32"/>
      <c r="F81" s="29"/>
      <c r="G81" s="30">
        <v>30</v>
      </c>
      <c r="H81" s="31"/>
      <c r="I81" s="42"/>
      <c r="J81" s="37"/>
      <c r="K81" s="32"/>
      <c r="L81" s="34"/>
    </row>
    <row r="82" spans="1:12" s="35" customFormat="1" ht="13.8" x14ac:dyDescent="0.3">
      <c r="A82" s="24">
        <v>75</v>
      </c>
      <c r="B82" s="40" t="s">
        <v>124</v>
      </c>
      <c r="C82" s="41">
        <v>1.4</v>
      </c>
      <c r="D82" s="32"/>
      <c r="E82" s="32"/>
      <c r="F82" s="29"/>
      <c r="G82" s="30">
        <v>1.4</v>
      </c>
      <c r="H82" s="31"/>
      <c r="I82" s="42"/>
      <c r="J82" s="37"/>
      <c r="K82" s="32"/>
      <c r="L82" s="34"/>
    </row>
    <row r="83" spans="1:12" s="35" customFormat="1" ht="13.8" x14ac:dyDescent="0.3">
      <c r="A83" s="24">
        <v>76</v>
      </c>
      <c r="B83" s="40" t="s">
        <v>125</v>
      </c>
      <c r="C83" s="41">
        <v>1.4</v>
      </c>
      <c r="D83" s="32"/>
      <c r="E83" s="32"/>
      <c r="F83" s="29"/>
      <c r="G83" s="30">
        <v>1.4</v>
      </c>
      <c r="H83" s="31"/>
      <c r="I83" s="42"/>
      <c r="J83" s="37"/>
      <c r="K83" s="32"/>
      <c r="L83" s="34"/>
    </row>
    <row r="84" spans="1:12" s="35" customFormat="1" ht="13.8" x14ac:dyDescent="0.3">
      <c r="A84" s="24">
        <v>77</v>
      </c>
      <c r="B84" s="40" t="s">
        <v>126</v>
      </c>
      <c r="C84" s="41">
        <v>1.4</v>
      </c>
      <c r="D84" s="32"/>
      <c r="E84" s="32"/>
      <c r="F84" s="29"/>
      <c r="G84" s="30">
        <v>1.4</v>
      </c>
      <c r="H84" s="31"/>
      <c r="I84" s="42"/>
      <c r="J84" s="37"/>
      <c r="K84" s="32"/>
      <c r="L84" s="34"/>
    </row>
    <row r="85" spans="1:12" s="35" customFormat="1" ht="13.8" x14ac:dyDescent="0.3">
      <c r="A85" s="24">
        <v>78</v>
      </c>
      <c r="B85" s="40" t="s">
        <v>127</v>
      </c>
      <c r="C85" s="41">
        <v>3</v>
      </c>
      <c r="D85" s="32"/>
      <c r="E85" s="32"/>
      <c r="F85" s="29"/>
      <c r="G85" s="30">
        <v>3</v>
      </c>
      <c r="H85" s="31"/>
      <c r="I85" s="42"/>
      <c r="J85" s="37"/>
      <c r="K85" s="32"/>
      <c r="L85" s="34"/>
    </row>
    <row r="86" spans="1:12" s="35" customFormat="1" ht="13.8" x14ac:dyDescent="0.3">
      <c r="A86" s="24">
        <v>79</v>
      </c>
      <c r="B86" s="40" t="s">
        <v>128</v>
      </c>
      <c r="C86" s="41">
        <v>2</v>
      </c>
      <c r="D86" s="32"/>
      <c r="E86" s="32"/>
      <c r="F86" s="29"/>
      <c r="G86" s="30">
        <v>2</v>
      </c>
      <c r="H86" s="31"/>
      <c r="I86" s="42"/>
      <c r="J86" s="37"/>
      <c r="K86" s="32"/>
      <c r="L86" s="34"/>
    </row>
    <row r="87" spans="1:12" s="35" customFormat="1" ht="13.8" x14ac:dyDescent="0.3">
      <c r="A87" s="24">
        <v>80</v>
      </c>
      <c r="B87" s="40" t="s">
        <v>129</v>
      </c>
      <c r="C87" s="41">
        <v>1</v>
      </c>
      <c r="D87" s="32"/>
      <c r="E87" s="32"/>
      <c r="F87" s="29"/>
      <c r="G87" s="30">
        <v>1</v>
      </c>
      <c r="H87" s="31"/>
      <c r="I87" s="42"/>
      <c r="J87" s="37"/>
      <c r="K87" s="32"/>
      <c r="L87" s="34"/>
    </row>
    <row r="88" spans="1:12" s="35" customFormat="1" ht="13.8" x14ac:dyDescent="0.3">
      <c r="A88" s="24">
        <v>81</v>
      </c>
      <c r="B88" s="40" t="s">
        <v>130</v>
      </c>
      <c r="C88" s="41">
        <v>1</v>
      </c>
      <c r="D88" s="32"/>
      <c r="E88" s="32"/>
      <c r="F88" s="29"/>
      <c r="G88" s="30">
        <v>1</v>
      </c>
      <c r="H88" s="31"/>
      <c r="I88" s="42"/>
      <c r="J88" s="37"/>
      <c r="K88" s="32"/>
      <c r="L88" s="34"/>
    </row>
    <row r="89" spans="1:12" s="35" customFormat="1" ht="13.8" x14ac:dyDescent="0.3">
      <c r="A89" s="24">
        <v>82</v>
      </c>
      <c r="B89" s="47" t="s">
        <v>131</v>
      </c>
      <c r="C89" s="48">
        <v>1</v>
      </c>
      <c r="D89" s="32"/>
      <c r="E89" s="32"/>
      <c r="F89" s="29"/>
      <c r="G89" s="30">
        <v>1</v>
      </c>
      <c r="H89" s="31"/>
      <c r="I89" s="42"/>
      <c r="J89" s="37"/>
      <c r="K89" s="32"/>
      <c r="L89" s="34"/>
    </row>
    <row r="90" spans="1:12" s="35" customFormat="1" ht="13.8" x14ac:dyDescent="0.3">
      <c r="A90" s="24">
        <v>83</v>
      </c>
      <c r="B90" s="47" t="s">
        <v>132</v>
      </c>
      <c r="C90" s="48">
        <v>1</v>
      </c>
      <c r="D90" s="32"/>
      <c r="E90" s="32"/>
      <c r="F90" s="29"/>
      <c r="G90" s="30">
        <v>1</v>
      </c>
      <c r="H90" s="31"/>
      <c r="I90" s="42"/>
      <c r="J90" s="37"/>
      <c r="K90" s="32"/>
      <c r="L90" s="34"/>
    </row>
    <row r="91" spans="1:12" s="35" customFormat="1" ht="13.8" x14ac:dyDescent="0.3">
      <c r="A91" s="24">
        <v>84</v>
      </c>
      <c r="B91" s="47" t="s">
        <v>133</v>
      </c>
      <c r="C91" s="48">
        <v>1</v>
      </c>
      <c r="D91" s="32"/>
      <c r="E91" s="32"/>
      <c r="F91" s="29"/>
      <c r="G91" s="30">
        <v>1</v>
      </c>
      <c r="H91" s="31"/>
      <c r="I91" s="42"/>
      <c r="J91" s="37"/>
      <c r="K91" s="32"/>
      <c r="L91" s="34"/>
    </row>
    <row r="92" spans="1:12" s="35" customFormat="1" ht="13.8" x14ac:dyDescent="0.3">
      <c r="A92" s="24">
        <v>85</v>
      </c>
      <c r="B92" s="47" t="s">
        <v>134</v>
      </c>
      <c r="C92" s="48">
        <v>1.4</v>
      </c>
      <c r="D92" s="32"/>
      <c r="E92" s="32"/>
      <c r="F92" s="29"/>
      <c r="G92" s="30">
        <v>1.4</v>
      </c>
      <c r="H92" s="31"/>
      <c r="I92" s="42"/>
      <c r="J92" s="37"/>
      <c r="K92" s="32"/>
      <c r="L92" s="34"/>
    </row>
    <row r="93" spans="1:12" s="35" customFormat="1" ht="13.8" x14ac:dyDescent="0.3">
      <c r="A93" s="24">
        <v>86</v>
      </c>
      <c r="B93" s="47" t="s">
        <v>135</v>
      </c>
      <c r="C93" s="48">
        <v>1.4</v>
      </c>
      <c r="D93" s="32"/>
      <c r="E93" s="32"/>
      <c r="F93" s="29"/>
      <c r="G93" s="30">
        <v>1.4</v>
      </c>
      <c r="H93" s="31"/>
      <c r="I93" s="42"/>
      <c r="J93" s="37"/>
      <c r="K93" s="32"/>
      <c r="L93" s="34"/>
    </row>
    <row r="94" spans="1:12" s="35" customFormat="1" ht="13.8" x14ac:dyDescent="0.3">
      <c r="A94" s="24">
        <v>87</v>
      </c>
      <c r="B94" s="47" t="s">
        <v>136</v>
      </c>
      <c r="C94" s="48">
        <v>1.4</v>
      </c>
      <c r="D94" s="32"/>
      <c r="E94" s="32"/>
      <c r="F94" s="29"/>
      <c r="G94" s="30">
        <v>1.4</v>
      </c>
      <c r="H94" s="31"/>
      <c r="I94" s="42"/>
      <c r="J94" s="37"/>
      <c r="K94" s="32"/>
      <c r="L94" s="34"/>
    </row>
    <row r="95" spans="1:12" s="35" customFormat="1" ht="13.8" x14ac:dyDescent="0.3">
      <c r="A95" s="24">
        <v>88</v>
      </c>
      <c r="B95" s="47" t="s">
        <v>137</v>
      </c>
      <c r="C95" s="48">
        <v>1.4</v>
      </c>
      <c r="D95" s="32"/>
      <c r="E95" s="32"/>
      <c r="F95" s="29"/>
      <c r="G95" s="30">
        <v>1.4</v>
      </c>
      <c r="H95" s="31"/>
      <c r="I95" s="42"/>
      <c r="J95" s="37"/>
      <c r="K95" s="32"/>
      <c r="L95" s="34"/>
    </row>
    <row r="96" spans="1:12" s="35" customFormat="1" ht="13.8" x14ac:dyDescent="0.3">
      <c r="A96" s="24">
        <v>89</v>
      </c>
      <c r="B96" s="47" t="s">
        <v>138</v>
      </c>
      <c r="C96" s="48">
        <v>1.4</v>
      </c>
      <c r="D96" s="32"/>
      <c r="E96" s="32"/>
      <c r="F96" s="29"/>
      <c r="G96" s="30">
        <v>1.4</v>
      </c>
      <c r="H96" s="31"/>
      <c r="I96" s="42"/>
      <c r="J96" s="37"/>
      <c r="K96" s="32"/>
      <c r="L96" s="34"/>
    </row>
    <row r="97" spans="1:12" s="35" customFormat="1" ht="13.8" x14ac:dyDescent="0.3">
      <c r="A97" s="24">
        <v>90</v>
      </c>
      <c r="B97" s="47" t="s">
        <v>139</v>
      </c>
      <c r="C97" s="48">
        <v>1.4</v>
      </c>
      <c r="D97" s="32"/>
      <c r="E97" s="32"/>
      <c r="F97" s="29"/>
      <c r="G97" s="30">
        <v>1.4</v>
      </c>
      <c r="H97" s="31"/>
      <c r="I97" s="42"/>
      <c r="J97" s="37"/>
      <c r="K97" s="32"/>
      <c r="L97" s="34"/>
    </row>
    <row r="98" spans="1:12" s="35" customFormat="1" ht="13.8" x14ac:dyDescent="0.3">
      <c r="A98" s="24">
        <v>91</v>
      </c>
      <c r="B98" s="47" t="s">
        <v>140</v>
      </c>
      <c r="C98" s="48">
        <v>1.5</v>
      </c>
      <c r="D98" s="32"/>
      <c r="E98" s="32"/>
      <c r="F98" s="29"/>
      <c r="G98" s="30">
        <v>1.5</v>
      </c>
      <c r="H98" s="31"/>
      <c r="I98" s="42"/>
      <c r="J98" s="37"/>
      <c r="K98" s="32"/>
      <c r="L98" s="34"/>
    </row>
    <row r="99" spans="1:12" s="35" customFormat="1" ht="13.8" x14ac:dyDescent="0.3">
      <c r="A99" s="24">
        <v>92</v>
      </c>
      <c r="B99" s="47" t="s">
        <v>141</v>
      </c>
      <c r="C99" s="48">
        <v>2</v>
      </c>
      <c r="D99" s="32"/>
      <c r="E99" s="32"/>
      <c r="F99" s="29"/>
      <c r="G99" s="30">
        <v>2</v>
      </c>
      <c r="H99" s="31"/>
      <c r="I99" s="42"/>
      <c r="J99" s="37"/>
      <c r="K99" s="32"/>
      <c r="L99" s="34"/>
    </row>
    <row r="100" spans="1:12" s="35" customFormat="1" ht="13.8" x14ac:dyDescent="0.3">
      <c r="A100" s="24">
        <v>93</v>
      </c>
      <c r="B100" s="40" t="s">
        <v>142</v>
      </c>
      <c r="C100" s="41">
        <v>1.37</v>
      </c>
      <c r="D100" s="32"/>
      <c r="E100" s="32"/>
      <c r="F100" s="29"/>
      <c r="G100" s="30">
        <v>1.37</v>
      </c>
      <c r="H100" s="31"/>
      <c r="I100" s="42"/>
      <c r="J100" s="37"/>
      <c r="K100" s="32"/>
      <c r="L100" s="34"/>
    </row>
    <row r="101" spans="1:12" s="35" customFormat="1" ht="13.8" x14ac:dyDescent="0.3">
      <c r="A101" s="24">
        <v>94</v>
      </c>
      <c r="B101" s="40" t="s">
        <v>143</v>
      </c>
      <c r="C101" s="41">
        <v>1.5</v>
      </c>
      <c r="D101" s="32"/>
      <c r="E101" s="32"/>
      <c r="F101" s="29"/>
      <c r="G101" s="30">
        <v>1.5</v>
      </c>
      <c r="H101" s="31"/>
      <c r="I101" s="42"/>
      <c r="J101" s="37"/>
      <c r="K101" s="32"/>
      <c r="L101" s="34"/>
    </row>
    <row r="102" spans="1:12" s="35" customFormat="1" ht="13.8" x14ac:dyDescent="0.3">
      <c r="A102" s="24">
        <v>95</v>
      </c>
      <c r="B102" s="40" t="s">
        <v>144</v>
      </c>
      <c r="C102" s="41">
        <v>1</v>
      </c>
      <c r="D102" s="32"/>
      <c r="E102" s="32"/>
      <c r="F102" s="29"/>
      <c r="G102" s="30">
        <v>1</v>
      </c>
      <c r="H102" s="31"/>
      <c r="I102" s="42"/>
      <c r="J102" s="37"/>
      <c r="K102" s="32"/>
      <c r="L102" s="34"/>
    </row>
    <row r="103" spans="1:12" s="35" customFormat="1" ht="13.8" x14ac:dyDescent="0.3">
      <c r="A103" s="24">
        <v>96</v>
      </c>
      <c r="B103" s="40" t="s">
        <v>145</v>
      </c>
      <c r="C103" s="41">
        <v>1</v>
      </c>
      <c r="D103" s="32"/>
      <c r="E103" s="32"/>
      <c r="F103" s="29"/>
      <c r="G103" s="30">
        <v>1</v>
      </c>
      <c r="H103" s="31"/>
      <c r="I103" s="42"/>
      <c r="J103" s="37"/>
      <c r="K103" s="32"/>
      <c r="L103" s="34"/>
    </row>
    <row r="104" spans="1:12" s="35" customFormat="1" ht="13.8" x14ac:dyDescent="0.3">
      <c r="A104" s="24">
        <v>97</v>
      </c>
      <c r="B104" s="40" t="s">
        <v>146</v>
      </c>
      <c r="C104" s="41">
        <v>0.5</v>
      </c>
      <c r="D104" s="32"/>
      <c r="E104" s="32"/>
      <c r="F104" s="29"/>
      <c r="G104" s="30">
        <v>0.5</v>
      </c>
      <c r="H104" s="31"/>
      <c r="I104" s="42"/>
      <c r="J104" s="37"/>
      <c r="K104" s="32"/>
      <c r="L104" s="34"/>
    </row>
    <row r="105" spans="1:12" s="35" customFormat="1" ht="13.8" x14ac:dyDescent="0.3">
      <c r="A105" s="24">
        <v>98</v>
      </c>
      <c r="B105" s="40" t="s">
        <v>147</v>
      </c>
      <c r="C105" s="41">
        <v>1.5</v>
      </c>
      <c r="D105" s="32"/>
      <c r="E105" s="32"/>
      <c r="F105" s="29"/>
      <c r="G105" s="30">
        <v>1.5</v>
      </c>
      <c r="H105" s="31"/>
      <c r="I105" s="42"/>
      <c r="J105" s="37"/>
      <c r="K105" s="32"/>
      <c r="L105" s="34"/>
    </row>
    <row r="106" spans="1:12" s="35" customFormat="1" ht="13.8" x14ac:dyDescent="0.3">
      <c r="A106" s="24">
        <v>99</v>
      </c>
      <c r="B106" s="40" t="s">
        <v>148</v>
      </c>
      <c r="C106" s="41">
        <v>1.4</v>
      </c>
      <c r="D106" s="32"/>
      <c r="E106" s="32"/>
      <c r="F106" s="29"/>
      <c r="G106" s="30">
        <v>1.4</v>
      </c>
      <c r="H106" s="31"/>
      <c r="I106" s="42"/>
      <c r="J106" s="37"/>
      <c r="K106" s="32"/>
      <c r="L106" s="34"/>
    </row>
    <row r="107" spans="1:12" s="35" customFormat="1" ht="13.8" x14ac:dyDescent="0.3">
      <c r="A107" s="24">
        <v>100</v>
      </c>
      <c r="B107" s="40" t="s">
        <v>149</v>
      </c>
      <c r="C107" s="41">
        <v>1.4</v>
      </c>
      <c r="D107" s="32"/>
      <c r="E107" s="32"/>
      <c r="F107" s="29"/>
      <c r="G107" s="30">
        <v>1.4</v>
      </c>
      <c r="H107" s="31"/>
      <c r="I107" s="42"/>
      <c r="J107" s="37"/>
      <c r="K107" s="32"/>
      <c r="L107" s="34"/>
    </row>
    <row r="108" spans="1:12" s="35" customFormat="1" ht="13.8" x14ac:dyDescent="0.3">
      <c r="A108" s="24">
        <v>101</v>
      </c>
      <c r="B108" s="40" t="s">
        <v>150</v>
      </c>
      <c r="C108" s="41">
        <v>1.4</v>
      </c>
      <c r="D108" s="32"/>
      <c r="E108" s="32"/>
      <c r="F108" s="29"/>
      <c r="G108" s="30">
        <v>1.4</v>
      </c>
      <c r="H108" s="31"/>
      <c r="I108" s="42"/>
      <c r="J108" s="37"/>
      <c r="K108" s="32"/>
      <c r="L108" s="34"/>
    </row>
    <row r="109" spans="1:12" s="35" customFormat="1" ht="13.8" x14ac:dyDescent="0.3">
      <c r="A109" s="24">
        <v>102</v>
      </c>
      <c r="B109" s="40" t="s">
        <v>151</v>
      </c>
      <c r="C109" s="41">
        <v>1.4</v>
      </c>
      <c r="D109" s="32"/>
      <c r="E109" s="32"/>
      <c r="F109" s="29"/>
      <c r="G109" s="30">
        <v>1.4</v>
      </c>
      <c r="H109" s="31"/>
      <c r="I109" s="42"/>
      <c r="J109" s="37"/>
      <c r="K109" s="32"/>
      <c r="L109" s="34"/>
    </row>
    <row r="110" spans="1:12" s="35" customFormat="1" ht="13.8" x14ac:dyDescent="0.3">
      <c r="A110" s="24">
        <v>103</v>
      </c>
      <c r="B110" s="40" t="s">
        <v>152</v>
      </c>
      <c r="C110" s="41">
        <v>1.4</v>
      </c>
      <c r="D110" s="32"/>
      <c r="E110" s="32"/>
      <c r="F110" s="29"/>
      <c r="G110" s="30">
        <v>1.4</v>
      </c>
      <c r="H110" s="31"/>
      <c r="I110" s="42"/>
      <c r="J110" s="37"/>
      <c r="K110" s="32"/>
      <c r="L110" s="34"/>
    </row>
    <row r="111" spans="1:12" s="35" customFormat="1" ht="13.8" x14ac:dyDescent="0.3">
      <c r="A111" s="24">
        <v>104</v>
      </c>
      <c r="B111" s="40" t="s">
        <v>153</v>
      </c>
      <c r="C111" s="41">
        <v>0.7</v>
      </c>
      <c r="D111" s="32"/>
      <c r="E111" s="32"/>
      <c r="F111" s="29"/>
      <c r="G111" s="30">
        <v>0.7</v>
      </c>
      <c r="H111" s="31"/>
      <c r="I111" s="42"/>
      <c r="J111" s="37"/>
      <c r="K111" s="32"/>
      <c r="L111" s="34"/>
    </row>
    <row r="112" spans="1:12" s="35" customFormat="1" ht="13.8" x14ac:dyDescent="0.3">
      <c r="A112" s="24">
        <v>105</v>
      </c>
      <c r="B112" s="40" t="s">
        <v>154</v>
      </c>
      <c r="C112" s="41">
        <v>1.37</v>
      </c>
      <c r="D112" s="32"/>
      <c r="E112" s="32"/>
      <c r="F112" s="29"/>
      <c r="G112" s="30">
        <v>1.37</v>
      </c>
      <c r="H112" s="31"/>
      <c r="I112" s="42"/>
      <c r="J112" s="37"/>
      <c r="K112" s="32"/>
      <c r="L112" s="34"/>
    </row>
    <row r="113" spans="1:12" s="35" customFormat="1" ht="13.8" x14ac:dyDescent="0.3">
      <c r="A113" s="24">
        <v>106</v>
      </c>
      <c r="B113" s="40" t="s">
        <v>155</v>
      </c>
      <c r="C113" s="41">
        <v>1.4</v>
      </c>
      <c r="D113" s="32"/>
      <c r="E113" s="32"/>
      <c r="F113" s="29"/>
      <c r="G113" s="30">
        <v>1.4</v>
      </c>
      <c r="H113" s="49"/>
      <c r="I113" s="42"/>
      <c r="J113" s="37"/>
      <c r="K113" s="32"/>
      <c r="L113" s="34"/>
    </row>
    <row r="114" spans="1:12" s="35" customFormat="1" ht="13.8" x14ac:dyDescent="0.3">
      <c r="A114" s="24">
        <v>107</v>
      </c>
      <c r="B114" s="40" t="s">
        <v>156</v>
      </c>
      <c r="C114" s="41">
        <v>1.4</v>
      </c>
      <c r="D114" s="32"/>
      <c r="E114" s="32"/>
      <c r="F114" s="29"/>
      <c r="G114" s="30">
        <v>1.4</v>
      </c>
      <c r="H114" s="31"/>
      <c r="I114" s="42"/>
      <c r="J114" s="37"/>
      <c r="K114" s="32"/>
      <c r="L114" s="34"/>
    </row>
    <row r="115" spans="1:12" s="35" customFormat="1" ht="13.8" x14ac:dyDescent="0.3">
      <c r="A115" s="24">
        <v>108</v>
      </c>
      <c r="B115" s="40" t="s">
        <v>157</v>
      </c>
      <c r="C115" s="41">
        <v>1.4</v>
      </c>
      <c r="D115" s="32"/>
      <c r="E115" s="32"/>
      <c r="F115" s="29"/>
      <c r="G115" s="30">
        <v>1.4</v>
      </c>
      <c r="H115" s="31"/>
      <c r="I115" s="42"/>
      <c r="J115" s="37"/>
      <c r="K115" s="32"/>
      <c r="L115" s="34"/>
    </row>
    <row r="116" spans="1:12" s="35" customFormat="1" ht="13.8" x14ac:dyDescent="0.3">
      <c r="A116" s="24">
        <v>109</v>
      </c>
      <c r="B116" s="40" t="s">
        <v>158</v>
      </c>
      <c r="C116" s="41">
        <v>1.4</v>
      </c>
      <c r="D116" s="32"/>
      <c r="E116" s="32"/>
      <c r="F116" s="29"/>
      <c r="G116" s="30">
        <v>1.4</v>
      </c>
      <c r="H116" s="31"/>
      <c r="I116" s="42"/>
      <c r="J116" s="37"/>
      <c r="K116" s="32"/>
      <c r="L116" s="34"/>
    </row>
    <row r="117" spans="1:12" s="35" customFormat="1" ht="13.8" x14ac:dyDescent="0.3">
      <c r="A117" s="24">
        <v>110</v>
      </c>
      <c r="B117" s="40" t="s">
        <v>159</v>
      </c>
      <c r="C117" s="41">
        <v>1.4</v>
      </c>
      <c r="D117" s="32"/>
      <c r="E117" s="32"/>
      <c r="F117" s="29"/>
      <c r="G117" s="30">
        <v>1.4</v>
      </c>
      <c r="H117" s="31"/>
      <c r="I117" s="42"/>
      <c r="J117" s="37"/>
      <c r="K117" s="32"/>
      <c r="L117" s="34"/>
    </row>
    <row r="118" spans="1:12" s="35" customFormat="1" ht="13.8" x14ac:dyDescent="0.3">
      <c r="A118" s="24">
        <v>111</v>
      </c>
      <c r="B118" s="40" t="s">
        <v>160</v>
      </c>
      <c r="C118" s="41">
        <v>1.4</v>
      </c>
      <c r="D118" s="32"/>
      <c r="E118" s="32"/>
      <c r="F118" s="29"/>
      <c r="G118" s="30">
        <v>1.4</v>
      </c>
      <c r="H118" s="31"/>
      <c r="I118" s="42"/>
      <c r="J118" s="37"/>
      <c r="K118" s="32"/>
      <c r="L118" s="34"/>
    </row>
    <row r="119" spans="1:12" s="35" customFormat="1" ht="13.8" x14ac:dyDescent="0.3">
      <c r="A119" s="24">
        <v>112</v>
      </c>
      <c r="B119" s="40" t="s">
        <v>161</v>
      </c>
      <c r="C119" s="41">
        <v>1</v>
      </c>
      <c r="D119" s="32"/>
      <c r="E119" s="32"/>
      <c r="F119" s="29"/>
      <c r="G119" s="30">
        <v>1</v>
      </c>
      <c r="H119" s="31"/>
      <c r="I119" s="42"/>
      <c r="J119" s="37"/>
      <c r="K119" s="32"/>
      <c r="L119" s="34"/>
    </row>
    <row r="120" spans="1:12" s="35" customFormat="1" ht="13.8" x14ac:dyDescent="0.3">
      <c r="A120" s="24">
        <v>113</v>
      </c>
      <c r="B120" s="40" t="s">
        <v>162</v>
      </c>
      <c r="C120" s="41">
        <v>1</v>
      </c>
      <c r="D120" s="32"/>
      <c r="E120" s="32"/>
      <c r="F120" s="29"/>
      <c r="G120" s="30">
        <v>1</v>
      </c>
      <c r="H120" s="31"/>
      <c r="I120" s="42"/>
      <c r="J120" s="37"/>
      <c r="K120" s="32"/>
      <c r="L120" s="34"/>
    </row>
    <row r="121" spans="1:12" s="35" customFormat="1" ht="13.8" x14ac:dyDescent="0.3">
      <c r="A121" s="24">
        <v>114</v>
      </c>
      <c r="B121" s="40" t="s">
        <v>163</v>
      </c>
      <c r="C121" s="41">
        <v>1</v>
      </c>
      <c r="D121" s="32"/>
      <c r="E121" s="32"/>
      <c r="F121" s="29"/>
      <c r="G121" s="30">
        <v>1</v>
      </c>
      <c r="H121" s="31"/>
      <c r="I121" s="42"/>
      <c r="J121" s="37"/>
      <c r="K121" s="32"/>
      <c r="L121" s="34"/>
    </row>
    <row r="122" spans="1:12" s="35" customFormat="1" ht="13.8" x14ac:dyDescent="0.3">
      <c r="A122" s="24">
        <v>115</v>
      </c>
      <c r="B122" s="40" t="s">
        <v>164</v>
      </c>
      <c r="C122" s="41">
        <v>1</v>
      </c>
      <c r="D122" s="32"/>
      <c r="E122" s="32"/>
      <c r="F122" s="29"/>
      <c r="G122" s="30">
        <v>1</v>
      </c>
      <c r="H122" s="31"/>
      <c r="I122" s="42"/>
      <c r="J122" s="37"/>
      <c r="K122" s="32"/>
      <c r="L122" s="34"/>
    </row>
    <row r="123" spans="1:12" s="35" customFormat="1" ht="13.8" x14ac:dyDescent="0.3">
      <c r="A123" s="24">
        <v>116</v>
      </c>
      <c r="B123" s="40" t="s">
        <v>165</v>
      </c>
      <c r="C123" s="41">
        <v>1</v>
      </c>
      <c r="D123" s="32"/>
      <c r="E123" s="32"/>
      <c r="F123" s="29"/>
      <c r="G123" s="30">
        <v>1</v>
      </c>
      <c r="H123" s="31"/>
      <c r="I123" s="42"/>
      <c r="J123" s="37"/>
      <c r="K123" s="32"/>
      <c r="L123" s="34"/>
    </row>
    <row r="124" spans="1:12" s="35" customFormat="1" ht="13.8" x14ac:dyDescent="0.3">
      <c r="A124" s="24">
        <v>117</v>
      </c>
      <c r="B124" s="40" t="s">
        <v>166</v>
      </c>
      <c r="C124" s="41">
        <v>7</v>
      </c>
      <c r="D124" s="32"/>
      <c r="E124" s="32"/>
      <c r="F124" s="29"/>
      <c r="G124" s="30">
        <v>7</v>
      </c>
      <c r="H124" s="31"/>
      <c r="I124" s="42"/>
      <c r="J124" s="37"/>
      <c r="K124" s="32"/>
      <c r="L124" s="34"/>
    </row>
    <row r="125" spans="1:12" s="35" customFormat="1" ht="13.8" x14ac:dyDescent="0.3">
      <c r="A125" s="24">
        <v>118</v>
      </c>
      <c r="B125" s="40" t="s">
        <v>167</v>
      </c>
      <c r="C125" s="41">
        <v>0.4</v>
      </c>
      <c r="D125" s="32"/>
      <c r="E125" s="32"/>
      <c r="F125" s="29"/>
      <c r="G125" s="30">
        <v>0.4</v>
      </c>
      <c r="H125" s="31"/>
      <c r="I125" s="42"/>
      <c r="J125" s="37"/>
      <c r="K125" s="32"/>
      <c r="L125" s="34"/>
    </row>
    <row r="126" spans="1:12" s="35" customFormat="1" ht="13.8" x14ac:dyDescent="0.3">
      <c r="A126" s="24">
        <v>119</v>
      </c>
      <c r="B126" s="40" t="s">
        <v>168</v>
      </c>
      <c r="C126" s="41">
        <v>3</v>
      </c>
      <c r="D126" s="32"/>
      <c r="E126" s="32"/>
      <c r="F126" s="29"/>
      <c r="G126" s="30">
        <v>3</v>
      </c>
      <c r="H126" s="31"/>
      <c r="I126" s="42"/>
      <c r="J126" s="37"/>
      <c r="K126" s="32"/>
      <c r="L126" s="34"/>
    </row>
    <row r="127" spans="1:12" s="35" customFormat="1" ht="13.8" x14ac:dyDescent="0.3">
      <c r="A127" s="24">
        <v>120</v>
      </c>
      <c r="B127" s="40" t="s">
        <v>169</v>
      </c>
      <c r="C127" s="41">
        <v>0.5</v>
      </c>
      <c r="D127" s="32"/>
      <c r="E127" s="32"/>
      <c r="F127" s="29"/>
      <c r="G127" s="30">
        <v>0.5</v>
      </c>
      <c r="H127" s="31"/>
      <c r="I127" s="42"/>
      <c r="J127" s="37"/>
      <c r="K127" s="32"/>
      <c r="L127" s="34"/>
    </row>
    <row r="128" spans="1:12" s="35" customFormat="1" ht="13.8" x14ac:dyDescent="0.3">
      <c r="A128" s="24">
        <v>121</v>
      </c>
      <c r="B128" s="40" t="s">
        <v>170</v>
      </c>
      <c r="C128" s="41">
        <v>1</v>
      </c>
      <c r="D128" s="32"/>
      <c r="E128" s="32"/>
      <c r="F128" s="50"/>
      <c r="G128" s="30">
        <v>1</v>
      </c>
      <c r="H128" s="31"/>
      <c r="I128" s="42"/>
      <c r="J128" s="37"/>
      <c r="K128" s="32"/>
      <c r="L128" s="34"/>
    </row>
    <row r="129" spans="1:12" s="35" customFormat="1" ht="13.8" x14ac:dyDescent="0.3">
      <c r="A129" s="24">
        <v>122</v>
      </c>
      <c r="B129" s="40" t="s">
        <v>171</v>
      </c>
      <c r="C129" s="41">
        <v>1</v>
      </c>
      <c r="D129" s="32"/>
      <c r="E129" s="32"/>
      <c r="F129" s="29"/>
      <c r="G129" s="30">
        <v>1</v>
      </c>
      <c r="H129" s="31"/>
      <c r="I129" s="42"/>
      <c r="J129" s="37"/>
      <c r="K129" s="32"/>
      <c r="L129" s="34"/>
    </row>
    <row r="130" spans="1:12" s="35" customFormat="1" ht="13.8" x14ac:dyDescent="0.3">
      <c r="A130" s="24">
        <v>123</v>
      </c>
      <c r="B130" s="40" t="s">
        <v>172</v>
      </c>
      <c r="C130" s="41">
        <v>0.68</v>
      </c>
      <c r="D130" s="32"/>
      <c r="E130" s="32"/>
      <c r="F130" s="29"/>
      <c r="G130" s="30">
        <v>0.68</v>
      </c>
      <c r="H130" s="31"/>
      <c r="I130" s="42"/>
      <c r="J130" s="37"/>
      <c r="K130" s="32"/>
      <c r="L130" s="34"/>
    </row>
    <row r="131" spans="1:12" s="35" customFormat="1" ht="13.8" x14ac:dyDescent="0.3">
      <c r="A131" s="24">
        <v>124</v>
      </c>
      <c r="B131" s="40" t="s">
        <v>128</v>
      </c>
      <c r="C131" s="41">
        <v>1.5</v>
      </c>
      <c r="D131" s="32"/>
      <c r="E131" s="32"/>
      <c r="F131" s="29"/>
      <c r="G131" s="30">
        <v>1.5</v>
      </c>
      <c r="H131" s="31"/>
      <c r="I131" s="42"/>
      <c r="J131" s="37"/>
      <c r="K131" s="32"/>
      <c r="L131" s="34"/>
    </row>
    <row r="132" spans="1:12" s="35" customFormat="1" ht="13.8" x14ac:dyDescent="0.3">
      <c r="A132" s="24">
        <v>125</v>
      </c>
      <c r="B132" s="26" t="s">
        <v>108</v>
      </c>
      <c r="C132" s="51">
        <v>1</v>
      </c>
      <c r="D132" s="32"/>
      <c r="E132" s="32"/>
      <c r="F132" s="29"/>
      <c r="G132" s="30">
        <v>1</v>
      </c>
      <c r="H132" s="31"/>
      <c r="I132" s="42"/>
      <c r="J132" s="37"/>
      <c r="K132" s="32"/>
      <c r="L132" s="34"/>
    </row>
    <row r="133" spans="1:12" s="35" customFormat="1" ht="13.8" x14ac:dyDescent="0.3">
      <c r="A133" s="24">
        <v>126</v>
      </c>
      <c r="B133" s="40" t="s">
        <v>173</v>
      </c>
      <c r="C133" s="41">
        <v>2</v>
      </c>
      <c r="D133" s="32"/>
      <c r="E133" s="32"/>
      <c r="F133" s="29"/>
      <c r="G133" s="30">
        <v>2</v>
      </c>
      <c r="H133" s="31"/>
      <c r="I133" s="42"/>
      <c r="J133" s="37"/>
      <c r="K133" s="32"/>
      <c r="L133" s="34"/>
    </row>
    <row r="134" spans="1:12" s="35" customFormat="1" ht="13.8" x14ac:dyDescent="0.3">
      <c r="A134" s="24">
        <v>127</v>
      </c>
      <c r="B134" s="40" t="s">
        <v>174</v>
      </c>
      <c r="C134" s="41">
        <v>3</v>
      </c>
      <c r="D134" s="32"/>
      <c r="E134" s="32"/>
      <c r="F134" s="29"/>
      <c r="G134" s="30">
        <v>3</v>
      </c>
      <c r="H134" s="31"/>
      <c r="I134" s="42"/>
      <c r="J134" s="37"/>
      <c r="K134" s="32"/>
      <c r="L134" s="34"/>
    </row>
    <row r="135" spans="1:12" s="35" customFormat="1" ht="13.8" x14ac:dyDescent="0.3">
      <c r="A135" s="24">
        <v>128</v>
      </c>
      <c r="B135" s="40" t="s">
        <v>175</v>
      </c>
      <c r="C135" s="41">
        <v>5</v>
      </c>
      <c r="D135" s="32"/>
      <c r="E135" s="32"/>
      <c r="F135" s="29"/>
      <c r="G135" s="30">
        <v>5</v>
      </c>
      <c r="H135" s="31"/>
      <c r="I135" s="42"/>
      <c r="J135" s="37"/>
      <c r="K135" s="32"/>
      <c r="L135" s="34"/>
    </row>
    <row r="136" spans="1:12" s="35" customFormat="1" ht="13.8" x14ac:dyDescent="0.3">
      <c r="A136" s="24">
        <v>129</v>
      </c>
      <c r="B136" s="40" t="s">
        <v>176</v>
      </c>
      <c r="C136" s="41">
        <v>1.4</v>
      </c>
      <c r="D136" s="32"/>
      <c r="E136" s="32"/>
      <c r="F136" s="29"/>
      <c r="G136" s="30">
        <v>1.4</v>
      </c>
      <c r="H136" s="31"/>
      <c r="I136" s="52"/>
      <c r="J136" s="37"/>
      <c r="K136" s="32"/>
      <c r="L136" s="34"/>
    </row>
    <row r="137" spans="1:12" s="35" customFormat="1" ht="13.8" x14ac:dyDescent="0.3">
      <c r="A137" s="24">
        <v>130</v>
      </c>
      <c r="B137" s="40" t="s">
        <v>177</v>
      </c>
      <c r="C137" s="41">
        <v>1.4</v>
      </c>
      <c r="D137" s="32"/>
      <c r="E137" s="32"/>
      <c r="F137" s="29"/>
      <c r="G137" s="30">
        <v>1.4</v>
      </c>
      <c r="H137" s="31"/>
      <c r="I137" s="32"/>
      <c r="J137" s="37"/>
      <c r="K137" s="32"/>
      <c r="L137" s="34"/>
    </row>
    <row r="138" spans="1:12" s="35" customFormat="1" ht="13.8" x14ac:dyDescent="0.3">
      <c r="A138" s="24">
        <v>131</v>
      </c>
      <c r="B138" s="40" t="s">
        <v>178</v>
      </c>
      <c r="C138" s="41">
        <v>1.4</v>
      </c>
      <c r="D138" s="32"/>
      <c r="E138" s="32"/>
      <c r="F138" s="29"/>
      <c r="G138" s="30">
        <v>1.4</v>
      </c>
      <c r="H138" s="31"/>
      <c r="I138" s="32"/>
      <c r="J138" s="37"/>
      <c r="K138" s="32"/>
      <c r="L138" s="34"/>
    </row>
    <row r="139" spans="1:12" s="35" customFormat="1" ht="13.8" x14ac:dyDescent="0.3">
      <c r="A139" s="24">
        <v>132</v>
      </c>
      <c r="B139" s="40" t="s">
        <v>179</v>
      </c>
      <c r="C139" s="41">
        <v>1.4</v>
      </c>
      <c r="D139" s="32"/>
      <c r="E139" s="32"/>
      <c r="F139" s="29"/>
      <c r="G139" s="30">
        <v>1.4</v>
      </c>
      <c r="H139" s="31"/>
      <c r="I139" s="32"/>
      <c r="J139" s="37"/>
      <c r="K139" s="32"/>
      <c r="L139" s="34"/>
    </row>
    <row r="140" spans="1:12" s="35" customFormat="1" ht="13.8" x14ac:dyDescent="0.3">
      <c r="A140" s="24">
        <v>133</v>
      </c>
      <c r="B140" s="40" t="s">
        <v>180</v>
      </c>
      <c r="C140" s="41">
        <v>1.4</v>
      </c>
      <c r="D140" s="32"/>
      <c r="E140" s="32"/>
      <c r="F140" s="29"/>
      <c r="G140" s="30">
        <v>1.4</v>
      </c>
      <c r="H140" s="31"/>
      <c r="I140" s="32"/>
      <c r="J140" s="37"/>
      <c r="K140" s="32"/>
      <c r="L140" s="34"/>
    </row>
    <row r="141" spans="1:12" s="35" customFormat="1" ht="13.8" x14ac:dyDescent="0.3">
      <c r="A141" s="24">
        <v>134</v>
      </c>
      <c r="B141" s="40" t="s">
        <v>181</v>
      </c>
      <c r="C141" s="41">
        <v>1.4</v>
      </c>
      <c r="D141" s="32"/>
      <c r="E141" s="32"/>
      <c r="F141" s="29"/>
      <c r="G141" s="30">
        <v>1.4</v>
      </c>
      <c r="H141" s="31"/>
      <c r="I141" s="32"/>
      <c r="J141" s="37"/>
      <c r="K141" s="32"/>
      <c r="L141" s="34"/>
    </row>
    <row r="142" spans="1:12" s="35" customFormat="1" ht="13.8" x14ac:dyDescent="0.3">
      <c r="A142" s="24">
        <v>135</v>
      </c>
      <c r="B142" s="40" t="s">
        <v>182</v>
      </c>
      <c r="C142" s="41">
        <v>1.4</v>
      </c>
      <c r="D142" s="32"/>
      <c r="E142" s="32"/>
      <c r="F142" s="29"/>
      <c r="G142" s="30">
        <v>1.4</v>
      </c>
      <c r="H142" s="31"/>
      <c r="I142" s="32"/>
      <c r="J142" s="37"/>
      <c r="K142" s="32"/>
      <c r="L142" s="34"/>
    </row>
    <row r="143" spans="1:12" s="35" customFormat="1" ht="13.8" x14ac:dyDescent="0.3">
      <c r="A143" s="24">
        <v>136</v>
      </c>
      <c r="B143" s="40" t="s">
        <v>114</v>
      </c>
      <c r="C143" s="41">
        <v>1.4</v>
      </c>
      <c r="D143" s="32"/>
      <c r="E143" s="32"/>
      <c r="F143" s="29"/>
      <c r="G143" s="30">
        <v>1.4</v>
      </c>
      <c r="H143" s="31"/>
      <c r="I143" s="32"/>
      <c r="J143" s="37"/>
      <c r="K143" s="32"/>
      <c r="L143" s="34"/>
    </row>
    <row r="144" spans="1:12" s="35" customFormat="1" ht="13.8" x14ac:dyDescent="0.3">
      <c r="A144" s="24">
        <v>137</v>
      </c>
      <c r="B144" s="40" t="s">
        <v>183</v>
      </c>
      <c r="C144" s="41">
        <v>1.4</v>
      </c>
      <c r="D144" s="32"/>
      <c r="E144" s="32"/>
      <c r="F144" s="29"/>
      <c r="G144" s="30">
        <v>1.4</v>
      </c>
      <c r="H144" s="31"/>
      <c r="I144" s="32"/>
      <c r="J144" s="37"/>
      <c r="K144" s="32"/>
      <c r="L144" s="34"/>
    </row>
    <row r="145" spans="1:12" s="35" customFormat="1" ht="13.8" x14ac:dyDescent="0.3">
      <c r="A145" s="24">
        <v>138</v>
      </c>
      <c r="B145" s="40" t="s">
        <v>184</v>
      </c>
      <c r="C145" s="41">
        <v>1.4</v>
      </c>
      <c r="D145" s="32"/>
      <c r="E145" s="32"/>
      <c r="F145" s="29"/>
      <c r="G145" s="30">
        <v>1.4</v>
      </c>
      <c r="H145" s="31"/>
      <c r="I145" s="32"/>
      <c r="J145" s="37"/>
      <c r="K145" s="32"/>
      <c r="L145" s="34"/>
    </row>
    <row r="146" spans="1:12" s="35" customFormat="1" ht="13.8" x14ac:dyDescent="0.3">
      <c r="A146" s="24">
        <v>139</v>
      </c>
      <c r="B146" s="40" t="s">
        <v>185</v>
      </c>
      <c r="C146" s="41">
        <v>0.5</v>
      </c>
      <c r="D146" s="32"/>
      <c r="E146" s="32"/>
      <c r="F146" s="29"/>
      <c r="G146" s="30">
        <v>0.5</v>
      </c>
      <c r="H146" s="31"/>
      <c r="I146" s="32"/>
      <c r="J146" s="37"/>
      <c r="K146" s="32"/>
      <c r="L146" s="34"/>
    </row>
    <row r="147" spans="1:12" s="35" customFormat="1" ht="13.8" x14ac:dyDescent="0.3">
      <c r="A147" s="24">
        <v>140</v>
      </c>
      <c r="B147" s="40" t="s">
        <v>186</v>
      </c>
      <c r="C147" s="41">
        <v>0.6</v>
      </c>
      <c r="D147" s="32"/>
      <c r="E147" s="32"/>
      <c r="F147" s="29"/>
      <c r="G147" s="30">
        <v>0.6</v>
      </c>
      <c r="H147" s="31"/>
      <c r="I147" s="32"/>
      <c r="J147" s="37"/>
      <c r="K147" s="32"/>
      <c r="L147" s="34"/>
    </row>
    <row r="148" spans="1:12" s="35" customFormat="1" ht="13.8" x14ac:dyDescent="0.3">
      <c r="A148" s="24">
        <v>141</v>
      </c>
      <c r="B148" s="40" t="s">
        <v>187</v>
      </c>
      <c r="C148" s="41">
        <v>1.4</v>
      </c>
      <c r="D148" s="32"/>
      <c r="E148" s="32"/>
      <c r="F148" s="29"/>
      <c r="G148" s="30">
        <v>1.4</v>
      </c>
      <c r="H148" s="31"/>
      <c r="I148" s="32"/>
      <c r="J148" s="37"/>
      <c r="K148" s="32"/>
      <c r="L148" s="34"/>
    </row>
    <row r="149" spans="1:12" s="35" customFormat="1" ht="13.8" x14ac:dyDescent="0.3">
      <c r="A149" s="24">
        <v>142</v>
      </c>
      <c r="B149" s="40" t="s">
        <v>77</v>
      </c>
      <c r="C149" s="41">
        <v>1.5</v>
      </c>
      <c r="D149" s="32"/>
      <c r="E149" s="32"/>
      <c r="F149" s="29"/>
      <c r="G149" s="30">
        <v>1.5</v>
      </c>
      <c r="H149" s="31"/>
      <c r="I149" s="32"/>
      <c r="J149" s="37"/>
      <c r="K149" s="32"/>
      <c r="L149" s="34"/>
    </row>
    <row r="150" spans="1:12" s="35" customFormat="1" ht="13.8" x14ac:dyDescent="0.3">
      <c r="A150" s="24">
        <v>143</v>
      </c>
      <c r="B150" s="40" t="s">
        <v>188</v>
      </c>
      <c r="C150" s="41">
        <v>1.4</v>
      </c>
      <c r="D150" s="32"/>
      <c r="E150" s="32"/>
      <c r="F150" s="29"/>
      <c r="G150" s="30">
        <v>1.4</v>
      </c>
      <c r="H150" s="31"/>
      <c r="I150" s="32"/>
      <c r="J150" s="37"/>
      <c r="K150" s="32"/>
      <c r="L150" s="34"/>
    </row>
    <row r="151" spans="1:12" s="35" customFormat="1" ht="13.8" x14ac:dyDescent="0.3">
      <c r="A151" s="24">
        <v>144</v>
      </c>
      <c r="B151" s="40" t="s">
        <v>124</v>
      </c>
      <c r="C151" s="41">
        <v>1.2</v>
      </c>
      <c r="D151" s="32"/>
      <c r="E151" s="32"/>
      <c r="F151" s="29"/>
      <c r="G151" s="30">
        <v>1.2</v>
      </c>
      <c r="H151" s="31"/>
      <c r="I151" s="32"/>
      <c r="J151" s="37"/>
      <c r="K151" s="32"/>
      <c r="L151" s="34"/>
    </row>
    <row r="152" spans="1:12" s="35" customFormat="1" ht="13.8" x14ac:dyDescent="0.3">
      <c r="A152" s="24">
        <v>145</v>
      </c>
      <c r="B152" s="40" t="s">
        <v>189</v>
      </c>
      <c r="C152" s="41">
        <v>2</v>
      </c>
      <c r="D152" s="32"/>
      <c r="E152" s="32"/>
      <c r="F152" s="29"/>
      <c r="G152" s="30">
        <v>2</v>
      </c>
      <c r="H152" s="31"/>
      <c r="I152" s="32"/>
      <c r="J152" s="37"/>
      <c r="K152" s="32"/>
      <c r="L152" s="34"/>
    </row>
    <row r="153" spans="1:12" s="35" customFormat="1" ht="13.8" x14ac:dyDescent="0.3">
      <c r="A153" s="24">
        <v>146</v>
      </c>
      <c r="B153" s="40" t="s">
        <v>190</v>
      </c>
      <c r="C153" s="41">
        <v>2.35</v>
      </c>
      <c r="D153" s="32"/>
      <c r="E153" s="32"/>
      <c r="F153" s="29"/>
      <c r="G153" s="30">
        <v>2.35</v>
      </c>
      <c r="H153" s="31"/>
      <c r="I153" s="32"/>
      <c r="J153" s="37"/>
      <c r="K153" s="32"/>
      <c r="L153" s="34"/>
    </row>
    <row r="154" spans="1:12" s="35" customFormat="1" ht="13.8" x14ac:dyDescent="0.3">
      <c r="A154" s="24">
        <v>147</v>
      </c>
      <c r="B154" s="40" t="s">
        <v>191</v>
      </c>
      <c r="C154" s="41">
        <v>1.4</v>
      </c>
      <c r="D154" s="32"/>
      <c r="E154" s="32"/>
      <c r="F154" s="29"/>
      <c r="G154" s="30">
        <v>1.4</v>
      </c>
      <c r="H154" s="31"/>
      <c r="I154" s="32"/>
      <c r="J154" s="37"/>
      <c r="K154" s="32"/>
      <c r="L154" s="34"/>
    </row>
    <row r="155" spans="1:12" s="35" customFormat="1" ht="13.8" x14ac:dyDescent="0.3">
      <c r="A155" s="24">
        <v>148</v>
      </c>
      <c r="B155" s="40" t="s">
        <v>192</v>
      </c>
      <c r="C155" s="41">
        <v>1.4</v>
      </c>
      <c r="D155" s="32"/>
      <c r="E155" s="32"/>
      <c r="F155" s="29"/>
      <c r="G155" s="30">
        <v>1.4</v>
      </c>
      <c r="H155" s="31"/>
      <c r="I155" s="32"/>
      <c r="J155" s="37"/>
      <c r="K155" s="32"/>
      <c r="L155" s="34"/>
    </row>
    <row r="156" spans="1:12" s="35" customFormat="1" ht="13.8" x14ac:dyDescent="0.3">
      <c r="A156" s="24">
        <v>149</v>
      </c>
      <c r="B156" s="40" t="s">
        <v>193</v>
      </c>
      <c r="C156" s="41">
        <v>1.4</v>
      </c>
      <c r="D156" s="32"/>
      <c r="E156" s="32"/>
      <c r="F156" s="29"/>
      <c r="G156" s="30">
        <v>1.4</v>
      </c>
      <c r="H156" s="31"/>
      <c r="I156" s="32"/>
      <c r="J156" s="37"/>
      <c r="K156" s="32"/>
      <c r="L156" s="34"/>
    </row>
    <row r="157" spans="1:12" s="35" customFormat="1" ht="13.8" x14ac:dyDescent="0.3">
      <c r="A157" s="24">
        <v>150</v>
      </c>
      <c r="B157" s="40" t="s">
        <v>147</v>
      </c>
      <c r="C157" s="41">
        <v>1.5</v>
      </c>
      <c r="D157" s="32"/>
      <c r="E157" s="32"/>
      <c r="F157" s="29"/>
      <c r="G157" s="30">
        <v>1.5</v>
      </c>
      <c r="H157" s="31"/>
      <c r="I157" s="32"/>
      <c r="J157" s="37"/>
      <c r="K157" s="32"/>
      <c r="L157" s="34"/>
    </row>
    <row r="158" spans="1:12" s="35" customFormat="1" ht="13.8" x14ac:dyDescent="0.3">
      <c r="A158" s="24">
        <v>151</v>
      </c>
      <c r="B158" s="40" t="s">
        <v>194</v>
      </c>
      <c r="C158" s="41">
        <v>1.4</v>
      </c>
      <c r="D158" s="32"/>
      <c r="E158" s="32"/>
      <c r="F158" s="29"/>
      <c r="G158" s="30">
        <v>1.4</v>
      </c>
      <c r="H158" s="31"/>
      <c r="I158" s="32"/>
      <c r="J158" s="37"/>
      <c r="K158" s="32"/>
      <c r="L158" s="34"/>
    </row>
    <row r="159" spans="1:12" s="35" customFormat="1" ht="13.8" x14ac:dyDescent="0.3">
      <c r="A159" s="24">
        <v>152</v>
      </c>
      <c r="B159" s="40" t="s">
        <v>195</v>
      </c>
      <c r="C159" s="41">
        <v>1</v>
      </c>
      <c r="D159" s="32"/>
      <c r="E159" s="32"/>
      <c r="F159" s="29"/>
      <c r="G159" s="30">
        <v>1</v>
      </c>
      <c r="H159" s="31"/>
      <c r="I159" s="32"/>
      <c r="J159" s="37"/>
      <c r="K159" s="32"/>
      <c r="L159" s="34"/>
    </row>
    <row r="160" spans="1:12" s="35" customFormat="1" ht="13.8" x14ac:dyDescent="0.3">
      <c r="A160" s="24">
        <v>153</v>
      </c>
      <c r="B160" s="40" t="s">
        <v>169</v>
      </c>
      <c r="C160" s="41">
        <v>1</v>
      </c>
      <c r="D160" s="32"/>
      <c r="E160" s="32"/>
      <c r="F160" s="29"/>
      <c r="G160" s="30">
        <v>1</v>
      </c>
      <c r="H160" s="31"/>
      <c r="I160" s="32"/>
      <c r="J160" s="37"/>
      <c r="K160" s="32"/>
      <c r="L160" s="34"/>
    </row>
    <row r="161" spans="1:12" s="35" customFormat="1" ht="13.8" x14ac:dyDescent="0.3">
      <c r="A161" s="24">
        <v>154</v>
      </c>
      <c r="B161" s="40" t="s">
        <v>196</v>
      </c>
      <c r="C161" s="41">
        <v>1.4</v>
      </c>
      <c r="D161" s="32"/>
      <c r="E161" s="32"/>
      <c r="F161" s="29"/>
      <c r="G161" s="30">
        <v>1.4</v>
      </c>
      <c r="H161" s="31"/>
      <c r="I161" s="32"/>
      <c r="J161" s="37"/>
      <c r="K161" s="32"/>
      <c r="L161" s="34"/>
    </row>
    <row r="162" spans="1:12" s="35" customFormat="1" ht="13.8" x14ac:dyDescent="0.3">
      <c r="A162" s="24">
        <v>155</v>
      </c>
      <c r="B162" s="40" t="s">
        <v>105</v>
      </c>
      <c r="C162" s="41">
        <v>1</v>
      </c>
      <c r="D162" s="32"/>
      <c r="E162" s="32"/>
      <c r="F162" s="29"/>
      <c r="G162" s="30">
        <v>1</v>
      </c>
      <c r="H162" s="31"/>
      <c r="I162" s="32"/>
      <c r="J162" s="37"/>
      <c r="K162" s="32"/>
      <c r="L162" s="34"/>
    </row>
    <row r="163" spans="1:12" s="35" customFormat="1" ht="13.8" x14ac:dyDescent="0.3">
      <c r="A163" s="24">
        <v>156</v>
      </c>
      <c r="B163" s="40" t="s">
        <v>197</v>
      </c>
      <c r="C163" s="41">
        <v>1</v>
      </c>
      <c r="D163" s="32"/>
      <c r="E163" s="32"/>
      <c r="F163" s="29"/>
      <c r="G163" s="30">
        <v>1</v>
      </c>
      <c r="H163" s="31"/>
      <c r="I163" s="32"/>
      <c r="J163" s="37"/>
      <c r="K163" s="32"/>
      <c r="L163" s="34"/>
    </row>
    <row r="164" spans="1:12" s="35" customFormat="1" ht="13.8" x14ac:dyDescent="0.3">
      <c r="A164" s="24">
        <v>157</v>
      </c>
      <c r="B164" s="40" t="s">
        <v>104</v>
      </c>
      <c r="C164" s="41">
        <v>1</v>
      </c>
      <c r="D164" s="32"/>
      <c r="E164" s="32"/>
      <c r="F164" s="29"/>
      <c r="G164" s="30">
        <v>1</v>
      </c>
      <c r="H164" s="31"/>
      <c r="I164" s="32"/>
      <c r="J164" s="37"/>
      <c r="K164" s="32"/>
      <c r="L164" s="34"/>
    </row>
    <row r="165" spans="1:12" s="35" customFormat="1" ht="13.8" x14ac:dyDescent="0.3">
      <c r="A165" s="24">
        <v>158</v>
      </c>
      <c r="B165" s="40" t="s">
        <v>198</v>
      </c>
      <c r="C165" s="41">
        <v>1.4</v>
      </c>
      <c r="D165" s="32"/>
      <c r="E165" s="32"/>
      <c r="F165" s="29"/>
      <c r="G165" s="30">
        <v>1.4</v>
      </c>
      <c r="H165" s="31"/>
      <c r="I165" s="32"/>
      <c r="J165" s="37"/>
      <c r="K165" s="32"/>
      <c r="L165" s="34"/>
    </row>
    <row r="166" spans="1:12" s="35" customFormat="1" ht="13.8" x14ac:dyDescent="0.3">
      <c r="A166" s="24">
        <v>159</v>
      </c>
      <c r="B166" s="40" t="s">
        <v>199</v>
      </c>
      <c r="C166" s="41">
        <v>1.4</v>
      </c>
      <c r="D166" s="32"/>
      <c r="E166" s="32"/>
      <c r="F166" s="29"/>
      <c r="G166" s="30">
        <v>1.4</v>
      </c>
      <c r="H166" s="31"/>
      <c r="I166" s="32"/>
      <c r="J166" s="37"/>
      <c r="K166" s="32"/>
      <c r="L166" s="34"/>
    </row>
    <row r="167" spans="1:12" s="35" customFormat="1" ht="13.8" x14ac:dyDescent="0.3">
      <c r="A167" s="24">
        <v>160</v>
      </c>
      <c r="B167" s="26" t="s">
        <v>200</v>
      </c>
      <c r="C167" s="51">
        <v>3</v>
      </c>
      <c r="D167" s="32"/>
      <c r="E167" s="32"/>
      <c r="F167" s="29"/>
      <c r="G167" s="30">
        <v>3</v>
      </c>
      <c r="H167" s="31"/>
      <c r="I167" s="32"/>
      <c r="J167" s="37"/>
      <c r="K167" s="32"/>
      <c r="L167" s="34"/>
    </row>
    <row r="168" spans="1:12" s="35" customFormat="1" ht="13.8" x14ac:dyDescent="0.3">
      <c r="A168" s="24">
        <v>161</v>
      </c>
      <c r="B168" s="40" t="s">
        <v>201</v>
      </c>
      <c r="C168" s="41">
        <v>1.4</v>
      </c>
      <c r="D168" s="32"/>
      <c r="E168" s="32"/>
      <c r="F168" s="44"/>
      <c r="G168" s="30">
        <v>1.4</v>
      </c>
      <c r="H168" s="31"/>
      <c r="I168" s="32"/>
      <c r="J168" s="37"/>
      <c r="K168" s="32"/>
      <c r="L168" s="34"/>
    </row>
    <row r="169" spans="1:12" s="35" customFormat="1" ht="13.8" x14ac:dyDescent="0.3">
      <c r="A169" s="24">
        <v>162</v>
      </c>
      <c r="B169" s="40" t="s">
        <v>111</v>
      </c>
      <c r="C169" s="41">
        <v>3</v>
      </c>
      <c r="D169" s="32"/>
      <c r="E169" s="32"/>
      <c r="F169" s="29"/>
      <c r="G169" s="30">
        <v>3</v>
      </c>
      <c r="H169" s="31"/>
      <c r="I169" s="32"/>
      <c r="J169" s="37"/>
      <c r="K169" s="32"/>
      <c r="L169" s="34"/>
    </row>
    <row r="170" spans="1:12" s="35" customFormat="1" ht="13.8" x14ac:dyDescent="0.3">
      <c r="A170" s="24">
        <v>163</v>
      </c>
      <c r="B170" s="40" t="s">
        <v>115</v>
      </c>
      <c r="C170" s="41">
        <v>1.4</v>
      </c>
      <c r="D170" s="32"/>
      <c r="E170" s="32"/>
      <c r="F170" s="29"/>
      <c r="G170" s="30">
        <v>1.4</v>
      </c>
      <c r="H170" s="31"/>
      <c r="I170" s="32"/>
      <c r="J170" s="37"/>
      <c r="K170" s="32"/>
      <c r="L170" s="34"/>
    </row>
    <row r="171" spans="1:12" s="35" customFormat="1" ht="13.8" x14ac:dyDescent="0.3">
      <c r="A171" s="24">
        <v>164</v>
      </c>
      <c r="B171" s="40" t="s">
        <v>202</v>
      </c>
      <c r="C171" s="41">
        <v>1.4</v>
      </c>
      <c r="D171" s="32"/>
      <c r="E171" s="32"/>
      <c r="F171" s="29"/>
      <c r="G171" s="30">
        <v>1.4</v>
      </c>
      <c r="H171" s="31"/>
      <c r="I171" s="32"/>
      <c r="J171" s="37"/>
      <c r="K171" s="32"/>
      <c r="L171" s="34"/>
    </row>
    <row r="172" spans="1:12" s="35" customFormat="1" ht="13.8" x14ac:dyDescent="0.3">
      <c r="A172" s="24">
        <v>165</v>
      </c>
      <c r="B172" s="40" t="s">
        <v>203</v>
      </c>
      <c r="C172" s="41">
        <v>1.4</v>
      </c>
      <c r="D172" s="32"/>
      <c r="E172" s="32"/>
      <c r="F172" s="29"/>
      <c r="G172" s="30">
        <v>1.4</v>
      </c>
      <c r="H172" s="31"/>
      <c r="I172" s="32"/>
      <c r="J172" s="37"/>
      <c r="K172" s="32"/>
      <c r="L172" s="34"/>
    </row>
    <row r="173" spans="1:12" s="35" customFormat="1" ht="13.8" x14ac:dyDescent="0.3">
      <c r="A173" s="24">
        <v>166</v>
      </c>
      <c r="B173" s="40" t="s">
        <v>204</v>
      </c>
      <c r="C173" s="41">
        <v>1.4</v>
      </c>
      <c r="D173" s="32"/>
      <c r="E173" s="32"/>
      <c r="F173" s="29"/>
      <c r="G173" s="30">
        <v>1.4</v>
      </c>
      <c r="H173" s="31"/>
      <c r="I173" s="32"/>
      <c r="J173" s="37"/>
      <c r="K173" s="32"/>
      <c r="L173" s="34"/>
    </row>
    <row r="174" spans="1:12" s="35" customFormat="1" ht="13.8" x14ac:dyDescent="0.3">
      <c r="A174" s="24">
        <v>167</v>
      </c>
      <c r="B174" s="40" t="s">
        <v>205</v>
      </c>
      <c r="C174" s="41">
        <v>1.4</v>
      </c>
      <c r="D174" s="32"/>
      <c r="E174" s="32"/>
      <c r="F174" s="29"/>
      <c r="G174" s="30">
        <v>1.4</v>
      </c>
      <c r="H174" s="31"/>
      <c r="I174" s="32"/>
      <c r="J174" s="37"/>
      <c r="K174" s="32"/>
      <c r="L174" s="34"/>
    </row>
    <row r="175" spans="1:12" s="35" customFormat="1" ht="13.8" x14ac:dyDescent="0.3">
      <c r="A175" s="24">
        <v>168</v>
      </c>
      <c r="B175" s="40" t="s">
        <v>206</v>
      </c>
      <c r="C175" s="41">
        <v>1.4</v>
      </c>
      <c r="D175" s="32"/>
      <c r="E175" s="32"/>
      <c r="F175" s="29"/>
      <c r="G175" s="30">
        <v>1.4</v>
      </c>
      <c r="H175" s="31"/>
      <c r="I175" s="32"/>
      <c r="J175" s="37"/>
      <c r="K175" s="32"/>
      <c r="L175" s="34"/>
    </row>
    <row r="176" spans="1:12" s="35" customFormat="1" ht="13.8" x14ac:dyDescent="0.3">
      <c r="A176" s="24">
        <v>169</v>
      </c>
      <c r="B176" s="40" t="s">
        <v>155</v>
      </c>
      <c r="C176" s="41">
        <v>1.4</v>
      </c>
      <c r="D176" s="32"/>
      <c r="E176" s="32"/>
      <c r="F176" s="29"/>
      <c r="G176" s="30">
        <v>1.4</v>
      </c>
      <c r="H176" s="31"/>
      <c r="I176" s="32"/>
      <c r="J176" s="37"/>
      <c r="K176" s="32"/>
      <c r="L176" s="34"/>
    </row>
    <row r="177" spans="1:12" s="35" customFormat="1" ht="13.8" x14ac:dyDescent="0.3">
      <c r="A177" s="24">
        <v>170</v>
      </c>
      <c r="B177" s="40" t="s">
        <v>207</v>
      </c>
      <c r="C177" s="41">
        <v>1.4</v>
      </c>
      <c r="D177" s="32"/>
      <c r="E177" s="32"/>
      <c r="F177" s="29"/>
      <c r="G177" s="30">
        <v>1.4</v>
      </c>
      <c r="H177" s="31"/>
      <c r="I177" s="32"/>
      <c r="J177" s="37"/>
      <c r="K177" s="32"/>
      <c r="L177" s="34"/>
    </row>
    <row r="178" spans="1:12" s="35" customFormat="1" ht="13.8" x14ac:dyDescent="0.3">
      <c r="A178" s="24">
        <v>172</v>
      </c>
      <c r="B178" s="40" t="s">
        <v>208</v>
      </c>
      <c r="C178" s="41">
        <v>7</v>
      </c>
      <c r="D178" s="32"/>
      <c r="E178" s="32"/>
      <c r="F178" s="29"/>
      <c r="G178" s="30">
        <v>7</v>
      </c>
      <c r="H178" s="31"/>
      <c r="I178" s="32"/>
      <c r="J178" s="37"/>
      <c r="K178" s="32"/>
      <c r="L178" s="34"/>
    </row>
    <row r="179" spans="1:12" s="35" customFormat="1" ht="13.8" x14ac:dyDescent="0.3">
      <c r="A179" s="24">
        <v>173</v>
      </c>
      <c r="B179" s="40" t="s">
        <v>209</v>
      </c>
      <c r="C179" s="41">
        <v>2</v>
      </c>
      <c r="D179" s="32"/>
      <c r="E179" s="32"/>
      <c r="F179" s="29"/>
      <c r="G179" s="30">
        <v>2</v>
      </c>
      <c r="H179" s="31"/>
      <c r="I179" s="32"/>
      <c r="J179" s="37"/>
      <c r="K179" s="32"/>
      <c r="L179" s="34"/>
    </row>
    <row r="180" spans="1:12" s="35" customFormat="1" ht="13.8" x14ac:dyDescent="0.3">
      <c r="A180" s="24">
        <v>174</v>
      </c>
      <c r="B180" s="40" t="s">
        <v>210</v>
      </c>
      <c r="C180" s="41">
        <v>0.7</v>
      </c>
      <c r="D180" s="32"/>
      <c r="E180" s="32"/>
      <c r="F180" s="29"/>
      <c r="G180" s="30">
        <v>0.7</v>
      </c>
      <c r="H180" s="31"/>
      <c r="I180" s="32"/>
      <c r="J180" s="37"/>
      <c r="K180" s="32"/>
      <c r="L180" s="34"/>
    </row>
    <row r="181" spans="1:12" s="35" customFormat="1" ht="13.8" x14ac:dyDescent="0.3">
      <c r="A181" s="24">
        <v>175</v>
      </c>
      <c r="B181" s="40" t="s">
        <v>127</v>
      </c>
      <c r="C181" s="41">
        <v>3</v>
      </c>
      <c r="D181" s="32"/>
      <c r="E181" s="32"/>
      <c r="F181" s="29"/>
      <c r="G181" s="30">
        <v>3</v>
      </c>
      <c r="H181" s="31"/>
      <c r="I181" s="32"/>
      <c r="J181" s="37"/>
      <c r="K181" s="32"/>
      <c r="L181" s="34"/>
    </row>
    <row r="182" spans="1:12" s="35" customFormat="1" ht="13.8" x14ac:dyDescent="0.3">
      <c r="A182" s="24">
        <v>176</v>
      </c>
      <c r="B182" s="40" t="s">
        <v>211</v>
      </c>
      <c r="C182" s="41">
        <v>1</v>
      </c>
      <c r="D182" s="32"/>
      <c r="E182" s="32"/>
      <c r="F182" s="29"/>
      <c r="G182" s="30">
        <v>1</v>
      </c>
      <c r="H182" s="31"/>
      <c r="I182" s="32"/>
      <c r="J182" s="37"/>
      <c r="K182" s="32"/>
      <c r="L182" s="34"/>
    </row>
    <row r="183" spans="1:12" s="35" customFormat="1" ht="13.8" x14ac:dyDescent="0.3">
      <c r="A183" s="24">
        <v>177</v>
      </c>
      <c r="B183" s="40" t="s">
        <v>133</v>
      </c>
      <c r="C183" s="41">
        <v>1</v>
      </c>
      <c r="D183" s="32"/>
      <c r="E183" s="32"/>
      <c r="F183" s="29"/>
      <c r="G183" s="30">
        <v>1</v>
      </c>
      <c r="H183" s="31"/>
      <c r="I183" s="32"/>
      <c r="J183" s="37"/>
      <c r="K183" s="32"/>
      <c r="L183" s="34"/>
    </row>
    <row r="184" spans="1:12" s="35" customFormat="1" ht="13.8" x14ac:dyDescent="0.3">
      <c r="A184" s="24">
        <v>178</v>
      </c>
      <c r="B184" s="40" t="s">
        <v>44</v>
      </c>
      <c r="C184" s="41">
        <v>1</v>
      </c>
      <c r="D184" s="32"/>
      <c r="E184" s="32"/>
      <c r="F184" s="29"/>
      <c r="G184" s="30">
        <v>1</v>
      </c>
      <c r="H184" s="31"/>
      <c r="I184" s="32"/>
      <c r="J184" s="37"/>
      <c r="K184" s="32"/>
      <c r="L184" s="34"/>
    </row>
    <row r="185" spans="1:12" s="35" customFormat="1" ht="13.8" x14ac:dyDescent="0.3">
      <c r="A185" s="24">
        <v>179</v>
      </c>
      <c r="B185" s="40" t="s">
        <v>212</v>
      </c>
      <c r="C185" s="41">
        <v>0.2</v>
      </c>
      <c r="D185" s="32"/>
      <c r="E185" s="32"/>
      <c r="F185" s="44"/>
      <c r="G185" s="30">
        <v>0.2</v>
      </c>
      <c r="H185" s="31"/>
      <c r="I185" s="32"/>
      <c r="J185" s="37"/>
      <c r="K185" s="32"/>
      <c r="L185" s="34"/>
    </row>
    <row r="186" spans="1:12" s="35" customFormat="1" ht="13.8" x14ac:dyDescent="0.3">
      <c r="A186" s="24">
        <v>180</v>
      </c>
      <c r="B186" s="40" t="s">
        <v>213</v>
      </c>
      <c r="C186" s="41">
        <v>1.5</v>
      </c>
      <c r="D186" s="32"/>
      <c r="E186" s="32"/>
      <c r="F186" s="29"/>
      <c r="G186" s="30">
        <v>1.5</v>
      </c>
      <c r="H186" s="31"/>
      <c r="I186" s="32"/>
      <c r="J186" s="37"/>
      <c r="K186" s="32"/>
      <c r="L186" s="34"/>
    </row>
    <row r="187" spans="1:12" s="35" customFormat="1" ht="13.8" x14ac:dyDescent="0.3">
      <c r="A187" s="24">
        <v>181</v>
      </c>
      <c r="B187" s="40" t="s">
        <v>214</v>
      </c>
      <c r="C187" s="41">
        <v>1</v>
      </c>
      <c r="D187" s="32"/>
      <c r="E187" s="32"/>
      <c r="F187" s="29"/>
      <c r="G187" s="30">
        <v>1</v>
      </c>
      <c r="H187" s="31"/>
      <c r="I187" s="32"/>
      <c r="J187" s="37"/>
      <c r="K187" s="32"/>
      <c r="L187" s="34"/>
    </row>
    <row r="188" spans="1:12" s="35" customFormat="1" ht="13.8" x14ac:dyDescent="0.3">
      <c r="A188" s="24">
        <v>182</v>
      </c>
      <c r="B188" s="40" t="s">
        <v>215</v>
      </c>
      <c r="C188" s="41">
        <v>1</v>
      </c>
      <c r="D188" s="32"/>
      <c r="E188" s="32"/>
      <c r="F188" s="29"/>
      <c r="G188" s="30">
        <v>1</v>
      </c>
      <c r="H188" s="31"/>
      <c r="I188" s="32"/>
      <c r="J188" s="37"/>
      <c r="K188" s="32"/>
      <c r="L188" s="34"/>
    </row>
    <row r="189" spans="1:12" s="35" customFormat="1" ht="13.8" x14ac:dyDescent="0.3">
      <c r="A189" s="24">
        <v>183</v>
      </c>
      <c r="B189" s="26" t="s">
        <v>216</v>
      </c>
      <c r="C189" s="51">
        <v>1.4</v>
      </c>
      <c r="D189" s="32"/>
      <c r="E189" s="32"/>
      <c r="F189" s="29"/>
      <c r="G189" s="30">
        <v>1.4</v>
      </c>
      <c r="H189" s="31"/>
      <c r="I189" s="32"/>
      <c r="J189" s="37"/>
      <c r="K189" s="32"/>
      <c r="L189" s="34"/>
    </row>
    <row r="190" spans="1:12" s="35" customFormat="1" ht="13.8" x14ac:dyDescent="0.3">
      <c r="A190" s="24">
        <v>184</v>
      </c>
      <c r="B190" s="40" t="s">
        <v>102</v>
      </c>
      <c r="C190" s="41">
        <v>1</v>
      </c>
      <c r="D190" s="32"/>
      <c r="E190" s="32"/>
      <c r="F190" s="29"/>
      <c r="G190" s="30">
        <v>1</v>
      </c>
      <c r="H190" s="31"/>
      <c r="I190" s="32"/>
      <c r="J190" s="37"/>
      <c r="K190" s="32"/>
      <c r="L190" s="34"/>
    </row>
    <row r="191" spans="1:12" s="35" customFormat="1" ht="13.8" x14ac:dyDescent="0.3">
      <c r="A191" s="24">
        <v>185</v>
      </c>
      <c r="B191" s="40" t="s">
        <v>217</v>
      </c>
      <c r="C191" s="41">
        <v>2</v>
      </c>
      <c r="D191" s="32"/>
      <c r="E191" s="32"/>
      <c r="F191" s="29"/>
      <c r="G191" s="30">
        <v>2</v>
      </c>
      <c r="H191" s="31"/>
      <c r="I191" s="32"/>
      <c r="J191" s="37"/>
      <c r="K191" s="32"/>
      <c r="L191" s="34"/>
    </row>
    <row r="192" spans="1:12" s="35" customFormat="1" ht="13.8" x14ac:dyDescent="0.3">
      <c r="A192" s="24">
        <v>186</v>
      </c>
      <c r="B192" s="40" t="s">
        <v>218</v>
      </c>
      <c r="C192" s="41">
        <v>2</v>
      </c>
      <c r="D192" s="32"/>
      <c r="E192" s="32"/>
      <c r="F192" s="29"/>
      <c r="G192" s="30">
        <v>2</v>
      </c>
      <c r="H192" s="31"/>
      <c r="I192" s="32"/>
      <c r="J192" s="37"/>
      <c r="K192" s="32"/>
      <c r="L192" s="34"/>
    </row>
    <row r="193" spans="1:12" s="35" customFormat="1" ht="13.8" x14ac:dyDescent="0.3">
      <c r="A193" s="24">
        <v>187</v>
      </c>
      <c r="B193" s="40" t="s">
        <v>76</v>
      </c>
      <c r="C193" s="41">
        <v>1</v>
      </c>
      <c r="D193" s="32"/>
      <c r="E193" s="32"/>
      <c r="F193" s="29"/>
      <c r="G193" s="30">
        <v>1</v>
      </c>
      <c r="H193" s="31"/>
      <c r="I193" s="32"/>
      <c r="J193" s="37"/>
      <c r="K193" s="32"/>
      <c r="L193" s="34"/>
    </row>
    <row r="194" spans="1:12" s="35" customFormat="1" ht="13.8" x14ac:dyDescent="0.3">
      <c r="A194" s="24">
        <v>188</v>
      </c>
      <c r="B194" s="40" t="s">
        <v>219</v>
      </c>
      <c r="C194" s="41">
        <v>1</v>
      </c>
      <c r="D194" s="32"/>
      <c r="E194" s="32"/>
      <c r="F194" s="29"/>
      <c r="G194" s="30">
        <v>1</v>
      </c>
      <c r="H194" s="31"/>
      <c r="I194" s="32"/>
      <c r="J194" s="37"/>
      <c r="K194" s="32"/>
      <c r="L194" s="34"/>
    </row>
    <row r="195" spans="1:12" s="35" customFormat="1" ht="13.8" x14ac:dyDescent="0.3">
      <c r="A195" s="24">
        <v>189</v>
      </c>
      <c r="B195" s="40" t="s">
        <v>220</v>
      </c>
      <c r="C195" s="41">
        <v>3</v>
      </c>
      <c r="D195" s="32"/>
      <c r="E195" s="32"/>
      <c r="F195" s="29"/>
      <c r="G195" s="30">
        <v>3</v>
      </c>
      <c r="H195" s="31"/>
      <c r="I195" s="32"/>
      <c r="J195" s="37"/>
      <c r="K195" s="32"/>
      <c r="L195" s="34"/>
    </row>
    <row r="196" spans="1:12" s="35" customFormat="1" ht="13.8" x14ac:dyDescent="0.3">
      <c r="A196" s="24">
        <v>190</v>
      </c>
      <c r="B196" s="40" t="s">
        <v>221</v>
      </c>
      <c r="C196" s="41">
        <v>0.5</v>
      </c>
      <c r="D196" s="32"/>
      <c r="E196" s="32"/>
      <c r="F196" s="29"/>
      <c r="G196" s="30">
        <v>0.5</v>
      </c>
      <c r="H196" s="49"/>
      <c r="I196" s="32"/>
      <c r="J196" s="37"/>
      <c r="K196" s="32"/>
      <c r="L196" s="34"/>
    </row>
    <row r="197" spans="1:12" s="35" customFormat="1" ht="13.8" x14ac:dyDescent="0.3">
      <c r="A197" s="24">
        <v>191</v>
      </c>
      <c r="B197" s="40" t="s">
        <v>222</v>
      </c>
      <c r="C197" s="41">
        <v>1.4</v>
      </c>
      <c r="D197" s="32"/>
      <c r="E197" s="32"/>
      <c r="F197" s="29"/>
      <c r="G197" s="30">
        <v>1.4</v>
      </c>
      <c r="H197" s="31"/>
      <c r="I197" s="32"/>
      <c r="J197" s="37"/>
      <c r="K197" s="32"/>
      <c r="L197" s="34"/>
    </row>
    <row r="198" spans="1:12" s="35" customFormat="1" ht="13.8" x14ac:dyDescent="0.3">
      <c r="A198" s="24">
        <v>192</v>
      </c>
      <c r="B198" s="40" t="s">
        <v>223</v>
      </c>
      <c r="C198" s="41">
        <v>1.4</v>
      </c>
      <c r="D198" s="32"/>
      <c r="E198" s="32"/>
      <c r="F198" s="29"/>
      <c r="G198" s="30">
        <v>1.4</v>
      </c>
      <c r="H198" s="31"/>
      <c r="I198" s="32"/>
      <c r="J198" s="37"/>
      <c r="K198" s="32"/>
      <c r="L198" s="34"/>
    </row>
    <row r="199" spans="1:12" s="35" customFormat="1" ht="13.8" x14ac:dyDescent="0.3">
      <c r="A199" s="24">
        <v>193</v>
      </c>
      <c r="B199" s="40" t="s">
        <v>224</v>
      </c>
      <c r="C199" s="41">
        <v>1.4</v>
      </c>
      <c r="D199" s="32"/>
      <c r="E199" s="32"/>
      <c r="F199" s="29"/>
      <c r="G199" s="30">
        <v>1.4</v>
      </c>
      <c r="H199" s="31"/>
      <c r="I199" s="32"/>
      <c r="J199" s="37"/>
      <c r="K199" s="32"/>
      <c r="L199" s="34"/>
    </row>
    <row r="200" spans="1:12" s="35" customFormat="1" ht="13.8" x14ac:dyDescent="0.3">
      <c r="A200" s="24">
        <v>194</v>
      </c>
      <c r="B200" s="40" t="s">
        <v>225</v>
      </c>
      <c r="C200" s="41">
        <v>1.4</v>
      </c>
      <c r="D200" s="32"/>
      <c r="E200" s="32"/>
      <c r="F200" s="29"/>
      <c r="G200" s="30">
        <v>1.4</v>
      </c>
      <c r="H200" s="31"/>
      <c r="I200" s="32"/>
      <c r="J200" s="37"/>
      <c r="K200" s="32"/>
      <c r="L200" s="34"/>
    </row>
    <row r="201" spans="1:12" s="35" customFormat="1" ht="13.8" x14ac:dyDescent="0.3">
      <c r="A201" s="24">
        <v>195</v>
      </c>
      <c r="B201" s="40" t="s">
        <v>149</v>
      </c>
      <c r="C201" s="41">
        <v>1.4</v>
      </c>
      <c r="D201" s="32"/>
      <c r="E201" s="32"/>
      <c r="F201" s="29"/>
      <c r="G201" s="30">
        <v>1.4</v>
      </c>
      <c r="H201" s="31"/>
      <c r="I201" s="32"/>
      <c r="J201" s="37"/>
      <c r="K201" s="32"/>
      <c r="L201" s="34"/>
    </row>
    <row r="202" spans="1:12" s="35" customFormat="1" ht="13.8" x14ac:dyDescent="0.3">
      <c r="A202" s="24">
        <v>196</v>
      </c>
      <c r="B202" s="40" t="s">
        <v>226</v>
      </c>
      <c r="C202" s="41">
        <v>1.4</v>
      </c>
      <c r="D202" s="32"/>
      <c r="E202" s="32"/>
      <c r="F202" s="29"/>
      <c r="G202" s="30">
        <v>1.4</v>
      </c>
      <c r="H202" s="31"/>
      <c r="I202" s="32"/>
      <c r="J202" s="37"/>
      <c r="K202" s="32"/>
      <c r="L202" s="34"/>
    </row>
    <row r="203" spans="1:12" s="35" customFormat="1" ht="13.8" x14ac:dyDescent="0.3">
      <c r="A203" s="24">
        <v>197</v>
      </c>
      <c r="B203" s="40" t="s">
        <v>181</v>
      </c>
      <c r="C203" s="41">
        <v>1.4</v>
      </c>
      <c r="D203" s="32"/>
      <c r="E203" s="32"/>
      <c r="F203" s="29"/>
      <c r="G203" s="30">
        <v>1.4</v>
      </c>
      <c r="H203" s="31"/>
      <c r="I203" s="32"/>
      <c r="J203" s="37"/>
      <c r="K203" s="32"/>
      <c r="L203" s="34"/>
    </row>
    <row r="204" spans="1:12" s="35" customFormat="1" ht="13.8" x14ac:dyDescent="0.3">
      <c r="A204" s="24">
        <v>198</v>
      </c>
      <c r="B204" s="40" t="s">
        <v>227</v>
      </c>
      <c r="C204" s="41">
        <v>1.4</v>
      </c>
      <c r="D204" s="32"/>
      <c r="E204" s="32"/>
      <c r="F204" s="29"/>
      <c r="G204" s="30">
        <v>1.4</v>
      </c>
      <c r="H204" s="31"/>
      <c r="I204" s="32"/>
      <c r="J204" s="37"/>
      <c r="K204" s="32"/>
      <c r="L204" s="34"/>
    </row>
    <row r="205" spans="1:12" s="35" customFormat="1" ht="13.8" x14ac:dyDescent="0.3">
      <c r="A205" s="24">
        <v>199</v>
      </c>
      <c r="B205" s="26" t="s">
        <v>228</v>
      </c>
      <c r="C205" s="51">
        <v>1.4</v>
      </c>
      <c r="D205" s="32"/>
      <c r="E205" s="32"/>
      <c r="F205" s="29"/>
      <c r="G205" s="30">
        <v>1.4</v>
      </c>
      <c r="H205" s="31"/>
      <c r="I205" s="32"/>
      <c r="J205" s="37"/>
      <c r="K205" s="32"/>
      <c r="L205" s="34"/>
    </row>
    <row r="206" spans="1:12" s="35" customFormat="1" ht="13.8" x14ac:dyDescent="0.3">
      <c r="A206" s="24">
        <v>200</v>
      </c>
      <c r="B206" s="40" t="s">
        <v>159</v>
      </c>
      <c r="C206" s="41">
        <v>1.4</v>
      </c>
      <c r="D206" s="32"/>
      <c r="E206" s="32"/>
      <c r="F206" s="29"/>
      <c r="G206" s="30">
        <v>1.4</v>
      </c>
      <c r="H206" s="31"/>
      <c r="I206" s="32"/>
      <c r="J206" s="37"/>
      <c r="K206" s="32"/>
      <c r="L206" s="34"/>
    </row>
    <row r="207" spans="1:12" s="35" customFormat="1" ht="13.8" x14ac:dyDescent="0.3">
      <c r="A207" s="24">
        <v>201</v>
      </c>
      <c r="B207" s="40" t="s">
        <v>148</v>
      </c>
      <c r="C207" s="41">
        <v>1.4</v>
      </c>
      <c r="D207" s="32"/>
      <c r="E207" s="32"/>
      <c r="F207" s="29"/>
      <c r="G207" s="30">
        <v>1.4</v>
      </c>
      <c r="H207" s="31"/>
      <c r="I207" s="32"/>
      <c r="J207" s="37"/>
      <c r="K207" s="32"/>
      <c r="L207" s="34"/>
    </row>
    <row r="208" spans="1:12" s="35" customFormat="1" ht="13.8" x14ac:dyDescent="0.3">
      <c r="A208" s="24">
        <v>202</v>
      </c>
      <c r="B208" s="40" t="s">
        <v>229</v>
      </c>
      <c r="C208" s="41">
        <v>1.4</v>
      </c>
      <c r="D208" s="32"/>
      <c r="E208" s="32"/>
      <c r="F208" s="29"/>
      <c r="G208" s="30">
        <v>1.4</v>
      </c>
      <c r="H208" s="31"/>
      <c r="I208" s="32"/>
      <c r="J208" s="37"/>
      <c r="K208" s="32"/>
      <c r="L208" s="34"/>
    </row>
    <row r="209" spans="1:12" s="35" customFormat="1" ht="13.8" x14ac:dyDescent="0.3">
      <c r="A209" s="24">
        <v>203</v>
      </c>
      <c r="B209" s="40" t="s">
        <v>230</v>
      </c>
      <c r="C209" s="41">
        <v>1.9</v>
      </c>
      <c r="D209" s="32"/>
      <c r="E209" s="32"/>
      <c r="F209" s="29"/>
      <c r="G209" s="30">
        <v>1.9</v>
      </c>
      <c r="H209" s="53"/>
      <c r="I209" s="32"/>
      <c r="J209" s="37"/>
      <c r="K209" s="32"/>
      <c r="L209" s="34"/>
    </row>
    <row r="210" spans="1:12" s="35" customFormat="1" ht="13.8" x14ac:dyDescent="0.3">
      <c r="A210" s="24">
        <v>204</v>
      </c>
      <c r="B210" s="40" t="s">
        <v>160</v>
      </c>
      <c r="C210" s="41">
        <v>1.4</v>
      </c>
      <c r="D210" s="32"/>
      <c r="E210" s="32"/>
      <c r="F210" s="29"/>
      <c r="G210" s="30">
        <v>1.4</v>
      </c>
      <c r="H210" s="31"/>
      <c r="I210" s="32"/>
      <c r="J210" s="37"/>
      <c r="K210" s="32"/>
      <c r="L210" s="34"/>
    </row>
    <row r="211" spans="1:12" s="35" customFormat="1" ht="13.8" x14ac:dyDescent="0.3">
      <c r="A211" s="24">
        <v>205</v>
      </c>
      <c r="B211" s="40" t="s">
        <v>231</v>
      </c>
      <c r="C211" s="41">
        <v>1.4</v>
      </c>
      <c r="D211" s="32"/>
      <c r="E211" s="32"/>
      <c r="F211" s="29"/>
      <c r="G211" s="30">
        <v>1.4</v>
      </c>
      <c r="H211" s="31"/>
      <c r="I211" s="32"/>
      <c r="J211" s="37"/>
      <c r="K211" s="32"/>
      <c r="L211" s="34"/>
    </row>
    <row r="212" spans="1:12" s="35" customFormat="1" ht="13.8" x14ac:dyDescent="0.3">
      <c r="A212" s="24">
        <v>206</v>
      </c>
      <c r="B212" s="40" t="s">
        <v>232</v>
      </c>
      <c r="C212" s="41">
        <v>1.4</v>
      </c>
      <c r="D212" s="32"/>
      <c r="E212" s="32"/>
      <c r="F212" s="29"/>
      <c r="G212" s="30">
        <v>1.4</v>
      </c>
      <c r="H212" s="31"/>
      <c r="I212" s="32"/>
      <c r="J212" s="37"/>
      <c r="K212" s="32"/>
      <c r="L212" s="34"/>
    </row>
    <row r="213" spans="1:12" s="35" customFormat="1" ht="13.8" x14ac:dyDescent="0.3">
      <c r="A213" s="24">
        <v>207</v>
      </c>
      <c r="B213" s="40" t="s">
        <v>233</v>
      </c>
      <c r="C213" s="41">
        <v>1</v>
      </c>
      <c r="D213" s="32"/>
      <c r="E213" s="32"/>
      <c r="F213" s="29"/>
      <c r="G213" s="30">
        <v>1</v>
      </c>
      <c r="H213" s="31"/>
      <c r="I213" s="32"/>
      <c r="J213" s="37"/>
      <c r="K213" s="32"/>
      <c r="L213" s="34"/>
    </row>
    <row r="214" spans="1:12" s="35" customFormat="1" ht="13.8" x14ac:dyDescent="0.3">
      <c r="A214" s="24">
        <v>208</v>
      </c>
      <c r="B214" s="40" t="s">
        <v>234</v>
      </c>
      <c r="C214" s="41">
        <v>1</v>
      </c>
      <c r="D214" s="32"/>
      <c r="E214" s="32"/>
      <c r="F214" s="29"/>
      <c r="G214" s="30">
        <v>1</v>
      </c>
      <c r="H214" s="31"/>
      <c r="I214" s="32"/>
      <c r="J214" s="37"/>
      <c r="K214" s="32"/>
      <c r="L214" s="34"/>
    </row>
    <row r="215" spans="1:12" s="35" customFormat="1" ht="13.8" x14ac:dyDescent="0.3">
      <c r="A215" s="24">
        <v>209</v>
      </c>
      <c r="B215" s="40" t="s">
        <v>235</v>
      </c>
      <c r="C215" s="41">
        <v>1</v>
      </c>
      <c r="D215" s="28"/>
      <c r="E215" s="28"/>
      <c r="F215" s="29"/>
      <c r="G215" s="30">
        <v>1</v>
      </c>
      <c r="H215" s="31"/>
      <c r="I215" s="32"/>
      <c r="J215" s="37"/>
      <c r="K215" s="32"/>
      <c r="L215" s="34"/>
    </row>
    <row r="216" spans="1:12" s="35" customFormat="1" ht="13.8" x14ac:dyDescent="0.3">
      <c r="A216" s="24">
        <v>210</v>
      </c>
      <c r="B216" s="40" t="s">
        <v>73</v>
      </c>
      <c r="C216" s="41">
        <v>0.3</v>
      </c>
      <c r="D216" s="28"/>
      <c r="E216" s="28"/>
      <c r="F216" s="29"/>
      <c r="G216" s="30">
        <v>0.3</v>
      </c>
      <c r="H216" s="31"/>
      <c r="I216" s="32"/>
      <c r="J216" s="37"/>
      <c r="K216" s="32"/>
      <c r="L216" s="34"/>
    </row>
    <row r="217" spans="1:12" s="35" customFormat="1" ht="13.8" x14ac:dyDescent="0.3">
      <c r="A217" s="24">
        <v>211</v>
      </c>
      <c r="B217" s="40" t="s">
        <v>236</v>
      </c>
      <c r="C217" s="41">
        <v>1.4</v>
      </c>
      <c r="D217" s="28"/>
      <c r="E217" s="28"/>
      <c r="F217" s="29"/>
      <c r="G217" s="30">
        <v>1.4</v>
      </c>
      <c r="H217" s="31"/>
      <c r="I217" s="32"/>
      <c r="J217" s="37"/>
      <c r="K217" s="32"/>
      <c r="L217" s="34"/>
    </row>
    <row r="218" spans="1:12" s="35" customFormat="1" ht="13.8" x14ac:dyDescent="0.3">
      <c r="A218" s="24">
        <v>212</v>
      </c>
      <c r="B218" s="40" t="s">
        <v>237</v>
      </c>
      <c r="C218" s="41">
        <v>0.2</v>
      </c>
      <c r="D218" s="28"/>
      <c r="E218" s="28"/>
      <c r="F218" s="29"/>
      <c r="G218" s="30">
        <v>0.2</v>
      </c>
      <c r="H218" s="31"/>
      <c r="I218" s="32"/>
      <c r="J218" s="37"/>
      <c r="K218" s="32"/>
      <c r="L218" s="34"/>
    </row>
    <row r="219" spans="1:12" s="35" customFormat="1" ht="13.8" x14ac:dyDescent="0.3">
      <c r="A219" s="24">
        <v>213</v>
      </c>
      <c r="B219" s="40" t="s">
        <v>238</v>
      </c>
      <c r="C219" s="41">
        <v>1.5</v>
      </c>
      <c r="D219" s="28"/>
      <c r="E219" s="28"/>
      <c r="F219" s="29"/>
      <c r="G219" s="30">
        <v>1.5</v>
      </c>
      <c r="H219" s="31"/>
      <c r="I219" s="32"/>
      <c r="J219" s="37"/>
      <c r="K219" s="32"/>
      <c r="L219" s="34"/>
    </row>
    <row r="220" spans="1:12" s="35" customFormat="1" ht="13.8" x14ac:dyDescent="0.3">
      <c r="A220" s="24">
        <v>214</v>
      </c>
      <c r="B220" s="40" t="s">
        <v>239</v>
      </c>
      <c r="C220" s="41">
        <v>1.4</v>
      </c>
      <c r="D220" s="28"/>
      <c r="E220" s="28"/>
      <c r="F220" s="29"/>
      <c r="G220" s="30">
        <v>1.4</v>
      </c>
      <c r="H220" s="31"/>
      <c r="I220" s="32"/>
      <c r="J220" s="37"/>
      <c r="K220" s="32"/>
      <c r="L220" s="34"/>
    </row>
    <row r="221" spans="1:12" s="35" customFormat="1" ht="13.8" x14ac:dyDescent="0.3">
      <c r="A221" s="24">
        <v>215</v>
      </c>
      <c r="B221" s="40" t="s">
        <v>240</v>
      </c>
      <c r="C221" s="41">
        <v>1</v>
      </c>
      <c r="D221" s="28"/>
      <c r="E221" s="28"/>
      <c r="F221" s="29"/>
      <c r="G221" s="30">
        <v>1</v>
      </c>
      <c r="H221" s="31"/>
      <c r="I221" s="32"/>
      <c r="J221" s="37"/>
      <c r="K221" s="32"/>
      <c r="L221" s="34"/>
    </row>
    <row r="222" spans="1:12" s="35" customFormat="1" ht="13.8" x14ac:dyDescent="0.3">
      <c r="A222" s="24">
        <v>216</v>
      </c>
      <c r="B222" s="26" t="s">
        <v>163</v>
      </c>
      <c r="C222" s="51">
        <v>1</v>
      </c>
      <c r="D222" s="28"/>
      <c r="E222" s="28"/>
      <c r="F222" s="29"/>
      <c r="G222" s="30">
        <v>1</v>
      </c>
      <c r="H222" s="31"/>
      <c r="I222" s="32"/>
      <c r="J222" s="37"/>
      <c r="K222" s="32"/>
      <c r="L222" s="34"/>
    </row>
    <row r="223" spans="1:12" s="35" customFormat="1" ht="13.8" x14ac:dyDescent="0.3">
      <c r="A223" s="24">
        <v>217</v>
      </c>
      <c r="B223" s="40" t="s">
        <v>241</v>
      </c>
      <c r="C223" s="41">
        <v>1.4</v>
      </c>
      <c r="D223" s="28"/>
      <c r="E223" s="28"/>
      <c r="F223" s="29"/>
      <c r="G223" s="30">
        <v>1.4</v>
      </c>
      <c r="H223" s="31"/>
      <c r="I223" s="32"/>
      <c r="J223" s="37"/>
      <c r="K223" s="32"/>
      <c r="L223" s="34"/>
    </row>
    <row r="224" spans="1:12" s="35" customFormat="1" ht="13.8" x14ac:dyDescent="0.3">
      <c r="A224" s="24">
        <v>218</v>
      </c>
      <c r="B224" s="40" t="s">
        <v>242</v>
      </c>
      <c r="C224" s="41">
        <v>1.4</v>
      </c>
      <c r="D224" s="28"/>
      <c r="E224" s="28"/>
      <c r="F224" s="29"/>
      <c r="G224" s="30">
        <v>1.4</v>
      </c>
      <c r="H224" s="31"/>
      <c r="I224" s="32"/>
      <c r="J224" s="37"/>
      <c r="K224" s="32"/>
      <c r="L224" s="34"/>
    </row>
    <row r="225" spans="1:12" s="35" customFormat="1" ht="13.8" x14ac:dyDescent="0.3">
      <c r="A225" s="24">
        <v>219</v>
      </c>
      <c r="B225" s="40" t="s">
        <v>243</v>
      </c>
      <c r="C225" s="41">
        <v>2</v>
      </c>
      <c r="D225" s="28"/>
      <c r="E225" s="28"/>
      <c r="F225" s="29"/>
      <c r="G225" s="30">
        <v>2</v>
      </c>
      <c r="H225" s="31"/>
      <c r="I225" s="32"/>
      <c r="J225" s="37"/>
      <c r="K225" s="32"/>
      <c r="L225" s="34"/>
    </row>
    <row r="226" spans="1:12" s="35" customFormat="1" ht="13.8" x14ac:dyDescent="0.3">
      <c r="A226" s="24">
        <v>220</v>
      </c>
      <c r="B226" s="40" t="s">
        <v>244</v>
      </c>
      <c r="C226" s="41">
        <v>0.2</v>
      </c>
      <c r="D226" s="28"/>
      <c r="E226" s="28"/>
      <c r="F226" s="29"/>
      <c r="G226" s="30">
        <v>0.2</v>
      </c>
      <c r="H226" s="31"/>
      <c r="I226" s="32"/>
      <c r="J226" s="37"/>
      <c r="K226" s="32"/>
      <c r="L226" s="34"/>
    </row>
    <row r="227" spans="1:12" s="35" customFormat="1" ht="13.8" x14ac:dyDescent="0.3">
      <c r="A227" s="24">
        <v>221</v>
      </c>
      <c r="B227" s="40" t="s">
        <v>245</v>
      </c>
      <c r="C227" s="41">
        <v>1</v>
      </c>
      <c r="D227" s="28"/>
      <c r="E227" s="28"/>
      <c r="F227" s="29"/>
      <c r="G227" s="30">
        <v>1</v>
      </c>
      <c r="H227" s="31"/>
      <c r="I227" s="32"/>
      <c r="J227" s="37"/>
      <c r="K227" s="32"/>
      <c r="L227" s="34"/>
    </row>
    <row r="228" spans="1:12" s="35" customFormat="1" ht="13.8" x14ac:dyDescent="0.3">
      <c r="A228" s="24">
        <v>222</v>
      </c>
      <c r="B228" s="40" t="s">
        <v>246</v>
      </c>
      <c r="C228" s="41">
        <v>2</v>
      </c>
      <c r="D228" s="28"/>
      <c r="E228" s="28"/>
      <c r="F228" s="29"/>
      <c r="G228" s="30">
        <v>2</v>
      </c>
      <c r="H228" s="31"/>
      <c r="I228" s="32"/>
      <c r="J228" s="37"/>
      <c r="K228" s="32"/>
      <c r="L228" s="34"/>
    </row>
    <row r="229" spans="1:12" s="35" customFormat="1" ht="13.8" x14ac:dyDescent="0.3">
      <c r="A229" s="24">
        <v>223</v>
      </c>
      <c r="B229" s="40" t="s">
        <v>230</v>
      </c>
      <c r="C229" s="41">
        <v>1.35</v>
      </c>
      <c r="D229" s="28"/>
      <c r="E229" s="28"/>
      <c r="F229" s="29"/>
      <c r="G229" s="30">
        <v>1.35</v>
      </c>
      <c r="H229" s="31"/>
      <c r="I229" s="32"/>
      <c r="J229" s="37"/>
      <c r="K229" s="32"/>
      <c r="L229" s="34"/>
    </row>
    <row r="230" spans="1:12" s="35" customFormat="1" ht="13.8" x14ac:dyDescent="0.3">
      <c r="A230" s="24">
        <v>224</v>
      </c>
      <c r="B230" s="40" t="s">
        <v>247</v>
      </c>
      <c r="C230" s="41">
        <v>0.75</v>
      </c>
      <c r="D230" s="28"/>
      <c r="E230" s="28"/>
      <c r="F230" s="29"/>
      <c r="G230" s="30">
        <v>0.75</v>
      </c>
      <c r="H230" s="31"/>
      <c r="I230" s="32"/>
      <c r="J230" s="37"/>
      <c r="K230" s="32"/>
      <c r="L230" s="34"/>
    </row>
    <row r="231" spans="1:12" s="35" customFormat="1" ht="13.8" x14ac:dyDescent="0.3">
      <c r="A231" s="24">
        <v>225</v>
      </c>
      <c r="B231" s="40" t="s">
        <v>248</v>
      </c>
      <c r="C231" s="41">
        <v>1.4</v>
      </c>
      <c r="D231" s="28"/>
      <c r="E231" s="28"/>
      <c r="F231" s="29"/>
      <c r="G231" s="30">
        <v>1.4</v>
      </c>
      <c r="H231" s="31"/>
      <c r="I231" s="32"/>
      <c r="J231" s="37"/>
      <c r="K231" s="32"/>
      <c r="L231" s="34"/>
    </row>
    <row r="232" spans="1:12" s="35" customFormat="1" ht="13.8" x14ac:dyDescent="0.3">
      <c r="A232" s="24">
        <v>226</v>
      </c>
      <c r="B232" s="40" t="s">
        <v>249</v>
      </c>
      <c r="C232" s="41">
        <v>1.4</v>
      </c>
      <c r="D232" s="28"/>
      <c r="E232" s="28"/>
      <c r="F232" s="29"/>
      <c r="G232" s="30">
        <v>1.4</v>
      </c>
      <c r="H232" s="31"/>
      <c r="I232" s="32"/>
      <c r="J232" s="37"/>
      <c r="K232" s="32"/>
      <c r="L232" s="34"/>
    </row>
    <row r="233" spans="1:12" s="35" customFormat="1" ht="13.8" x14ac:dyDescent="0.3">
      <c r="A233" s="24">
        <v>227</v>
      </c>
      <c r="B233" s="40" t="s">
        <v>191</v>
      </c>
      <c r="C233" s="41">
        <v>1.4</v>
      </c>
      <c r="D233" s="28"/>
      <c r="E233" s="28"/>
      <c r="F233" s="29"/>
      <c r="G233" s="30">
        <v>1.4</v>
      </c>
      <c r="H233" s="31"/>
      <c r="I233" s="32"/>
      <c r="J233" s="37"/>
      <c r="K233" s="32"/>
      <c r="L233" s="34"/>
    </row>
    <row r="234" spans="1:12" s="35" customFormat="1" ht="13.8" x14ac:dyDescent="0.3">
      <c r="A234" s="24">
        <v>228</v>
      </c>
      <c r="B234" s="40" t="s">
        <v>250</v>
      </c>
      <c r="C234" s="41">
        <v>1.4</v>
      </c>
      <c r="D234" s="28"/>
      <c r="E234" s="28"/>
      <c r="F234" s="29"/>
      <c r="G234" s="30">
        <v>1.4</v>
      </c>
      <c r="H234" s="31"/>
      <c r="I234" s="32"/>
      <c r="J234" s="37"/>
      <c r="K234" s="32"/>
      <c r="L234" s="34"/>
    </row>
    <row r="235" spans="1:12" s="35" customFormat="1" ht="13.8" x14ac:dyDescent="0.3">
      <c r="A235" s="24">
        <v>229</v>
      </c>
      <c r="B235" s="40" t="s">
        <v>114</v>
      </c>
      <c r="C235" s="41">
        <v>1.4</v>
      </c>
      <c r="D235" s="28"/>
      <c r="E235" s="28"/>
      <c r="F235" s="29"/>
      <c r="G235" s="30">
        <v>1.4</v>
      </c>
      <c r="H235" s="31"/>
      <c r="I235" s="32"/>
      <c r="J235" s="37"/>
      <c r="K235" s="32"/>
      <c r="L235" s="34"/>
    </row>
    <row r="236" spans="1:12" s="35" customFormat="1" ht="13.8" x14ac:dyDescent="0.3">
      <c r="A236" s="24">
        <v>230</v>
      </c>
      <c r="B236" s="26" t="s">
        <v>203</v>
      </c>
      <c r="C236" s="51">
        <v>1.4</v>
      </c>
      <c r="D236" s="28"/>
      <c r="E236" s="28"/>
      <c r="F236" s="29"/>
      <c r="G236" s="30">
        <v>1.4</v>
      </c>
      <c r="H236" s="31"/>
      <c r="I236" s="32"/>
      <c r="J236" s="37"/>
      <c r="K236" s="32"/>
      <c r="L236" s="34"/>
    </row>
    <row r="237" spans="1:12" s="35" customFormat="1" ht="13.8" x14ac:dyDescent="0.3">
      <c r="A237" s="24">
        <v>231</v>
      </c>
      <c r="B237" s="40" t="s">
        <v>251</v>
      </c>
      <c r="C237" s="41">
        <v>1.4</v>
      </c>
      <c r="D237" s="28"/>
      <c r="E237" s="28"/>
      <c r="F237" s="29"/>
      <c r="G237" s="30">
        <v>1.4</v>
      </c>
      <c r="H237" s="31"/>
      <c r="I237" s="32"/>
      <c r="J237" s="37"/>
      <c r="K237" s="32"/>
      <c r="L237" s="34"/>
    </row>
    <row r="238" spans="1:12" s="35" customFormat="1" ht="13.8" x14ac:dyDescent="0.3">
      <c r="A238" s="24">
        <v>232</v>
      </c>
      <c r="B238" s="47" t="s">
        <v>252</v>
      </c>
      <c r="C238" s="48">
        <v>2</v>
      </c>
      <c r="D238" s="28"/>
      <c r="E238" s="28"/>
      <c r="F238" s="29"/>
      <c r="G238" s="30">
        <v>2</v>
      </c>
      <c r="H238" s="31"/>
      <c r="I238" s="32"/>
      <c r="J238" s="37"/>
      <c r="K238" s="32"/>
      <c r="L238" s="34"/>
    </row>
    <row r="239" spans="1:12" s="35" customFormat="1" ht="13.8" x14ac:dyDescent="0.3">
      <c r="A239" s="24">
        <v>233</v>
      </c>
      <c r="B239" s="47" t="s">
        <v>34</v>
      </c>
      <c r="C239" s="48">
        <v>1.4</v>
      </c>
      <c r="D239" s="28"/>
      <c r="E239" s="28"/>
      <c r="F239" s="29"/>
      <c r="G239" s="30">
        <v>1.4</v>
      </c>
      <c r="H239" s="31"/>
      <c r="I239" s="32"/>
      <c r="J239" s="37"/>
      <c r="K239" s="32"/>
      <c r="L239" s="34"/>
    </row>
    <row r="240" spans="1:12" s="35" customFormat="1" ht="13.8" x14ac:dyDescent="0.3">
      <c r="A240" s="24">
        <v>234</v>
      </c>
      <c r="B240" s="47" t="s">
        <v>204</v>
      </c>
      <c r="C240" s="48">
        <v>1.4</v>
      </c>
      <c r="D240" s="28"/>
      <c r="E240" s="28"/>
      <c r="F240" s="29"/>
      <c r="G240" s="30">
        <v>1.4</v>
      </c>
      <c r="H240" s="31"/>
      <c r="I240" s="32"/>
      <c r="J240" s="37"/>
      <c r="K240" s="32"/>
      <c r="L240" s="34"/>
    </row>
    <row r="241" spans="1:12" s="35" customFormat="1" ht="13.8" x14ac:dyDescent="0.3">
      <c r="A241" s="24">
        <v>235</v>
      </c>
      <c r="B241" s="47" t="s">
        <v>155</v>
      </c>
      <c r="C241" s="48">
        <v>1.4</v>
      </c>
      <c r="D241" s="28"/>
      <c r="E241" s="28"/>
      <c r="F241" s="29"/>
      <c r="G241" s="30">
        <v>1.4</v>
      </c>
      <c r="H241" s="53"/>
      <c r="I241" s="32"/>
      <c r="J241" s="37"/>
      <c r="K241" s="32"/>
      <c r="L241" s="34"/>
    </row>
    <row r="242" spans="1:12" s="35" customFormat="1" ht="13.8" x14ac:dyDescent="0.3">
      <c r="A242" s="24">
        <v>236</v>
      </c>
      <c r="B242" s="47" t="s">
        <v>253</v>
      </c>
      <c r="C242" s="48">
        <v>1.4</v>
      </c>
      <c r="D242" s="28"/>
      <c r="E242" s="28"/>
      <c r="F242" s="29"/>
      <c r="G242" s="30">
        <v>1.4</v>
      </c>
      <c r="H242" s="31"/>
      <c r="I242" s="32"/>
      <c r="J242" s="37"/>
      <c r="K242" s="32"/>
      <c r="L242" s="34"/>
    </row>
    <row r="243" spans="1:12" s="35" customFormat="1" ht="13.8" x14ac:dyDescent="0.3">
      <c r="A243" s="24">
        <v>237</v>
      </c>
      <c r="B243" s="47" t="s">
        <v>254</v>
      </c>
      <c r="C243" s="48">
        <v>1.4</v>
      </c>
      <c r="D243" s="28"/>
      <c r="E243" s="28"/>
      <c r="F243" s="29"/>
      <c r="G243" s="30">
        <v>1.4</v>
      </c>
      <c r="H243" s="31"/>
      <c r="I243" s="32"/>
      <c r="J243" s="37"/>
      <c r="K243" s="32"/>
      <c r="L243" s="34"/>
    </row>
    <row r="244" spans="1:12" s="35" customFormat="1" ht="13.8" x14ac:dyDescent="0.3">
      <c r="A244" s="24">
        <v>238</v>
      </c>
      <c r="B244" s="47" t="s">
        <v>164</v>
      </c>
      <c r="C244" s="48">
        <v>1</v>
      </c>
      <c r="D244" s="28"/>
      <c r="E244" s="28"/>
      <c r="F244" s="29"/>
      <c r="G244" s="30">
        <v>1</v>
      </c>
      <c r="H244" s="31"/>
      <c r="I244" s="32"/>
      <c r="J244" s="37"/>
      <c r="K244" s="32"/>
      <c r="L244" s="34"/>
    </row>
    <row r="245" spans="1:12" s="35" customFormat="1" ht="13.8" x14ac:dyDescent="0.3">
      <c r="A245" s="24">
        <v>239</v>
      </c>
      <c r="B245" s="47" t="s">
        <v>255</v>
      </c>
      <c r="C245" s="48">
        <v>0.5</v>
      </c>
      <c r="D245" s="28"/>
      <c r="E245" s="28"/>
      <c r="F245" s="29"/>
      <c r="G245" s="30">
        <v>0.5</v>
      </c>
      <c r="H245" s="31"/>
      <c r="I245" s="32"/>
      <c r="J245" s="37"/>
      <c r="K245" s="32"/>
      <c r="L245" s="34"/>
    </row>
    <row r="246" spans="1:12" s="35" customFormat="1" ht="13.8" x14ac:dyDescent="0.3">
      <c r="A246" s="24">
        <v>240</v>
      </c>
      <c r="B246" s="47" t="s">
        <v>166</v>
      </c>
      <c r="C246" s="48">
        <v>7</v>
      </c>
      <c r="D246" s="28"/>
      <c r="E246" s="28"/>
      <c r="F246" s="29"/>
      <c r="G246" s="30">
        <v>7</v>
      </c>
      <c r="H246" s="31"/>
      <c r="I246" s="32"/>
      <c r="J246" s="37"/>
      <c r="K246" s="32"/>
      <c r="L246" s="34"/>
    </row>
    <row r="247" spans="1:12" s="35" customFormat="1" ht="13.8" x14ac:dyDescent="0.3">
      <c r="A247" s="24">
        <v>241</v>
      </c>
      <c r="B247" s="47" t="s">
        <v>168</v>
      </c>
      <c r="C247" s="48">
        <v>3</v>
      </c>
      <c r="D247" s="28"/>
      <c r="E247" s="28"/>
      <c r="F247" s="29"/>
      <c r="G247" s="30">
        <v>3</v>
      </c>
      <c r="H247" s="31"/>
      <c r="I247" s="32"/>
      <c r="J247" s="37"/>
      <c r="K247" s="32"/>
      <c r="L247" s="34"/>
    </row>
    <row r="248" spans="1:12" s="35" customFormat="1" ht="13.8" x14ac:dyDescent="0.3">
      <c r="A248" s="24">
        <v>242</v>
      </c>
      <c r="B248" s="47" t="s">
        <v>217</v>
      </c>
      <c r="C248" s="48">
        <v>2</v>
      </c>
      <c r="D248" s="28"/>
      <c r="E248" s="28"/>
      <c r="F248" s="29"/>
      <c r="G248" s="30">
        <v>2</v>
      </c>
      <c r="H248" s="31"/>
      <c r="I248" s="32"/>
      <c r="J248" s="37"/>
      <c r="K248" s="32"/>
      <c r="L248" s="34"/>
    </row>
    <row r="249" spans="1:12" s="35" customFormat="1" ht="13.8" x14ac:dyDescent="0.3">
      <c r="A249" s="24">
        <v>243</v>
      </c>
      <c r="B249" s="47" t="s">
        <v>256</v>
      </c>
      <c r="C249" s="48">
        <v>1.4</v>
      </c>
      <c r="D249" s="28"/>
      <c r="E249" s="28"/>
      <c r="F249" s="29"/>
      <c r="G249" s="30">
        <v>1.4</v>
      </c>
      <c r="H249" s="31"/>
      <c r="I249" s="32"/>
      <c r="J249" s="37"/>
      <c r="K249" s="32"/>
      <c r="L249" s="34"/>
    </row>
    <row r="250" spans="1:12" s="35" customFormat="1" ht="13.8" x14ac:dyDescent="0.3">
      <c r="A250" s="24">
        <v>244</v>
      </c>
      <c r="B250" s="47" t="s">
        <v>257</v>
      </c>
      <c r="C250" s="48">
        <v>1.4</v>
      </c>
      <c r="D250" s="28"/>
      <c r="E250" s="28"/>
      <c r="F250" s="29"/>
      <c r="G250" s="30">
        <v>1.4</v>
      </c>
      <c r="H250" s="31"/>
      <c r="I250" s="32"/>
      <c r="J250" s="37"/>
      <c r="K250" s="32"/>
      <c r="L250" s="34"/>
    </row>
    <row r="251" spans="1:12" s="35" customFormat="1" ht="13.8" x14ac:dyDescent="0.3">
      <c r="A251" s="24">
        <v>245</v>
      </c>
      <c r="B251" s="47" t="s">
        <v>225</v>
      </c>
      <c r="C251" s="48">
        <v>1.4</v>
      </c>
      <c r="D251" s="28"/>
      <c r="E251" s="28"/>
      <c r="F251" s="29"/>
      <c r="G251" s="30">
        <v>1.4</v>
      </c>
      <c r="H251" s="31"/>
      <c r="I251" s="32"/>
      <c r="J251" s="37"/>
      <c r="K251" s="32"/>
      <c r="L251" s="34"/>
    </row>
    <row r="252" spans="1:12" s="35" customFormat="1" ht="13.8" x14ac:dyDescent="0.3">
      <c r="A252" s="24">
        <v>246</v>
      </c>
      <c r="B252" s="47" t="s">
        <v>258</v>
      </c>
      <c r="C252" s="48">
        <v>1.25</v>
      </c>
      <c r="D252" s="28"/>
      <c r="E252" s="28"/>
      <c r="F252" s="29"/>
      <c r="G252" s="30">
        <v>1.25</v>
      </c>
      <c r="H252" s="31"/>
      <c r="I252" s="32"/>
      <c r="J252" s="37"/>
      <c r="K252" s="32"/>
      <c r="L252" s="34"/>
    </row>
    <row r="253" spans="1:12" s="35" customFormat="1" ht="13.8" x14ac:dyDescent="0.3">
      <c r="A253" s="24">
        <v>247</v>
      </c>
      <c r="B253" s="47" t="s">
        <v>230</v>
      </c>
      <c r="C253" s="48">
        <v>1.5</v>
      </c>
      <c r="D253" s="28"/>
      <c r="E253" s="28"/>
      <c r="F253" s="29"/>
      <c r="G253" s="30">
        <v>1.5</v>
      </c>
      <c r="H253" s="31"/>
      <c r="I253" s="32"/>
      <c r="J253" s="37"/>
      <c r="K253" s="32"/>
      <c r="L253" s="34"/>
    </row>
    <row r="254" spans="1:12" s="35" customFormat="1" ht="13.8" x14ac:dyDescent="0.3">
      <c r="A254" s="24">
        <v>248</v>
      </c>
      <c r="B254" s="47" t="s">
        <v>259</v>
      </c>
      <c r="C254" s="48">
        <v>2</v>
      </c>
      <c r="D254" s="28"/>
      <c r="E254" s="28"/>
      <c r="F254" s="29"/>
      <c r="G254" s="30">
        <v>2</v>
      </c>
      <c r="H254" s="31"/>
      <c r="I254" s="32"/>
      <c r="J254" s="37"/>
      <c r="K254" s="32"/>
      <c r="L254" s="34"/>
    </row>
    <row r="255" spans="1:12" s="35" customFormat="1" ht="13.8" x14ac:dyDescent="0.3">
      <c r="A255" s="24">
        <v>249</v>
      </c>
      <c r="B255" s="47" t="s">
        <v>260</v>
      </c>
      <c r="C255" s="48">
        <v>2</v>
      </c>
      <c r="D255" s="28"/>
      <c r="E255" s="28"/>
      <c r="F255" s="29"/>
      <c r="G255" s="30">
        <v>2</v>
      </c>
      <c r="H255" s="31"/>
      <c r="I255" s="32"/>
      <c r="J255" s="37"/>
      <c r="K255" s="32"/>
      <c r="L255" s="34"/>
    </row>
    <row r="256" spans="1:12" s="35" customFormat="1" ht="13.8" x14ac:dyDescent="0.3">
      <c r="A256" s="24">
        <v>250</v>
      </c>
      <c r="B256" s="47" t="s">
        <v>261</v>
      </c>
      <c r="C256" s="48">
        <v>1</v>
      </c>
      <c r="D256" s="28"/>
      <c r="E256" s="28"/>
      <c r="F256" s="29"/>
      <c r="G256" s="30">
        <v>1</v>
      </c>
      <c r="H256" s="31"/>
      <c r="I256" s="32"/>
      <c r="J256" s="37"/>
      <c r="K256" s="32"/>
      <c r="L256" s="34"/>
    </row>
    <row r="257" spans="1:12" s="35" customFormat="1" ht="13.8" x14ac:dyDescent="0.3">
      <c r="A257" s="24">
        <v>251</v>
      </c>
      <c r="B257" s="47" t="s">
        <v>262</v>
      </c>
      <c r="C257" s="48">
        <v>1</v>
      </c>
      <c r="D257" s="28"/>
      <c r="E257" s="28"/>
      <c r="F257" s="29"/>
      <c r="G257" s="30">
        <v>1</v>
      </c>
      <c r="H257" s="31"/>
      <c r="I257" s="32"/>
      <c r="J257" s="37"/>
      <c r="K257" s="32"/>
      <c r="L257" s="34"/>
    </row>
    <row r="258" spans="1:12" s="35" customFormat="1" ht="13.8" x14ac:dyDescent="0.3">
      <c r="A258" s="24">
        <v>252</v>
      </c>
      <c r="B258" s="47" t="s">
        <v>263</v>
      </c>
      <c r="C258" s="48">
        <v>1</v>
      </c>
      <c r="D258" s="28"/>
      <c r="E258" s="28"/>
      <c r="F258" s="29"/>
      <c r="G258" s="30">
        <v>1</v>
      </c>
      <c r="H258" s="53"/>
      <c r="I258" s="32"/>
      <c r="J258" s="37"/>
      <c r="K258" s="32"/>
      <c r="L258" s="34"/>
    </row>
    <row r="259" spans="1:12" s="35" customFormat="1" ht="13.8" x14ac:dyDescent="0.3">
      <c r="A259" s="24">
        <v>253</v>
      </c>
      <c r="B259" s="47" t="s">
        <v>264</v>
      </c>
      <c r="C259" s="48">
        <v>1</v>
      </c>
      <c r="D259" s="28"/>
      <c r="E259" s="28"/>
      <c r="F259" s="29"/>
      <c r="G259" s="30">
        <v>1</v>
      </c>
      <c r="H259" s="31"/>
      <c r="I259" s="32"/>
      <c r="J259" s="37"/>
      <c r="K259" s="32"/>
      <c r="L259" s="34"/>
    </row>
    <row r="260" spans="1:12" s="35" customFormat="1" ht="13.8" x14ac:dyDescent="0.3">
      <c r="A260" s="24">
        <v>254</v>
      </c>
      <c r="B260" s="47" t="s">
        <v>159</v>
      </c>
      <c r="C260" s="48">
        <v>1</v>
      </c>
      <c r="D260" s="28"/>
      <c r="E260" s="28"/>
      <c r="F260" s="29"/>
      <c r="G260" s="30">
        <v>1</v>
      </c>
      <c r="H260" s="31"/>
      <c r="I260" s="32"/>
      <c r="J260" s="37"/>
      <c r="K260" s="32"/>
      <c r="L260" s="34"/>
    </row>
    <row r="261" spans="1:12" s="35" customFormat="1" ht="13.8" x14ac:dyDescent="0.3">
      <c r="A261" s="24">
        <v>255</v>
      </c>
      <c r="B261" s="47" t="s">
        <v>265</v>
      </c>
      <c r="C261" s="48">
        <v>1</v>
      </c>
      <c r="D261" s="28"/>
      <c r="E261" s="28"/>
      <c r="F261" s="29"/>
      <c r="G261" s="30">
        <v>1</v>
      </c>
      <c r="H261" s="31"/>
      <c r="I261" s="32"/>
      <c r="J261" s="37"/>
      <c r="K261" s="32"/>
      <c r="L261" s="34"/>
    </row>
    <row r="262" spans="1:12" s="35" customFormat="1" ht="13.8" x14ac:dyDescent="0.3">
      <c r="A262" s="24">
        <v>256</v>
      </c>
      <c r="B262" s="47" t="s">
        <v>266</v>
      </c>
      <c r="C262" s="48">
        <v>3.4</v>
      </c>
      <c r="D262" s="28"/>
      <c r="E262" s="28"/>
      <c r="F262" s="29"/>
      <c r="G262" s="30">
        <v>3.4</v>
      </c>
      <c r="H262" s="31"/>
      <c r="I262" s="32"/>
      <c r="J262" s="37"/>
      <c r="K262" s="32"/>
      <c r="L262" s="34"/>
    </row>
    <row r="263" spans="1:12" s="35" customFormat="1" ht="13.8" x14ac:dyDescent="0.3">
      <c r="A263" s="24">
        <v>257</v>
      </c>
      <c r="B263" s="47" t="s">
        <v>267</v>
      </c>
      <c r="C263" s="48">
        <v>1.4</v>
      </c>
      <c r="D263" s="28"/>
      <c r="E263" s="28"/>
      <c r="F263" s="29"/>
      <c r="G263" s="30">
        <v>1.4</v>
      </c>
      <c r="H263" s="31"/>
      <c r="I263" s="32"/>
      <c r="J263" s="37"/>
      <c r="K263" s="32"/>
      <c r="L263" s="34"/>
    </row>
    <row r="264" spans="1:12" s="35" customFormat="1" ht="13.8" x14ac:dyDescent="0.3">
      <c r="A264" s="24">
        <v>258</v>
      </c>
      <c r="B264" s="47" t="s">
        <v>268</v>
      </c>
      <c r="C264" s="48">
        <v>3</v>
      </c>
      <c r="D264" s="28"/>
      <c r="E264" s="28"/>
      <c r="F264" s="29"/>
      <c r="G264" s="30">
        <v>3</v>
      </c>
      <c r="H264" s="31"/>
      <c r="I264" s="54"/>
      <c r="J264" s="37"/>
      <c r="K264" s="32"/>
      <c r="L264" s="34"/>
    </row>
    <row r="265" spans="1:12" s="35" customFormat="1" ht="13.8" x14ac:dyDescent="0.3">
      <c r="A265" s="24">
        <v>259</v>
      </c>
      <c r="B265" s="47" t="s">
        <v>269</v>
      </c>
      <c r="C265" s="48">
        <v>1</v>
      </c>
      <c r="D265" s="28"/>
      <c r="E265" s="28"/>
      <c r="F265" s="29"/>
      <c r="G265" s="30">
        <v>1</v>
      </c>
      <c r="H265" s="31"/>
      <c r="I265" s="54"/>
      <c r="J265" s="37"/>
      <c r="K265" s="32"/>
      <c r="L265" s="34"/>
    </row>
    <row r="266" spans="1:12" s="35" customFormat="1" ht="13.8" x14ac:dyDescent="0.3">
      <c r="A266" s="24">
        <v>260</v>
      </c>
      <c r="B266" s="47" t="s">
        <v>270</v>
      </c>
      <c r="C266" s="48">
        <v>1</v>
      </c>
      <c r="D266" s="28"/>
      <c r="E266" s="28"/>
      <c r="F266" s="29"/>
      <c r="G266" s="30">
        <v>1</v>
      </c>
      <c r="H266" s="31"/>
      <c r="I266" s="54"/>
      <c r="J266" s="37"/>
      <c r="K266" s="32"/>
      <c r="L266" s="34"/>
    </row>
    <row r="267" spans="1:12" s="35" customFormat="1" ht="13.8" x14ac:dyDescent="0.3">
      <c r="A267" s="24">
        <v>261</v>
      </c>
      <c r="B267" s="47" t="s">
        <v>271</v>
      </c>
      <c r="C267" s="48">
        <v>1</v>
      </c>
      <c r="D267" s="28"/>
      <c r="E267" s="28"/>
      <c r="F267" s="29"/>
      <c r="G267" s="30">
        <v>1</v>
      </c>
      <c r="H267" s="31"/>
      <c r="I267" s="54"/>
      <c r="J267" s="37"/>
      <c r="K267" s="32"/>
      <c r="L267" s="34"/>
    </row>
    <row r="268" spans="1:12" s="35" customFormat="1" ht="13.8" x14ac:dyDescent="0.3">
      <c r="A268" s="24">
        <v>262</v>
      </c>
      <c r="B268" s="47" t="s">
        <v>272</v>
      </c>
      <c r="C268" s="48">
        <v>1.5</v>
      </c>
      <c r="D268" s="28"/>
      <c r="E268" s="28"/>
      <c r="F268" s="29"/>
      <c r="G268" s="30">
        <v>1.5</v>
      </c>
      <c r="H268" s="31"/>
      <c r="I268" s="54"/>
      <c r="J268" s="37"/>
      <c r="K268" s="32"/>
      <c r="L268" s="34"/>
    </row>
    <row r="269" spans="1:12" s="35" customFormat="1" ht="13.8" x14ac:dyDescent="0.3">
      <c r="A269" s="24">
        <v>263</v>
      </c>
      <c r="B269" s="47" t="s">
        <v>273</v>
      </c>
      <c r="C269" s="48">
        <v>1</v>
      </c>
      <c r="D269" s="28"/>
      <c r="E269" s="28"/>
      <c r="F269" s="29"/>
      <c r="G269" s="30">
        <v>1</v>
      </c>
      <c r="H269" s="31"/>
      <c r="I269" s="54"/>
      <c r="J269" s="37"/>
      <c r="K269" s="32"/>
      <c r="L269" s="34"/>
    </row>
    <row r="270" spans="1:12" s="35" customFormat="1" ht="13.8" x14ac:dyDescent="0.3">
      <c r="A270" s="24">
        <v>264</v>
      </c>
      <c r="B270" s="47" t="s">
        <v>210</v>
      </c>
      <c r="C270" s="48">
        <v>0.7</v>
      </c>
      <c r="D270" s="28"/>
      <c r="E270" s="28"/>
      <c r="F270" s="29"/>
      <c r="G270" s="30">
        <v>0.7</v>
      </c>
      <c r="H270" s="31"/>
      <c r="I270" s="54"/>
      <c r="J270" s="37"/>
      <c r="K270" s="32"/>
      <c r="L270" s="34"/>
    </row>
    <row r="271" spans="1:12" s="35" customFormat="1" ht="13.8" x14ac:dyDescent="0.3">
      <c r="A271" s="24">
        <v>265</v>
      </c>
      <c r="B271" s="47" t="s">
        <v>274</v>
      </c>
      <c r="C271" s="48">
        <v>1.4</v>
      </c>
      <c r="D271" s="28"/>
      <c r="E271" s="28"/>
      <c r="F271" s="29"/>
      <c r="G271" s="30">
        <v>1.4</v>
      </c>
      <c r="H271" s="49"/>
      <c r="I271" s="54"/>
      <c r="J271" s="37"/>
      <c r="K271" s="32"/>
      <c r="L271" s="34"/>
    </row>
    <row r="272" spans="1:12" s="35" customFormat="1" ht="13.8" x14ac:dyDescent="0.3">
      <c r="A272" s="24">
        <v>266</v>
      </c>
      <c r="B272" s="47" t="s">
        <v>275</v>
      </c>
      <c r="C272" s="48">
        <v>1.5</v>
      </c>
      <c r="D272" s="28"/>
      <c r="E272" s="28"/>
      <c r="F272" s="29"/>
      <c r="G272" s="30">
        <v>1.5</v>
      </c>
      <c r="H272" s="31"/>
      <c r="I272" s="54"/>
      <c r="J272" s="37"/>
      <c r="K272" s="32"/>
      <c r="L272" s="34"/>
    </row>
    <row r="273" spans="1:12" s="35" customFormat="1" ht="13.8" x14ac:dyDescent="0.3">
      <c r="A273" s="24">
        <v>267</v>
      </c>
      <c r="B273" s="47" t="s">
        <v>276</v>
      </c>
      <c r="C273" s="48">
        <v>1</v>
      </c>
      <c r="D273" s="28"/>
      <c r="E273" s="28"/>
      <c r="F273" s="29"/>
      <c r="G273" s="30">
        <v>1</v>
      </c>
      <c r="H273" s="31"/>
      <c r="I273" s="54"/>
      <c r="J273" s="37"/>
      <c r="K273" s="32"/>
      <c r="L273" s="34"/>
    </row>
    <row r="274" spans="1:12" s="35" customFormat="1" ht="13.8" x14ac:dyDescent="0.3">
      <c r="A274" s="24">
        <v>268</v>
      </c>
      <c r="B274" s="47" t="s">
        <v>277</v>
      </c>
      <c r="C274" s="48">
        <v>1.5</v>
      </c>
      <c r="D274" s="28"/>
      <c r="E274" s="28"/>
      <c r="F274" s="29"/>
      <c r="G274" s="30">
        <v>1.5</v>
      </c>
      <c r="H274" s="31"/>
      <c r="I274" s="54"/>
      <c r="J274" s="37"/>
      <c r="K274" s="32"/>
      <c r="L274" s="34"/>
    </row>
    <row r="275" spans="1:12" s="35" customFormat="1" ht="13.8" x14ac:dyDescent="0.3">
      <c r="A275" s="24">
        <v>269</v>
      </c>
      <c r="B275" s="47" t="s">
        <v>278</v>
      </c>
      <c r="C275" s="48">
        <v>1.4</v>
      </c>
      <c r="D275" s="28"/>
      <c r="E275" s="28"/>
      <c r="F275" s="29"/>
      <c r="G275" s="30">
        <v>1.4</v>
      </c>
      <c r="H275" s="31"/>
      <c r="I275" s="54"/>
      <c r="J275" s="37"/>
      <c r="K275" s="54"/>
      <c r="L275" s="34"/>
    </row>
    <row r="276" spans="1:12" s="35" customFormat="1" ht="13.8" x14ac:dyDescent="0.3">
      <c r="A276" s="24">
        <v>270</v>
      </c>
      <c r="B276" s="47" t="s">
        <v>102</v>
      </c>
      <c r="C276" s="48">
        <v>1</v>
      </c>
      <c r="D276" s="28"/>
      <c r="E276" s="28"/>
      <c r="F276" s="29"/>
      <c r="G276" s="30">
        <v>1</v>
      </c>
      <c r="H276" s="31"/>
      <c r="I276" s="52"/>
      <c r="J276" s="37"/>
      <c r="K276" s="54"/>
      <c r="L276" s="34"/>
    </row>
    <row r="277" spans="1:12" s="35" customFormat="1" ht="13.8" x14ac:dyDescent="0.3">
      <c r="A277" s="24">
        <v>271</v>
      </c>
      <c r="B277" s="47" t="s">
        <v>279</v>
      </c>
      <c r="C277" s="48">
        <v>1</v>
      </c>
      <c r="D277" s="28"/>
      <c r="E277" s="28"/>
      <c r="F277" s="29"/>
      <c r="G277" s="30">
        <v>1</v>
      </c>
      <c r="H277" s="31"/>
      <c r="I277" s="52"/>
      <c r="J277" s="37"/>
      <c r="K277" s="54"/>
      <c r="L277" s="34"/>
    </row>
    <row r="278" spans="1:12" s="35" customFormat="1" ht="13.8" x14ac:dyDescent="0.3">
      <c r="A278" s="24">
        <v>272</v>
      </c>
      <c r="B278" s="47" t="s">
        <v>230</v>
      </c>
      <c r="C278" s="48">
        <v>0.75</v>
      </c>
      <c r="D278" s="28"/>
      <c r="E278" s="28"/>
      <c r="F278" s="29"/>
      <c r="G278" s="30">
        <v>0.75</v>
      </c>
      <c r="H278" s="31"/>
      <c r="I278" s="52"/>
      <c r="J278" s="37"/>
      <c r="K278" s="54"/>
      <c r="L278" s="34"/>
    </row>
    <row r="279" spans="1:12" s="35" customFormat="1" ht="13.8" x14ac:dyDescent="0.3">
      <c r="A279" s="24">
        <v>273</v>
      </c>
      <c r="B279" s="47" t="s">
        <v>258</v>
      </c>
      <c r="C279" s="48">
        <v>1.75</v>
      </c>
      <c r="D279" s="28"/>
      <c r="E279" s="28"/>
      <c r="F279" s="29"/>
      <c r="G279" s="30">
        <v>1.75</v>
      </c>
      <c r="H279" s="31"/>
      <c r="I279" s="52"/>
      <c r="J279" s="37"/>
      <c r="K279" s="54"/>
      <c r="L279" s="34"/>
    </row>
    <row r="280" spans="1:12" s="35" customFormat="1" ht="13.8" x14ac:dyDescent="0.3">
      <c r="A280" s="24">
        <v>274</v>
      </c>
      <c r="B280" s="40" t="s">
        <v>280</v>
      </c>
      <c r="C280" s="41">
        <v>0.75</v>
      </c>
      <c r="D280" s="28"/>
      <c r="E280" s="28"/>
      <c r="F280" s="29"/>
      <c r="G280" s="30">
        <v>0.75</v>
      </c>
      <c r="H280" s="31"/>
      <c r="I280" s="52"/>
      <c r="J280" s="37"/>
      <c r="K280" s="54"/>
      <c r="L280" s="34"/>
    </row>
    <row r="281" spans="1:12" s="35" customFormat="1" ht="13.8" x14ac:dyDescent="0.3">
      <c r="A281" s="24">
        <v>275</v>
      </c>
      <c r="B281" s="40" t="s">
        <v>281</v>
      </c>
      <c r="C281" s="41">
        <v>1</v>
      </c>
      <c r="D281" s="28"/>
      <c r="E281" s="28"/>
      <c r="F281" s="29"/>
      <c r="G281" s="30">
        <v>1</v>
      </c>
      <c r="H281" s="31"/>
      <c r="I281" s="52"/>
      <c r="J281" s="37"/>
      <c r="K281" s="54"/>
      <c r="L281" s="34"/>
    </row>
    <row r="282" spans="1:12" s="35" customFormat="1" ht="13.8" x14ac:dyDescent="0.3">
      <c r="A282" s="24">
        <v>276</v>
      </c>
      <c r="B282" s="40" t="s">
        <v>282</v>
      </c>
      <c r="C282" s="41">
        <v>1</v>
      </c>
      <c r="D282" s="28"/>
      <c r="E282" s="28"/>
      <c r="F282" s="29"/>
      <c r="G282" s="30">
        <v>1</v>
      </c>
      <c r="H282" s="31"/>
      <c r="I282" s="52"/>
      <c r="J282" s="37"/>
      <c r="K282" s="54"/>
      <c r="L282" s="34"/>
    </row>
    <row r="283" spans="1:12" s="35" customFormat="1" ht="13.8" x14ac:dyDescent="0.3">
      <c r="A283" s="24">
        <v>277</v>
      </c>
      <c r="B283" s="47" t="s">
        <v>283</v>
      </c>
      <c r="C283" s="48">
        <v>1.4</v>
      </c>
      <c r="D283" s="28"/>
      <c r="E283" s="28"/>
      <c r="F283" s="29"/>
      <c r="G283" s="30">
        <v>1.4</v>
      </c>
      <c r="H283" s="31"/>
      <c r="I283" s="52"/>
      <c r="J283" s="37"/>
      <c r="K283" s="54"/>
      <c r="L283" s="34"/>
    </row>
    <row r="284" spans="1:12" s="35" customFormat="1" ht="13.8" x14ac:dyDescent="0.3">
      <c r="A284" s="24">
        <v>278</v>
      </c>
      <c r="B284" s="47" t="s">
        <v>284</v>
      </c>
      <c r="C284" s="48">
        <v>1</v>
      </c>
      <c r="D284" s="28"/>
      <c r="E284" s="28"/>
      <c r="F284" s="29"/>
      <c r="G284" s="30">
        <v>1</v>
      </c>
      <c r="H284" s="31"/>
      <c r="I284" s="52"/>
      <c r="J284" s="37"/>
      <c r="K284" s="54"/>
      <c r="L284" s="34"/>
    </row>
    <row r="285" spans="1:12" s="35" customFormat="1" ht="13.8" x14ac:dyDescent="0.3">
      <c r="A285" s="24">
        <v>279</v>
      </c>
      <c r="B285" s="47" t="s">
        <v>285</v>
      </c>
      <c r="C285" s="48">
        <v>1</v>
      </c>
      <c r="D285" s="28"/>
      <c r="E285" s="28"/>
      <c r="F285" s="29"/>
      <c r="G285" s="30">
        <v>1</v>
      </c>
      <c r="H285" s="31"/>
      <c r="I285" s="52"/>
      <c r="J285" s="37"/>
      <c r="K285" s="54"/>
      <c r="L285" s="34"/>
    </row>
    <row r="286" spans="1:12" s="35" customFormat="1" ht="13.8" x14ac:dyDescent="0.3">
      <c r="A286" s="24">
        <v>280</v>
      </c>
      <c r="B286" s="47" t="s">
        <v>286</v>
      </c>
      <c r="C286" s="48">
        <v>1</v>
      </c>
      <c r="D286" s="28"/>
      <c r="E286" s="28"/>
      <c r="F286" s="29"/>
      <c r="G286" s="30">
        <v>1</v>
      </c>
      <c r="H286" s="31"/>
      <c r="I286" s="52"/>
      <c r="J286" s="37"/>
      <c r="K286" s="54"/>
      <c r="L286" s="34"/>
    </row>
    <row r="287" spans="1:12" s="35" customFormat="1" ht="13.8" x14ac:dyDescent="0.3">
      <c r="A287" s="24">
        <v>281</v>
      </c>
      <c r="B287" s="55" t="s">
        <v>77</v>
      </c>
      <c r="C287" s="48">
        <v>1.5</v>
      </c>
      <c r="D287" s="28"/>
      <c r="E287" s="28"/>
      <c r="F287" s="29"/>
      <c r="G287" s="30">
        <v>1.5</v>
      </c>
      <c r="H287" s="31"/>
      <c r="I287" s="52"/>
      <c r="J287" s="37"/>
      <c r="K287" s="54"/>
      <c r="L287" s="34"/>
    </row>
    <row r="288" spans="1:12" s="35" customFormat="1" ht="13.8" x14ac:dyDescent="0.3">
      <c r="A288" s="24">
        <v>282</v>
      </c>
      <c r="B288" s="26" t="s">
        <v>287</v>
      </c>
      <c r="C288" s="27">
        <v>1</v>
      </c>
      <c r="D288" s="28"/>
      <c r="E288" s="28"/>
      <c r="F288" s="29"/>
      <c r="G288" s="30">
        <v>1</v>
      </c>
      <c r="H288" s="31"/>
      <c r="I288" s="52"/>
      <c r="J288" s="37"/>
      <c r="K288" s="54"/>
      <c r="L288" s="34"/>
    </row>
    <row r="289" spans="1:12" s="35" customFormat="1" ht="13.8" x14ac:dyDescent="0.3">
      <c r="A289" s="24">
        <v>283</v>
      </c>
      <c r="B289" s="26" t="s">
        <v>288</v>
      </c>
      <c r="C289" s="27">
        <v>1</v>
      </c>
      <c r="D289" s="28"/>
      <c r="E289" s="28"/>
      <c r="F289" s="29"/>
      <c r="G289" s="30">
        <v>1</v>
      </c>
      <c r="H289" s="31"/>
      <c r="I289" s="52"/>
      <c r="J289" s="37"/>
      <c r="K289" s="54"/>
      <c r="L289" s="34"/>
    </row>
    <row r="290" spans="1:12" s="35" customFormat="1" ht="13.8" x14ac:dyDescent="0.3">
      <c r="A290" s="24">
        <v>284</v>
      </c>
      <c r="B290" s="26" t="s">
        <v>289</v>
      </c>
      <c r="C290" s="27">
        <v>1</v>
      </c>
      <c r="D290" s="28"/>
      <c r="E290" s="28"/>
      <c r="F290" s="29"/>
      <c r="G290" s="30">
        <v>1</v>
      </c>
      <c r="H290" s="31"/>
      <c r="I290" s="52"/>
      <c r="J290" s="37"/>
      <c r="K290" s="54"/>
      <c r="L290" s="34"/>
    </row>
    <row r="291" spans="1:12" s="35" customFormat="1" ht="13.8" x14ac:dyDescent="0.3">
      <c r="A291" s="24">
        <v>285</v>
      </c>
      <c r="B291" s="26" t="s">
        <v>290</v>
      </c>
      <c r="C291" s="27">
        <v>0.98</v>
      </c>
      <c r="D291" s="28"/>
      <c r="E291" s="28"/>
      <c r="F291" s="29"/>
      <c r="G291" s="30">
        <v>0.98</v>
      </c>
      <c r="H291" s="31"/>
      <c r="I291" s="52"/>
      <c r="J291" s="37"/>
      <c r="K291" s="54"/>
      <c r="L291" s="34"/>
    </row>
    <row r="292" spans="1:12" s="35" customFormat="1" ht="13.8" x14ac:dyDescent="0.3">
      <c r="A292" s="24">
        <v>286</v>
      </c>
      <c r="B292" s="26" t="s">
        <v>291</v>
      </c>
      <c r="C292" s="27">
        <v>1</v>
      </c>
      <c r="D292" s="28"/>
      <c r="E292" s="28"/>
      <c r="F292" s="29"/>
      <c r="G292" s="30">
        <v>1</v>
      </c>
      <c r="H292" s="31"/>
      <c r="I292" s="52"/>
      <c r="J292" s="37"/>
      <c r="K292" s="54"/>
      <c r="L292" s="34"/>
    </row>
    <row r="293" spans="1:12" s="35" customFormat="1" ht="13.8" x14ac:dyDescent="0.3">
      <c r="A293" s="24">
        <v>287</v>
      </c>
      <c r="B293" s="26" t="s">
        <v>292</v>
      </c>
      <c r="C293" s="27">
        <v>3</v>
      </c>
      <c r="D293" s="28"/>
      <c r="E293" s="28"/>
      <c r="F293" s="29"/>
      <c r="G293" s="30">
        <v>3</v>
      </c>
      <c r="H293" s="31"/>
      <c r="I293" s="52"/>
      <c r="J293" s="37"/>
      <c r="K293" s="54"/>
      <c r="L293" s="34"/>
    </row>
    <row r="294" spans="1:12" s="35" customFormat="1" ht="13.8" x14ac:dyDescent="0.3">
      <c r="A294" s="24">
        <v>288</v>
      </c>
      <c r="B294" s="26" t="s">
        <v>293</v>
      </c>
      <c r="C294" s="27">
        <v>3</v>
      </c>
      <c r="D294" s="28"/>
      <c r="E294" s="28"/>
      <c r="F294" s="29"/>
      <c r="G294" s="30">
        <v>3</v>
      </c>
      <c r="H294" s="31"/>
      <c r="I294" s="52"/>
      <c r="J294" s="29"/>
      <c r="K294" s="28"/>
      <c r="L294" s="34"/>
    </row>
    <row r="295" spans="1:12" s="35" customFormat="1" ht="13.8" x14ac:dyDescent="0.3">
      <c r="A295" s="24">
        <v>289</v>
      </c>
      <c r="B295" s="26" t="s">
        <v>123</v>
      </c>
      <c r="C295" s="27">
        <v>10</v>
      </c>
      <c r="D295" s="28"/>
      <c r="E295" s="28"/>
      <c r="F295" s="29"/>
      <c r="G295" s="30">
        <v>10</v>
      </c>
      <c r="H295" s="31"/>
      <c r="I295" s="52"/>
      <c r="J295" s="29"/>
      <c r="K295" s="28"/>
      <c r="L295" s="34"/>
    </row>
    <row r="296" spans="1:12" s="35" customFormat="1" ht="13.8" x14ac:dyDescent="0.3">
      <c r="A296" s="24">
        <v>290</v>
      </c>
      <c r="B296" s="26" t="s">
        <v>294</v>
      </c>
      <c r="C296" s="27">
        <v>1.4</v>
      </c>
      <c r="D296" s="28"/>
      <c r="E296" s="28"/>
      <c r="F296" s="29"/>
      <c r="G296" s="30">
        <v>1.4</v>
      </c>
      <c r="H296" s="31"/>
      <c r="I296" s="52"/>
      <c r="J296" s="29"/>
      <c r="K296" s="28"/>
      <c r="L296" s="34"/>
    </row>
    <row r="297" spans="1:12" s="35" customFormat="1" ht="13.8" x14ac:dyDescent="0.3">
      <c r="A297" s="24">
        <v>291</v>
      </c>
      <c r="B297" s="26" t="s">
        <v>127</v>
      </c>
      <c r="C297" s="27">
        <v>3</v>
      </c>
      <c r="D297" s="28"/>
      <c r="E297" s="28"/>
      <c r="F297" s="29"/>
      <c r="G297" s="30">
        <v>3</v>
      </c>
      <c r="H297" s="31"/>
      <c r="I297" s="52"/>
      <c r="J297" s="29"/>
      <c r="K297" s="28"/>
      <c r="L297" s="34"/>
    </row>
    <row r="298" spans="1:12" s="35" customFormat="1" ht="13.8" x14ac:dyDescent="0.3">
      <c r="A298" s="24">
        <v>292</v>
      </c>
      <c r="B298" s="26" t="s">
        <v>295</v>
      </c>
      <c r="C298" s="27">
        <v>1</v>
      </c>
      <c r="D298" s="28"/>
      <c r="E298" s="28"/>
      <c r="F298" s="29"/>
      <c r="G298" s="30">
        <v>1</v>
      </c>
      <c r="H298" s="31"/>
      <c r="I298" s="52"/>
      <c r="J298" s="29"/>
      <c r="K298" s="28"/>
      <c r="L298" s="34"/>
    </row>
    <row r="299" spans="1:12" s="35" customFormat="1" ht="13.8" x14ac:dyDescent="0.3">
      <c r="A299" s="24">
        <v>293</v>
      </c>
      <c r="B299" s="26" t="s">
        <v>296</v>
      </c>
      <c r="C299" s="27">
        <v>1.4</v>
      </c>
      <c r="D299" s="28"/>
      <c r="E299" s="28"/>
      <c r="F299" s="29"/>
      <c r="G299" s="30">
        <v>1.4</v>
      </c>
      <c r="H299" s="31"/>
      <c r="I299" s="52"/>
      <c r="J299" s="29"/>
      <c r="K299" s="28"/>
      <c r="L299" s="34"/>
    </row>
    <row r="300" spans="1:12" s="35" customFormat="1" ht="13.8" x14ac:dyDescent="0.3">
      <c r="A300" s="24">
        <v>294</v>
      </c>
      <c r="B300" s="26" t="s">
        <v>297</v>
      </c>
      <c r="C300" s="27">
        <v>0.4</v>
      </c>
      <c r="D300" s="28"/>
      <c r="E300" s="28"/>
      <c r="F300" s="29"/>
      <c r="G300" s="30">
        <v>0.4</v>
      </c>
      <c r="H300" s="31"/>
      <c r="I300" s="52"/>
      <c r="J300" s="29"/>
      <c r="K300" s="28"/>
      <c r="L300" s="34"/>
    </row>
    <row r="301" spans="1:12" s="35" customFormat="1" ht="13.8" x14ac:dyDescent="0.3">
      <c r="A301" s="24">
        <v>295</v>
      </c>
      <c r="B301" s="26" t="s">
        <v>298</v>
      </c>
      <c r="C301" s="27">
        <v>1</v>
      </c>
      <c r="D301" s="28"/>
      <c r="E301" s="28"/>
      <c r="F301" s="29"/>
      <c r="G301" s="30">
        <v>1</v>
      </c>
      <c r="H301" s="31"/>
      <c r="I301" s="52"/>
      <c r="J301" s="29"/>
      <c r="K301" s="28"/>
      <c r="L301" s="34"/>
    </row>
    <row r="302" spans="1:12" s="35" customFormat="1" ht="13.8" x14ac:dyDescent="0.3">
      <c r="A302" s="24">
        <v>296</v>
      </c>
      <c r="B302" s="26" t="s">
        <v>299</v>
      </c>
      <c r="C302" s="27">
        <v>1</v>
      </c>
      <c r="D302" s="28"/>
      <c r="E302" s="28"/>
      <c r="F302" s="29"/>
      <c r="G302" s="30">
        <v>1</v>
      </c>
      <c r="H302" s="31"/>
      <c r="I302" s="52"/>
      <c r="J302" s="29"/>
      <c r="K302" s="28"/>
      <c r="L302" s="34"/>
    </row>
    <row r="303" spans="1:12" s="35" customFormat="1" ht="13.8" x14ac:dyDescent="0.3">
      <c r="A303" s="24">
        <v>297</v>
      </c>
      <c r="B303" s="26" t="s">
        <v>300</v>
      </c>
      <c r="C303" s="27">
        <v>1</v>
      </c>
      <c r="D303" s="28"/>
      <c r="E303" s="28"/>
      <c r="F303" s="29"/>
      <c r="G303" s="30">
        <v>1</v>
      </c>
      <c r="H303" s="31"/>
      <c r="I303" s="52"/>
      <c r="J303" s="29"/>
      <c r="K303" s="28"/>
      <c r="L303" s="34"/>
    </row>
    <row r="304" spans="1:12" s="35" customFormat="1" ht="13.8" x14ac:dyDescent="0.3">
      <c r="A304" s="24">
        <v>298</v>
      </c>
      <c r="B304" s="26" t="s">
        <v>205</v>
      </c>
      <c r="C304" s="27">
        <v>1</v>
      </c>
      <c r="D304" s="28"/>
      <c r="E304" s="28"/>
      <c r="F304" s="29"/>
      <c r="G304" s="30">
        <v>1</v>
      </c>
      <c r="H304" s="31"/>
      <c r="I304" s="52"/>
      <c r="J304" s="29"/>
      <c r="K304" s="28"/>
      <c r="L304" s="34"/>
    </row>
    <row r="305" spans="1:12" s="35" customFormat="1" ht="13.8" x14ac:dyDescent="0.3">
      <c r="A305" s="24">
        <v>299</v>
      </c>
      <c r="B305" s="26" t="s">
        <v>191</v>
      </c>
      <c r="C305" s="27">
        <v>1</v>
      </c>
      <c r="D305" s="28"/>
      <c r="E305" s="28"/>
      <c r="F305" s="29"/>
      <c r="G305" s="30">
        <v>1</v>
      </c>
      <c r="H305" s="31"/>
      <c r="I305" s="52"/>
      <c r="J305" s="29"/>
      <c r="K305" s="28"/>
      <c r="L305" s="34"/>
    </row>
    <row r="306" spans="1:12" s="35" customFormat="1" ht="13.8" x14ac:dyDescent="0.3">
      <c r="A306" s="24">
        <v>300</v>
      </c>
      <c r="B306" s="26" t="s">
        <v>137</v>
      </c>
      <c r="C306" s="27">
        <v>1</v>
      </c>
      <c r="D306" s="28"/>
      <c r="E306" s="28"/>
      <c r="F306" s="29"/>
      <c r="G306" s="30">
        <v>1</v>
      </c>
      <c r="H306" s="31"/>
      <c r="I306" s="52"/>
      <c r="J306" s="29"/>
      <c r="K306" s="28"/>
      <c r="L306" s="34"/>
    </row>
    <row r="307" spans="1:12" s="35" customFormat="1" ht="13.8" x14ac:dyDescent="0.3">
      <c r="A307" s="24">
        <v>301</v>
      </c>
      <c r="B307" s="26" t="s">
        <v>301</v>
      </c>
      <c r="C307" s="27">
        <v>1</v>
      </c>
      <c r="D307" s="28"/>
      <c r="E307" s="28"/>
      <c r="F307" s="29"/>
      <c r="G307" s="30">
        <v>1</v>
      </c>
      <c r="H307" s="31"/>
      <c r="I307" s="52"/>
      <c r="J307" s="29"/>
      <c r="K307" s="28"/>
      <c r="L307" s="34"/>
    </row>
    <row r="308" spans="1:12" s="35" customFormat="1" ht="13.8" x14ac:dyDescent="0.3">
      <c r="A308" s="24">
        <v>302</v>
      </c>
      <c r="B308" s="26" t="s">
        <v>302</v>
      </c>
      <c r="C308" s="27">
        <v>1</v>
      </c>
      <c r="D308" s="28"/>
      <c r="E308" s="28"/>
      <c r="F308" s="29"/>
      <c r="G308" s="30">
        <v>1</v>
      </c>
      <c r="H308" s="31"/>
      <c r="I308" s="52"/>
      <c r="J308" s="29"/>
      <c r="K308" s="28"/>
      <c r="L308" s="34"/>
    </row>
    <row r="309" spans="1:12" s="35" customFormat="1" ht="13.8" x14ac:dyDescent="0.3">
      <c r="A309" s="24">
        <v>303</v>
      </c>
      <c r="B309" s="26" t="s">
        <v>303</v>
      </c>
      <c r="C309" s="27">
        <v>1</v>
      </c>
      <c r="D309" s="28"/>
      <c r="E309" s="28"/>
      <c r="F309" s="29"/>
      <c r="G309" s="30">
        <v>1</v>
      </c>
      <c r="H309" s="31"/>
      <c r="I309" s="52"/>
      <c r="J309" s="29"/>
      <c r="K309" s="28"/>
      <c r="L309" s="34"/>
    </row>
    <row r="310" spans="1:12" s="35" customFormat="1" ht="13.8" x14ac:dyDescent="0.3">
      <c r="A310" s="24">
        <v>304</v>
      </c>
      <c r="B310" s="26" t="s">
        <v>265</v>
      </c>
      <c r="C310" s="27">
        <v>1</v>
      </c>
      <c r="D310" s="28"/>
      <c r="E310" s="28"/>
      <c r="F310" s="29"/>
      <c r="G310" s="30">
        <v>1</v>
      </c>
      <c r="H310" s="31"/>
      <c r="I310" s="52"/>
      <c r="J310" s="29"/>
      <c r="K310" s="28"/>
      <c r="L310" s="34"/>
    </row>
    <row r="311" spans="1:12" s="35" customFormat="1" ht="13.8" x14ac:dyDescent="0.3">
      <c r="A311" s="24">
        <v>305</v>
      </c>
      <c r="B311" s="26" t="s">
        <v>204</v>
      </c>
      <c r="C311" s="27">
        <v>1</v>
      </c>
      <c r="D311" s="28"/>
      <c r="E311" s="28"/>
      <c r="F311" s="29"/>
      <c r="G311" s="30">
        <v>1</v>
      </c>
      <c r="H311" s="31"/>
      <c r="I311" s="52"/>
      <c r="J311" s="29"/>
      <c r="K311" s="28"/>
      <c r="L311" s="34"/>
    </row>
    <row r="312" spans="1:12" s="35" customFormat="1" ht="13.8" x14ac:dyDescent="0.3">
      <c r="A312" s="24">
        <v>306</v>
      </c>
      <c r="B312" s="26" t="s">
        <v>250</v>
      </c>
      <c r="C312" s="27">
        <v>1</v>
      </c>
      <c r="D312" s="28"/>
      <c r="E312" s="28"/>
      <c r="F312" s="29"/>
      <c r="G312" s="30">
        <v>1</v>
      </c>
      <c r="H312" s="31"/>
      <c r="I312" s="52"/>
      <c r="J312" s="29"/>
      <c r="K312" s="28"/>
      <c r="L312" s="34"/>
    </row>
    <row r="313" spans="1:12" s="35" customFormat="1" ht="13.8" x14ac:dyDescent="0.3">
      <c r="A313" s="24">
        <v>307</v>
      </c>
      <c r="B313" s="26" t="s">
        <v>304</v>
      </c>
      <c r="C313" s="27">
        <v>1</v>
      </c>
      <c r="D313" s="28"/>
      <c r="E313" s="28"/>
      <c r="F313" s="29"/>
      <c r="G313" s="30">
        <v>1</v>
      </c>
      <c r="H313" s="31"/>
      <c r="I313" s="52"/>
      <c r="J313" s="29"/>
      <c r="K313" s="28"/>
      <c r="L313" s="34"/>
    </row>
    <row r="314" spans="1:12" s="35" customFormat="1" ht="13.8" x14ac:dyDescent="0.3">
      <c r="A314" s="24">
        <v>308</v>
      </c>
      <c r="B314" s="26" t="s">
        <v>305</v>
      </c>
      <c r="C314" s="27">
        <v>1</v>
      </c>
      <c r="D314" s="28"/>
      <c r="E314" s="28"/>
      <c r="F314" s="29"/>
      <c r="G314" s="30">
        <v>1</v>
      </c>
      <c r="H314" s="31"/>
      <c r="I314" s="52"/>
      <c r="J314" s="29"/>
      <c r="K314" s="28"/>
      <c r="L314" s="34"/>
    </row>
    <row r="315" spans="1:12" s="35" customFormat="1" ht="13.8" x14ac:dyDescent="0.3">
      <c r="A315" s="24">
        <v>309</v>
      </c>
      <c r="B315" s="26" t="s">
        <v>306</v>
      </c>
      <c r="C315" s="27">
        <v>1</v>
      </c>
      <c r="D315" s="28"/>
      <c r="E315" s="28"/>
      <c r="F315" s="29"/>
      <c r="G315" s="30">
        <v>1</v>
      </c>
      <c r="H315" s="31"/>
      <c r="I315" s="52"/>
      <c r="J315" s="29"/>
      <c r="K315" s="28"/>
      <c r="L315" s="34"/>
    </row>
    <row r="316" spans="1:12" s="35" customFormat="1" ht="13.8" x14ac:dyDescent="0.3">
      <c r="A316" s="24">
        <v>310</v>
      </c>
      <c r="B316" s="26" t="s">
        <v>307</v>
      </c>
      <c r="C316" s="27">
        <v>1</v>
      </c>
      <c r="D316" s="28"/>
      <c r="E316" s="28"/>
      <c r="F316" s="29"/>
      <c r="G316" s="30">
        <v>1</v>
      </c>
      <c r="H316" s="31"/>
      <c r="I316" s="52"/>
      <c r="J316" s="29"/>
      <c r="K316" s="28"/>
      <c r="L316" s="34"/>
    </row>
    <row r="317" spans="1:12" s="35" customFormat="1" ht="13.8" x14ac:dyDescent="0.3">
      <c r="A317" s="24">
        <v>311</v>
      </c>
      <c r="B317" s="26" t="s">
        <v>308</v>
      </c>
      <c r="C317" s="27">
        <v>1</v>
      </c>
      <c r="D317" s="28"/>
      <c r="E317" s="28"/>
      <c r="F317" s="29"/>
      <c r="G317" s="30">
        <v>1</v>
      </c>
      <c r="H317" s="31"/>
      <c r="I317" s="52"/>
      <c r="J317" s="29"/>
      <c r="K317" s="28"/>
      <c r="L317" s="34"/>
    </row>
    <row r="318" spans="1:12" s="35" customFormat="1" ht="13.8" x14ac:dyDescent="0.3">
      <c r="A318" s="24">
        <v>312</v>
      </c>
      <c r="B318" s="40" t="s">
        <v>309</v>
      </c>
      <c r="C318" s="41">
        <v>0.5</v>
      </c>
      <c r="D318" s="28"/>
      <c r="E318" s="28"/>
      <c r="F318" s="29"/>
      <c r="G318" s="30">
        <v>0.5</v>
      </c>
      <c r="H318" s="31"/>
      <c r="I318" s="52"/>
      <c r="J318" s="29"/>
      <c r="K318" s="28"/>
      <c r="L318" s="34"/>
    </row>
    <row r="319" spans="1:12" s="35" customFormat="1" ht="13.8" x14ac:dyDescent="0.3">
      <c r="A319" s="24">
        <v>313</v>
      </c>
      <c r="B319" s="40" t="s">
        <v>310</v>
      </c>
      <c r="C319" s="41">
        <v>1.4</v>
      </c>
      <c r="D319" s="28"/>
      <c r="E319" s="28"/>
      <c r="F319" s="29"/>
      <c r="G319" s="30">
        <v>1.4</v>
      </c>
      <c r="H319" s="31"/>
      <c r="I319" s="52"/>
      <c r="J319" s="29"/>
      <c r="K319" s="28"/>
      <c r="L319" s="34"/>
    </row>
    <row r="320" spans="1:12" s="35" customFormat="1" ht="13.8" x14ac:dyDescent="0.3">
      <c r="A320" s="24">
        <v>314</v>
      </c>
      <c r="B320" s="40" t="s">
        <v>311</v>
      </c>
      <c r="C320" s="41">
        <v>2</v>
      </c>
      <c r="D320" s="28"/>
      <c r="E320" s="28"/>
      <c r="F320" s="29"/>
      <c r="G320" s="30">
        <v>2</v>
      </c>
      <c r="H320" s="31"/>
      <c r="I320" s="52"/>
      <c r="J320" s="29"/>
      <c r="K320" s="28"/>
      <c r="L320" s="34"/>
    </row>
    <row r="321" spans="1:12" s="35" customFormat="1" ht="13.8" x14ac:dyDescent="0.3">
      <c r="A321" s="24">
        <v>315</v>
      </c>
      <c r="B321" s="40" t="s">
        <v>312</v>
      </c>
      <c r="C321" s="41">
        <v>1</v>
      </c>
      <c r="D321" s="28"/>
      <c r="E321" s="28"/>
      <c r="F321" s="29"/>
      <c r="G321" s="30">
        <v>1</v>
      </c>
      <c r="H321" s="31"/>
      <c r="I321" s="52"/>
      <c r="J321" s="29"/>
      <c r="K321" s="28"/>
      <c r="L321" s="34"/>
    </row>
    <row r="322" spans="1:12" s="35" customFormat="1" ht="13.8" x14ac:dyDescent="0.3">
      <c r="A322" s="24">
        <v>316</v>
      </c>
      <c r="B322" s="40" t="s">
        <v>313</v>
      </c>
      <c r="C322" s="41">
        <v>1</v>
      </c>
      <c r="D322" s="28"/>
      <c r="E322" s="28"/>
      <c r="F322" s="29"/>
      <c r="G322" s="30">
        <v>1</v>
      </c>
      <c r="H322" s="31"/>
      <c r="I322" s="52"/>
      <c r="J322" s="29"/>
      <c r="K322" s="28"/>
      <c r="L322" s="34"/>
    </row>
    <row r="323" spans="1:12" s="35" customFormat="1" ht="13.8" x14ac:dyDescent="0.3">
      <c r="A323" s="24">
        <v>317</v>
      </c>
      <c r="B323" s="40" t="s">
        <v>314</v>
      </c>
      <c r="C323" s="41">
        <v>3</v>
      </c>
      <c r="D323" s="28"/>
      <c r="E323" s="28"/>
      <c r="F323" s="29"/>
      <c r="G323" s="30">
        <v>3</v>
      </c>
      <c r="H323" s="31"/>
      <c r="I323" s="52"/>
      <c r="J323" s="29"/>
      <c r="K323" s="28"/>
      <c r="L323" s="34"/>
    </row>
    <row r="324" spans="1:12" s="35" customFormat="1" ht="13.8" x14ac:dyDescent="0.3">
      <c r="A324" s="24">
        <v>318</v>
      </c>
      <c r="B324" s="40" t="s">
        <v>111</v>
      </c>
      <c r="C324" s="41">
        <v>3</v>
      </c>
      <c r="D324" s="28"/>
      <c r="E324" s="28"/>
      <c r="F324" s="29"/>
      <c r="G324" s="30">
        <v>3</v>
      </c>
      <c r="H324" s="31"/>
      <c r="I324" s="52"/>
      <c r="J324" s="29"/>
      <c r="K324" s="28"/>
      <c r="L324" s="34"/>
    </row>
    <row r="325" spans="1:12" s="35" customFormat="1" ht="13.8" x14ac:dyDescent="0.3">
      <c r="A325" s="24">
        <v>319</v>
      </c>
      <c r="B325" s="40" t="s">
        <v>315</v>
      </c>
      <c r="C325" s="41">
        <v>3</v>
      </c>
      <c r="D325" s="28"/>
      <c r="E325" s="28"/>
      <c r="F325" s="29"/>
      <c r="G325" s="30">
        <v>3</v>
      </c>
      <c r="H325" s="31"/>
      <c r="I325" s="52"/>
      <c r="J325" s="29"/>
      <c r="K325" s="28"/>
      <c r="L325" s="34"/>
    </row>
    <row r="326" spans="1:12" s="35" customFormat="1" ht="13.8" x14ac:dyDescent="0.3">
      <c r="A326" s="24">
        <v>320</v>
      </c>
      <c r="B326" s="40" t="s">
        <v>316</v>
      </c>
      <c r="C326" s="41">
        <v>2</v>
      </c>
      <c r="D326" s="28"/>
      <c r="E326" s="28"/>
      <c r="F326" s="29"/>
      <c r="G326" s="30">
        <v>2</v>
      </c>
      <c r="H326" s="31"/>
      <c r="I326" s="52"/>
      <c r="J326" s="29"/>
      <c r="K326" s="28"/>
      <c r="L326" s="34"/>
    </row>
    <row r="327" spans="1:12" s="35" customFormat="1" ht="13.8" x14ac:dyDescent="0.3">
      <c r="A327" s="24">
        <v>321</v>
      </c>
      <c r="B327" s="40" t="s">
        <v>317</v>
      </c>
      <c r="C327" s="41">
        <v>1.66</v>
      </c>
      <c r="D327" s="28"/>
      <c r="E327" s="28"/>
      <c r="F327" s="29"/>
      <c r="G327" s="30">
        <v>1.66</v>
      </c>
      <c r="H327" s="31"/>
      <c r="I327" s="52"/>
      <c r="J327" s="29"/>
      <c r="K327" s="28"/>
      <c r="L327" s="34"/>
    </row>
    <row r="328" spans="1:12" s="35" customFormat="1" ht="13.8" x14ac:dyDescent="0.3">
      <c r="A328" s="24">
        <v>322</v>
      </c>
      <c r="B328" s="40" t="s">
        <v>318</v>
      </c>
      <c r="C328" s="41">
        <v>1</v>
      </c>
      <c r="D328" s="28"/>
      <c r="E328" s="28"/>
      <c r="F328" s="29"/>
      <c r="G328" s="30">
        <v>1</v>
      </c>
      <c r="H328" s="31"/>
      <c r="I328" s="52"/>
      <c r="J328" s="29"/>
      <c r="K328" s="28"/>
      <c r="L328" s="34"/>
    </row>
    <row r="329" spans="1:12" s="35" customFormat="1" ht="13.8" x14ac:dyDescent="0.3">
      <c r="A329" s="24">
        <v>323</v>
      </c>
      <c r="B329" s="40" t="s">
        <v>319</v>
      </c>
      <c r="C329" s="41">
        <v>2</v>
      </c>
      <c r="D329" s="28"/>
      <c r="E329" s="28"/>
      <c r="F329" s="29"/>
      <c r="G329" s="30">
        <v>2</v>
      </c>
      <c r="H329" s="31"/>
      <c r="I329" s="52"/>
      <c r="J329" s="29"/>
      <c r="K329" s="28"/>
      <c r="L329" s="34"/>
    </row>
    <row r="330" spans="1:12" s="35" customFormat="1" ht="13.8" x14ac:dyDescent="0.3">
      <c r="A330" s="24">
        <v>324</v>
      </c>
      <c r="B330" s="40" t="s">
        <v>299</v>
      </c>
      <c r="C330" s="41">
        <v>1</v>
      </c>
      <c r="D330" s="28"/>
      <c r="E330" s="28"/>
      <c r="F330" s="29"/>
      <c r="G330" s="56">
        <v>1</v>
      </c>
      <c r="H330" s="31"/>
      <c r="I330" s="52"/>
      <c r="J330" s="29"/>
      <c r="K330" s="28"/>
      <c r="L330" s="34"/>
    </row>
    <row r="331" spans="1:12" s="35" customFormat="1" ht="13.8" x14ac:dyDescent="0.3">
      <c r="A331" s="24">
        <v>325</v>
      </c>
      <c r="B331" s="40" t="s">
        <v>320</v>
      </c>
      <c r="C331" s="41">
        <v>1</v>
      </c>
      <c r="D331" s="28"/>
      <c r="E331" s="28"/>
      <c r="F331" s="29"/>
      <c r="G331" s="56">
        <v>1</v>
      </c>
      <c r="H331" s="31"/>
      <c r="I331" s="52"/>
      <c r="J331" s="29"/>
      <c r="K331" s="28"/>
      <c r="L331" s="34"/>
    </row>
    <row r="332" spans="1:12" s="35" customFormat="1" ht="13.8" x14ac:dyDescent="0.3">
      <c r="A332" s="24">
        <v>326</v>
      </c>
      <c r="B332" s="40" t="s">
        <v>321</v>
      </c>
      <c r="C332" s="41">
        <v>1</v>
      </c>
      <c r="D332" s="28"/>
      <c r="E332" s="28"/>
      <c r="F332" s="29"/>
      <c r="G332" s="56">
        <v>1</v>
      </c>
      <c r="H332" s="31"/>
      <c r="I332" s="52"/>
      <c r="J332" s="29"/>
      <c r="K332" s="28"/>
      <c r="L332" s="34"/>
    </row>
    <row r="333" spans="1:12" s="35" customFormat="1" ht="13.8" x14ac:dyDescent="0.3">
      <c r="A333" s="24">
        <v>327</v>
      </c>
      <c r="B333" s="40" t="s">
        <v>248</v>
      </c>
      <c r="C333" s="41">
        <v>1</v>
      </c>
      <c r="D333" s="28"/>
      <c r="E333" s="28"/>
      <c r="F333" s="29"/>
      <c r="G333" s="56">
        <v>1</v>
      </c>
      <c r="H333" s="31"/>
      <c r="I333" s="52"/>
      <c r="J333" s="29"/>
      <c r="K333" s="28"/>
      <c r="L333" s="34"/>
    </row>
    <row r="334" spans="1:12" s="35" customFormat="1" ht="13.8" x14ac:dyDescent="0.3">
      <c r="A334" s="24">
        <v>328</v>
      </c>
      <c r="B334" s="40" t="s">
        <v>302</v>
      </c>
      <c r="C334" s="41">
        <v>1</v>
      </c>
      <c r="D334" s="28"/>
      <c r="E334" s="28"/>
      <c r="F334" s="29"/>
      <c r="G334" s="56">
        <v>1</v>
      </c>
      <c r="H334" s="31"/>
      <c r="I334" s="52"/>
      <c r="J334" s="29"/>
      <c r="K334" s="28"/>
      <c r="L334" s="34"/>
    </row>
    <row r="335" spans="1:12" s="35" customFormat="1" ht="13.8" x14ac:dyDescent="0.3">
      <c r="A335" s="24">
        <v>329</v>
      </c>
      <c r="B335" s="45" t="s">
        <v>322</v>
      </c>
      <c r="C335" s="41">
        <v>1</v>
      </c>
      <c r="D335" s="28"/>
      <c r="E335" s="28"/>
      <c r="F335" s="29"/>
      <c r="G335" s="56">
        <v>1</v>
      </c>
      <c r="H335" s="31"/>
      <c r="I335" s="52"/>
      <c r="J335" s="29"/>
      <c r="K335" s="28"/>
      <c r="L335" s="34"/>
    </row>
    <row r="336" spans="1:12" s="35" customFormat="1" ht="13.8" x14ac:dyDescent="0.3">
      <c r="A336" s="24">
        <v>330</v>
      </c>
      <c r="B336" s="40" t="s">
        <v>323</v>
      </c>
      <c r="C336" s="41">
        <v>1</v>
      </c>
      <c r="D336" s="28"/>
      <c r="E336" s="28"/>
      <c r="F336" s="29"/>
      <c r="G336" s="56">
        <v>1</v>
      </c>
      <c r="H336" s="31"/>
      <c r="I336" s="52"/>
      <c r="J336" s="29"/>
      <c r="K336" s="28"/>
      <c r="L336" s="34"/>
    </row>
    <row r="337" spans="1:12" s="35" customFormat="1" ht="13.8" x14ac:dyDescent="0.3">
      <c r="A337" s="24">
        <v>331</v>
      </c>
      <c r="B337" s="40" t="s">
        <v>324</v>
      </c>
      <c r="C337" s="41">
        <v>1</v>
      </c>
      <c r="D337" s="28"/>
      <c r="E337" s="28"/>
      <c r="F337" s="29"/>
      <c r="G337" s="56">
        <v>1</v>
      </c>
      <c r="H337" s="31"/>
      <c r="I337" s="52"/>
      <c r="J337" s="29"/>
      <c r="K337" s="28"/>
      <c r="L337" s="34"/>
    </row>
    <row r="338" spans="1:12" s="35" customFormat="1" ht="13.8" x14ac:dyDescent="0.3">
      <c r="A338" s="24">
        <v>332</v>
      </c>
      <c r="B338" s="40" t="s">
        <v>325</v>
      </c>
      <c r="C338" s="41">
        <v>1</v>
      </c>
      <c r="D338" s="28"/>
      <c r="E338" s="28"/>
      <c r="F338" s="29"/>
      <c r="G338" s="56">
        <v>1</v>
      </c>
      <c r="H338" s="31"/>
      <c r="I338" s="52"/>
      <c r="J338" s="29"/>
      <c r="K338" s="28"/>
      <c r="L338" s="34"/>
    </row>
    <row r="339" spans="1:12" s="35" customFormat="1" ht="13.8" x14ac:dyDescent="0.3">
      <c r="A339" s="24">
        <v>333</v>
      </c>
      <c r="B339" s="40" t="s">
        <v>155</v>
      </c>
      <c r="C339" s="41">
        <v>1</v>
      </c>
      <c r="D339" s="28"/>
      <c r="E339" s="28"/>
      <c r="F339" s="29"/>
      <c r="G339" s="56">
        <v>1</v>
      </c>
      <c r="H339" s="31"/>
      <c r="I339" s="52"/>
      <c r="J339" s="29"/>
      <c r="K339" s="28"/>
      <c r="L339" s="34"/>
    </row>
    <row r="340" spans="1:12" s="35" customFormat="1" ht="13.8" x14ac:dyDescent="0.3">
      <c r="A340" s="24">
        <v>334</v>
      </c>
      <c r="B340" s="40" t="s">
        <v>326</v>
      </c>
      <c r="C340" s="41">
        <v>1</v>
      </c>
      <c r="D340" s="28"/>
      <c r="E340" s="28"/>
      <c r="F340" s="29"/>
      <c r="G340" s="56">
        <v>1</v>
      </c>
      <c r="H340" s="31"/>
      <c r="I340" s="52"/>
      <c r="J340" s="29"/>
      <c r="K340" s="28"/>
      <c r="L340" s="34"/>
    </row>
    <row r="341" spans="1:12" s="35" customFormat="1" ht="13.8" x14ac:dyDescent="0.3">
      <c r="A341" s="24">
        <v>335</v>
      </c>
      <c r="B341" s="40" t="s">
        <v>327</v>
      </c>
      <c r="C341" s="41">
        <v>2</v>
      </c>
      <c r="D341" s="28"/>
      <c r="E341" s="28"/>
      <c r="F341" s="29"/>
      <c r="G341" s="56">
        <v>2</v>
      </c>
      <c r="H341" s="31"/>
      <c r="I341" s="52"/>
      <c r="J341" s="29"/>
      <c r="K341" s="28"/>
      <c r="L341" s="34"/>
    </row>
    <row r="342" spans="1:12" s="35" customFormat="1" ht="13.8" x14ac:dyDescent="0.3">
      <c r="A342" s="24">
        <v>336</v>
      </c>
      <c r="B342" s="40" t="s">
        <v>328</v>
      </c>
      <c r="C342" s="41">
        <v>2.75</v>
      </c>
      <c r="D342" s="28"/>
      <c r="E342" s="28"/>
      <c r="F342" s="29"/>
      <c r="G342" s="56">
        <v>2.75</v>
      </c>
      <c r="H342" s="31"/>
      <c r="I342" s="52"/>
      <c r="J342" s="29"/>
      <c r="K342" s="28"/>
      <c r="L342" s="34"/>
    </row>
    <row r="343" spans="1:12" s="35" customFormat="1" ht="13.8" x14ac:dyDescent="0.3">
      <c r="A343" s="24">
        <v>337</v>
      </c>
      <c r="B343" s="40" t="s">
        <v>247</v>
      </c>
      <c r="C343" s="41">
        <v>0.75</v>
      </c>
      <c r="D343" s="28"/>
      <c r="E343" s="28"/>
      <c r="F343" s="29"/>
      <c r="G343" s="56">
        <v>0.75</v>
      </c>
      <c r="H343" s="31"/>
      <c r="I343" s="52"/>
      <c r="J343" s="29"/>
      <c r="K343" s="28"/>
      <c r="L343" s="34"/>
    </row>
    <row r="344" spans="1:12" s="35" customFormat="1" ht="13.8" x14ac:dyDescent="0.3">
      <c r="A344" s="24">
        <v>338</v>
      </c>
      <c r="B344" s="45" t="s">
        <v>329</v>
      </c>
      <c r="C344" s="46">
        <v>2.5</v>
      </c>
      <c r="D344" s="28"/>
      <c r="E344" s="28"/>
      <c r="F344" s="29"/>
      <c r="G344" s="57">
        <v>2.5</v>
      </c>
      <c r="H344" s="31"/>
      <c r="I344" s="52"/>
      <c r="J344" s="29"/>
      <c r="K344" s="28"/>
      <c r="L344" s="34"/>
    </row>
    <row r="345" spans="1:12" s="35" customFormat="1" ht="13.8" x14ac:dyDescent="0.3">
      <c r="A345" s="24">
        <v>339</v>
      </c>
      <c r="B345" s="40" t="s">
        <v>330</v>
      </c>
      <c r="C345" s="41">
        <v>1.5</v>
      </c>
      <c r="D345" s="28"/>
      <c r="E345" s="28"/>
      <c r="F345" s="29"/>
      <c r="G345" s="30">
        <v>1.5</v>
      </c>
      <c r="H345" s="31"/>
      <c r="I345" s="52"/>
      <c r="J345" s="29"/>
      <c r="K345" s="28"/>
      <c r="L345" s="34"/>
    </row>
    <row r="346" spans="1:12" s="35" customFormat="1" ht="13.8" x14ac:dyDescent="0.3">
      <c r="A346" s="24">
        <v>340</v>
      </c>
      <c r="B346" s="40" t="s">
        <v>331</v>
      </c>
      <c r="C346" s="41">
        <v>1.5</v>
      </c>
      <c r="D346" s="28"/>
      <c r="E346" s="28"/>
      <c r="F346" s="29"/>
      <c r="G346" s="30">
        <v>1.5</v>
      </c>
      <c r="H346" s="31"/>
      <c r="I346" s="52"/>
      <c r="J346" s="29"/>
      <c r="K346" s="28"/>
      <c r="L346" s="34"/>
    </row>
    <row r="347" spans="1:12" s="35" customFormat="1" ht="13.8" x14ac:dyDescent="0.3">
      <c r="A347" s="24">
        <v>341</v>
      </c>
      <c r="B347" s="40" t="s">
        <v>144</v>
      </c>
      <c r="C347" s="41">
        <v>3</v>
      </c>
      <c r="D347" s="28"/>
      <c r="E347" s="28"/>
      <c r="F347" s="29"/>
      <c r="G347" s="30">
        <v>3</v>
      </c>
      <c r="H347" s="31"/>
      <c r="I347" s="52"/>
      <c r="J347" s="29"/>
      <c r="K347" s="28"/>
      <c r="L347" s="34"/>
    </row>
    <row r="348" spans="1:12" s="35" customFormat="1" ht="13.8" x14ac:dyDescent="0.3">
      <c r="A348" s="24">
        <v>342</v>
      </c>
      <c r="B348" s="40" t="s">
        <v>332</v>
      </c>
      <c r="C348" s="41">
        <v>1</v>
      </c>
      <c r="D348" s="28"/>
      <c r="E348" s="28"/>
      <c r="F348" s="29"/>
      <c r="G348" s="56">
        <v>1</v>
      </c>
      <c r="H348" s="31"/>
      <c r="I348" s="52"/>
      <c r="J348" s="29"/>
      <c r="K348" s="28"/>
      <c r="L348" s="34"/>
    </row>
    <row r="349" spans="1:12" s="35" customFormat="1" ht="13.8" x14ac:dyDescent="0.3">
      <c r="A349" s="24">
        <v>343</v>
      </c>
      <c r="B349" s="47" t="s">
        <v>333</v>
      </c>
      <c r="C349" s="41">
        <v>1</v>
      </c>
      <c r="D349" s="28"/>
      <c r="E349" s="28"/>
      <c r="F349" s="29"/>
      <c r="G349" s="56">
        <v>1</v>
      </c>
      <c r="H349" s="31"/>
      <c r="I349" s="52"/>
      <c r="J349" s="29"/>
      <c r="K349" s="28"/>
      <c r="L349" s="34"/>
    </row>
    <row r="350" spans="1:12" s="35" customFormat="1" ht="13.8" x14ac:dyDescent="0.3">
      <c r="A350" s="24">
        <v>344</v>
      </c>
      <c r="B350" s="47" t="s">
        <v>334</v>
      </c>
      <c r="C350" s="41">
        <v>1</v>
      </c>
      <c r="D350" s="28"/>
      <c r="E350" s="28"/>
      <c r="F350" s="29"/>
      <c r="G350" s="56">
        <v>1</v>
      </c>
      <c r="H350" s="31"/>
      <c r="I350" s="52"/>
      <c r="J350" s="29"/>
      <c r="K350" s="28"/>
      <c r="L350" s="34"/>
    </row>
    <row r="351" spans="1:12" s="35" customFormat="1" ht="13.8" x14ac:dyDescent="0.3">
      <c r="A351" s="24">
        <v>345</v>
      </c>
      <c r="B351" s="47" t="s">
        <v>261</v>
      </c>
      <c r="C351" s="41">
        <v>1</v>
      </c>
      <c r="D351" s="28"/>
      <c r="E351" s="28"/>
      <c r="F351" s="29"/>
      <c r="G351" s="56">
        <v>1</v>
      </c>
      <c r="H351" s="31"/>
      <c r="I351" s="52"/>
      <c r="J351" s="29"/>
      <c r="K351" s="28"/>
      <c r="L351" s="34"/>
    </row>
    <row r="352" spans="1:12" s="35" customFormat="1" ht="13.8" x14ac:dyDescent="0.3">
      <c r="A352" s="24">
        <v>346</v>
      </c>
      <c r="B352" s="47" t="s">
        <v>326</v>
      </c>
      <c r="C352" s="41">
        <v>1</v>
      </c>
      <c r="D352" s="28"/>
      <c r="E352" s="28"/>
      <c r="F352" s="29"/>
      <c r="G352" s="56">
        <v>1</v>
      </c>
      <c r="H352" s="31"/>
      <c r="I352" s="52"/>
      <c r="J352" s="29"/>
      <c r="K352" s="28"/>
      <c r="L352" s="34"/>
    </row>
    <row r="353" spans="1:12" s="35" customFormat="1" ht="13.8" x14ac:dyDescent="0.3">
      <c r="A353" s="24">
        <v>347</v>
      </c>
      <c r="B353" s="47" t="s">
        <v>335</v>
      </c>
      <c r="C353" s="41">
        <v>1</v>
      </c>
      <c r="D353" s="28"/>
      <c r="E353" s="28"/>
      <c r="F353" s="29"/>
      <c r="G353" s="56">
        <v>1</v>
      </c>
      <c r="H353" s="31"/>
      <c r="I353" s="52"/>
      <c r="J353" s="29"/>
      <c r="K353" s="28"/>
      <c r="L353" s="34"/>
    </row>
    <row r="354" spans="1:12" s="35" customFormat="1" ht="13.8" x14ac:dyDescent="0.3">
      <c r="A354" s="24">
        <v>348</v>
      </c>
      <c r="B354" s="47" t="s">
        <v>336</v>
      </c>
      <c r="C354" s="41">
        <v>1</v>
      </c>
      <c r="D354" s="28"/>
      <c r="E354" s="28"/>
      <c r="F354" s="29"/>
      <c r="G354" s="56">
        <v>1</v>
      </c>
      <c r="H354" s="31"/>
      <c r="I354" s="52"/>
      <c r="J354" s="29"/>
      <c r="K354" s="28"/>
      <c r="L354" s="34"/>
    </row>
    <row r="355" spans="1:12" s="35" customFormat="1" ht="13.8" x14ac:dyDescent="0.3">
      <c r="A355" s="24">
        <v>349</v>
      </c>
      <c r="B355" s="47" t="s">
        <v>337</v>
      </c>
      <c r="C355" s="41">
        <v>1</v>
      </c>
      <c r="D355" s="28"/>
      <c r="E355" s="28"/>
      <c r="F355" s="29"/>
      <c r="G355" s="56">
        <v>1</v>
      </c>
      <c r="H355" s="31"/>
      <c r="I355" s="52"/>
      <c r="J355" s="29"/>
      <c r="K355" s="28"/>
      <c r="L355" s="34"/>
    </row>
    <row r="356" spans="1:12" s="35" customFormat="1" ht="13.8" x14ac:dyDescent="0.3">
      <c r="A356" s="24">
        <v>350</v>
      </c>
      <c r="B356" s="47" t="s">
        <v>338</v>
      </c>
      <c r="C356" s="41">
        <v>1</v>
      </c>
      <c r="D356" s="28"/>
      <c r="E356" s="28"/>
      <c r="F356" s="29"/>
      <c r="G356" s="56">
        <v>1</v>
      </c>
      <c r="H356" s="31"/>
      <c r="I356" s="52"/>
      <c r="J356" s="29"/>
      <c r="K356" s="28"/>
      <c r="L356" s="34"/>
    </row>
    <row r="357" spans="1:12" s="35" customFormat="1" ht="13.8" x14ac:dyDescent="0.3">
      <c r="A357" s="24">
        <v>351</v>
      </c>
      <c r="B357" s="47" t="s">
        <v>339</v>
      </c>
      <c r="C357" s="48">
        <v>2</v>
      </c>
      <c r="D357" s="28"/>
      <c r="E357" s="28"/>
      <c r="F357" s="29"/>
      <c r="G357" s="30">
        <v>2</v>
      </c>
      <c r="H357" s="31"/>
      <c r="I357" s="52"/>
      <c r="J357" s="29"/>
      <c r="K357" s="28"/>
      <c r="L357" s="34"/>
    </row>
    <row r="358" spans="1:12" s="35" customFormat="1" ht="13.8" x14ac:dyDescent="0.3">
      <c r="A358" s="24">
        <v>352</v>
      </c>
      <c r="B358" s="47" t="s">
        <v>340</v>
      </c>
      <c r="C358" s="48">
        <v>1.5</v>
      </c>
      <c r="D358" s="28"/>
      <c r="E358" s="28"/>
      <c r="F358" s="29"/>
      <c r="G358" s="30">
        <v>1.5</v>
      </c>
      <c r="H358" s="31"/>
      <c r="I358" s="52"/>
      <c r="J358" s="29"/>
      <c r="K358" s="28"/>
      <c r="L358" s="34"/>
    </row>
    <row r="359" spans="1:12" s="35" customFormat="1" ht="13.8" x14ac:dyDescent="0.3">
      <c r="A359" s="24">
        <v>353</v>
      </c>
      <c r="B359" s="47" t="s">
        <v>341</v>
      </c>
      <c r="C359" s="48">
        <v>1.5</v>
      </c>
      <c r="D359" s="28"/>
      <c r="E359" s="28"/>
      <c r="F359" s="29"/>
      <c r="G359" s="30">
        <v>1.5</v>
      </c>
      <c r="H359" s="31"/>
      <c r="I359" s="52"/>
      <c r="J359" s="29"/>
      <c r="K359" s="28"/>
      <c r="L359" s="34"/>
    </row>
    <row r="360" spans="1:12" s="35" customFormat="1" ht="13.8" x14ac:dyDescent="0.3">
      <c r="A360" s="24">
        <v>354</v>
      </c>
      <c r="B360" s="40" t="s">
        <v>144</v>
      </c>
      <c r="C360" s="41">
        <v>3.91</v>
      </c>
      <c r="D360" s="28"/>
      <c r="E360" s="28"/>
      <c r="F360" s="29"/>
      <c r="G360" s="30">
        <v>3.91</v>
      </c>
      <c r="H360" s="31"/>
      <c r="I360" s="52"/>
      <c r="J360" s="29"/>
      <c r="K360" s="28"/>
      <c r="L360" s="34"/>
    </row>
    <row r="361" spans="1:12" s="35" customFormat="1" ht="13.8" x14ac:dyDescent="0.3">
      <c r="A361" s="24">
        <v>355</v>
      </c>
      <c r="B361" s="40" t="s">
        <v>342</v>
      </c>
      <c r="C361" s="41">
        <v>3</v>
      </c>
      <c r="D361" s="28"/>
      <c r="E361" s="28"/>
      <c r="F361" s="29"/>
      <c r="G361" s="30">
        <v>3</v>
      </c>
      <c r="H361" s="31"/>
      <c r="I361" s="52"/>
      <c r="J361" s="29"/>
      <c r="K361" s="28"/>
      <c r="L361" s="34"/>
    </row>
    <row r="362" spans="1:12" s="35" customFormat="1" ht="13.8" x14ac:dyDescent="0.3">
      <c r="A362" s="24">
        <v>356</v>
      </c>
      <c r="B362" s="40" t="s">
        <v>343</v>
      </c>
      <c r="C362" s="41">
        <v>3</v>
      </c>
      <c r="D362" s="28"/>
      <c r="E362" s="28"/>
      <c r="F362" s="29"/>
      <c r="G362" s="30">
        <v>3</v>
      </c>
      <c r="H362" s="31"/>
      <c r="I362" s="52"/>
      <c r="J362" s="29"/>
      <c r="K362" s="28"/>
      <c r="L362" s="34"/>
    </row>
    <row r="363" spans="1:12" s="35" customFormat="1" ht="13.8" x14ac:dyDescent="0.3">
      <c r="A363" s="24">
        <v>357</v>
      </c>
      <c r="B363" s="40" t="s">
        <v>344</v>
      </c>
      <c r="C363" s="41">
        <v>0.75</v>
      </c>
      <c r="D363" s="28"/>
      <c r="E363" s="28"/>
      <c r="F363" s="29"/>
      <c r="G363" s="30">
        <v>0.75</v>
      </c>
      <c r="H363" s="31"/>
      <c r="I363" s="52"/>
      <c r="J363" s="29"/>
      <c r="K363" s="28"/>
      <c r="L363" s="34"/>
    </row>
    <row r="364" spans="1:12" s="35" customFormat="1" ht="13.8" x14ac:dyDescent="0.3">
      <c r="A364" s="24">
        <v>358</v>
      </c>
      <c r="B364" s="40" t="s">
        <v>345</v>
      </c>
      <c r="C364" s="41">
        <v>0.75</v>
      </c>
      <c r="D364" s="28"/>
      <c r="E364" s="28"/>
      <c r="F364" s="29"/>
      <c r="G364" s="30">
        <v>0.75</v>
      </c>
      <c r="H364" s="31"/>
      <c r="I364" s="52"/>
      <c r="J364" s="29"/>
      <c r="K364" s="28"/>
      <c r="L364" s="34"/>
    </row>
    <row r="365" spans="1:12" s="35" customFormat="1" ht="13.8" x14ac:dyDescent="0.3">
      <c r="A365" s="24">
        <v>359</v>
      </c>
      <c r="B365" s="40" t="s">
        <v>346</v>
      </c>
      <c r="C365" s="41">
        <v>2.75</v>
      </c>
      <c r="D365" s="28"/>
      <c r="E365" s="28"/>
      <c r="F365" s="29"/>
      <c r="G365" s="30">
        <v>2.75</v>
      </c>
      <c r="H365" s="31"/>
      <c r="I365" s="52"/>
      <c r="J365" s="29"/>
      <c r="K365" s="28"/>
      <c r="L365" s="34"/>
    </row>
    <row r="366" spans="1:12" s="35" customFormat="1" ht="13.8" x14ac:dyDescent="0.3">
      <c r="A366" s="24">
        <v>360</v>
      </c>
      <c r="B366" s="40" t="s">
        <v>347</v>
      </c>
      <c r="C366" s="41">
        <v>1</v>
      </c>
      <c r="D366" s="28"/>
      <c r="E366" s="28"/>
      <c r="F366" s="29"/>
      <c r="G366" s="30">
        <v>1</v>
      </c>
      <c r="H366" s="31"/>
      <c r="I366" s="52"/>
      <c r="J366" s="29"/>
      <c r="K366" s="28"/>
      <c r="L366" s="34"/>
    </row>
    <row r="367" spans="1:12" s="35" customFormat="1" ht="13.8" x14ac:dyDescent="0.3">
      <c r="A367" s="24">
        <v>361</v>
      </c>
      <c r="B367" s="40" t="s">
        <v>348</v>
      </c>
      <c r="C367" s="41">
        <v>1</v>
      </c>
      <c r="D367" s="28"/>
      <c r="E367" s="28"/>
      <c r="F367" s="29"/>
      <c r="G367" s="30">
        <v>1</v>
      </c>
      <c r="H367" s="31"/>
      <c r="I367" s="52"/>
      <c r="J367" s="29"/>
      <c r="K367" s="28"/>
      <c r="L367" s="34"/>
    </row>
    <row r="368" spans="1:12" s="35" customFormat="1" ht="13.8" x14ac:dyDescent="0.3">
      <c r="A368" s="24">
        <v>362</v>
      </c>
      <c r="B368" s="40" t="s">
        <v>321</v>
      </c>
      <c r="C368" s="41">
        <v>1</v>
      </c>
      <c r="D368" s="28"/>
      <c r="E368" s="28"/>
      <c r="F368" s="29"/>
      <c r="G368" s="30">
        <v>1</v>
      </c>
      <c r="H368" s="31"/>
      <c r="I368" s="52"/>
      <c r="J368" s="29"/>
      <c r="K368" s="28"/>
      <c r="L368" s="34"/>
    </row>
    <row r="369" spans="1:12" s="35" customFormat="1" ht="13.8" x14ac:dyDescent="0.3">
      <c r="A369" s="24">
        <v>363</v>
      </c>
      <c r="B369" s="40" t="s">
        <v>349</v>
      </c>
      <c r="C369" s="41">
        <v>1</v>
      </c>
      <c r="D369" s="28"/>
      <c r="E369" s="28"/>
      <c r="F369" s="29"/>
      <c r="G369" s="30">
        <v>1</v>
      </c>
      <c r="H369" s="31"/>
      <c r="I369" s="52"/>
      <c r="J369" s="29"/>
      <c r="K369" s="28"/>
      <c r="L369" s="34"/>
    </row>
    <row r="370" spans="1:12" s="35" customFormat="1" ht="13.8" x14ac:dyDescent="0.3">
      <c r="A370" s="24">
        <v>364</v>
      </c>
      <c r="B370" s="40" t="s">
        <v>205</v>
      </c>
      <c r="C370" s="41">
        <v>1</v>
      </c>
      <c r="D370" s="28"/>
      <c r="E370" s="28"/>
      <c r="F370" s="29"/>
      <c r="G370" s="30">
        <v>1</v>
      </c>
      <c r="H370" s="31"/>
      <c r="I370" s="52"/>
      <c r="J370" s="29"/>
      <c r="K370" s="28"/>
      <c r="L370" s="34"/>
    </row>
    <row r="371" spans="1:12" s="35" customFormat="1" ht="13.8" x14ac:dyDescent="0.3">
      <c r="A371" s="24">
        <v>365</v>
      </c>
      <c r="B371" s="40" t="s">
        <v>350</v>
      </c>
      <c r="C371" s="41">
        <v>1</v>
      </c>
      <c r="D371" s="28"/>
      <c r="E371" s="28"/>
      <c r="F371" s="29"/>
      <c r="G371" s="30">
        <v>1</v>
      </c>
      <c r="H371" s="31"/>
      <c r="I371" s="52"/>
      <c r="J371" s="29"/>
      <c r="K371" s="28"/>
      <c r="L371" s="34"/>
    </row>
    <row r="372" spans="1:12" s="35" customFormat="1" ht="13.8" x14ac:dyDescent="0.3">
      <c r="A372" s="24">
        <v>366</v>
      </c>
      <c r="B372" s="40" t="s">
        <v>351</v>
      </c>
      <c r="C372" s="41">
        <v>1</v>
      </c>
      <c r="D372" s="28"/>
      <c r="E372" s="28"/>
      <c r="F372" s="29"/>
      <c r="G372" s="30">
        <v>1</v>
      </c>
      <c r="H372" s="31"/>
      <c r="I372" s="52"/>
      <c r="J372" s="29"/>
      <c r="K372" s="28"/>
      <c r="L372" s="34"/>
    </row>
    <row r="373" spans="1:12" s="35" customFormat="1" ht="13.8" x14ac:dyDescent="0.3">
      <c r="A373" s="24">
        <v>367</v>
      </c>
      <c r="B373" s="40" t="s">
        <v>352</v>
      </c>
      <c r="C373" s="41">
        <v>1</v>
      </c>
      <c r="D373" s="28"/>
      <c r="E373" s="28"/>
      <c r="F373" s="29"/>
      <c r="G373" s="30">
        <v>1</v>
      </c>
      <c r="H373" s="31"/>
      <c r="I373" s="52"/>
      <c r="J373" s="29"/>
      <c r="K373" s="28"/>
      <c r="L373" s="34"/>
    </row>
    <row r="374" spans="1:12" s="35" customFormat="1" ht="26.4" x14ac:dyDescent="0.3">
      <c r="A374" s="24">
        <v>368</v>
      </c>
      <c r="B374" s="40" t="s">
        <v>353</v>
      </c>
      <c r="C374" s="41"/>
      <c r="D374" s="28"/>
      <c r="E374" s="28">
        <v>2.5</v>
      </c>
      <c r="F374" s="29" t="s">
        <v>91</v>
      </c>
      <c r="G374" s="30">
        <v>2.5</v>
      </c>
      <c r="H374" s="31"/>
      <c r="I374" s="52"/>
      <c r="J374" s="29"/>
      <c r="K374" s="28"/>
      <c r="L374" s="34"/>
    </row>
    <row r="375" spans="1:12" s="35" customFormat="1" ht="26.4" x14ac:dyDescent="0.3">
      <c r="A375" s="24">
        <v>369</v>
      </c>
      <c r="B375" s="40" t="s">
        <v>353</v>
      </c>
      <c r="C375" s="41"/>
      <c r="D375" s="28"/>
      <c r="E375" s="28">
        <v>50.8</v>
      </c>
      <c r="F375" s="29" t="s">
        <v>91</v>
      </c>
      <c r="G375" s="30">
        <v>50.8</v>
      </c>
      <c r="H375" s="31"/>
      <c r="I375" s="52"/>
      <c r="J375" s="29"/>
      <c r="K375" s="28"/>
      <c r="L375" s="34"/>
    </row>
    <row r="376" spans="1:12" s="35" customFormat="1" ht="26.4" x14ac:dyDescent="0.3">
      <c r="A376" s="24">
        <v>370</v>
      </c>
      <c r="B376" s="40" t="s">
        <v>354</v>
      </c>
      <c r="C376" s="41"/>
      <c r="D376" s="28"/>
      <c r="E376" s="43">
        <v>5</v>
      </c>
      <c r="F376" s="29" t="s">
        <v>91</v>
      </c>
      <c r="G376" s="30">
        <v>5</v>
      </c>
      <c r="H376" s="31"/>
      <c r="I376" s="52"/>
      <c r="J376" s="29"/>
      <c r="K376" s="28"/>
      <c r="L376" s="34"/>
    </row>
    <row r="377" spans="1:12" s="35" customFormat="1" ht="26.4" x14ac:dyDescent="0.3">
      <c r="A377" s="24">
        <v>371</v>
      </c>
      <c r="B377" s="40" t="s">
        <v>354</v>
      </c>
      <c r="C377" s="41"/>
      <c r="D377" s="28"/>
      <c r="E377" s="43">
        <v>16.7</v>
      </c>
      <c r="F377" s="29" t="s">
        <v>91</v>
      </c>
      <c r="G377" s="30">
        <v>16.7</v>
      </c>
      <c r="H377" s="31"/>
      <c r="I377" s="52"/>
      <c r="J377" s="29"/>
      <c r="K377" s="28"/>
      <c r="L377" s="34"/>
    </row>
    <row r="378" spans="1:12" s="35" customFormat="1" ht="13.8" x14ac:dyDescent="0.3">
      <c r="A378" s="24">
        <v>372</v>
      </c>
      <c r="B378" s="40" t="s">
        <v>355</v>
      </c>
      <c r="C378" s="41"/>
      <c r="D378" s="28"/>
      <c r="E378" s="28">
        <v>4</v>
      </c>
      <c r="F378" s="29" t="s">
        <v>91</v>
      </c>
      <c r="G378" s="30">
        <v>4</v>
      </c>
      <c r="H378" s="31"/>
      <c r="I378" s="52"/>
      <c r="J378" s="29"/>
      <c r="K378" s="28"/>
      <c r="L378" s="34"/>
    </row>
    <row r="379" spans="1:12" s="35" customFormat="1" ht="13.8" x14ac:dyDescent="0.3">
      <c r="A379" s="24">
        <v>373</v>
      </c>
      <c r="B379" s="40" t="s">
        <v>356</v>
      </c>
      <c r="C379" s="41"/>
      <c r="D379" s="28"/>
      <c r="E379" s="28">
        <v>2.2000000000000002</v>
      </c>
      <c r="F379" s="29" t="s">
        <v>91</v>
      </c>
      <c r="G379" s="30">
        <v>2.2000000000000002</v>
      </c>
      <c r="H379" s="31"/>
      <c r="I379" s="52"/>
      <c r="J379" s="29"/>
      <c r="K379" s="28"/>
      <c r="L379" s="34"/>
    </row>
    <row r="380" spans="1:12" s="35" customFormat="1" ht="27" x14ac:dyDescent="0.3">
      <c r="A380" s="24">
        <v>374</v>
      </c>
      <c r="B380" s="40" t="s">
        <v>357</v>
      </c>
      <c r="C380" s="41"/>
      <c r="D380" s="28"/>
      <c r="E380" s="28">
        <v>98</v>
      </c>
      <c r="F380" s="29" t="s">
        <v>358</v>
      </c>
      <c r="G380" s="30">
        <v>98</v>
      </c>
      <c r="H380" s="31"/>
      <c r="I380" s="52"/>
      <c r="J380" s="29"/>
      <c r="K380" s="28"/>
      <c r="L380" s="34"/>
    </row>
    <row r="381" spans="1:12" s="35" customFormat="1" ht="16.5" customHeight="1" x14ac:dyDescent="0.3">
      <c r="A381" s="24">
        <v>375</v>
      </c>
      <c r="B381" s="40" t="s">
        <v>359</v>
      </c>
      <c r="C381" s="41"/>
      <c r="D381" s="28"/>
      <c r="E381" s="28">
        <v>7.7</v>
      </c>
      <c r="F381" s="29" t="s">
        <v>91</v>
      </c>
      <c r="G381" s="30">
        <v>7.7</v>
      </c>
      <c r="H381" s="31"/>
      <c r="I381" s="52"/>
      <c r="J381" s="29"/>
      <c r="K381" s="28"/>
      <c r="L381" s="34"/>
    </row>
    <row r="382" spans="1:12" s="35" customFormat="1" ht="13.8" hidden="1" x14ac:dyDescent="0.3">
      <c r="A382" s="24">
        <v>376</v>
      </c>
      <c r="B382" s="40"/>
      <c r="C382" s="41"/>
      <c r="D382" s="28"/>
      <c r="E382" s="28"/>
      <c r="F382" s="29"/>
      <c r="G382" s="30">
        <v>0</v>
      </c>
      <c r="H382" s="31"/>
      <c r="I382" s="52"/>
      <c r="J382" s="29"/>
      <c r="K382" s="28"/>
      <c r="L382" s="34"/>
    </row>
    <row r="383" spans="1:12" s="35" customFormat="1" ht="13.8" hidden="1" x14ac:dyDescent="0.3">
      <c r="A383" s="24">
        <v>377</v>
      </c>
      <c r="B383" s="40"/>
      <c r="C383" s="41"/>
      <c r="D383" s="28"/>
      <c r="E383" s="28"/>
      <c r="F383" s="29"/>
      <c r="G383" s="30">
        <v>0</v>
      </c>
      <c r="H383" s="31"/>
      <c r="I383" s="52"/>
      <c r="J383" s="29"/>
      <c r="K383" s="28"/>
      <c r="L383" s="34"/>
    </row>
    <row r="384" spans="1:12" s="35" customFormat="1" ht="13.8" hidden="1" x14ac:dyDescent="0.3">
      <c r="A384" s="24">
        <v>378</v>
      </c>
      <c r="B384" s="40"/>
      <c r="C384" s="41"/>
      <c r="D384" s="28"/>
      <c r="E384" s="28"/>
      <c r="F384" s="29"/>
      <c r="G384" s="30">
        <v>0</v>
      </c>
      <c r="H384" s="31"/>
      <c r="I384" s="52"/>
      <c r="J384" s="29"/>
      <c r="K384" s="28"/>
      <c r="L384" s="34"/>
    </row>
    <row r="385" spans="1:12" s="35" customFormat="1" ht="13.8" hidden="1" x14ac:dyDescent="0.3">
      <c r="A385" s="24">
        <v>379</v>
      </c>
      <c r="B385" s="40"/>
      <c r="C385" s="41"/>
      <c r="D385" s="28"/>
      <c r="E385" s="28"/>
      <c r="F385" s="29"/>
      <c r="G385" s="30">
        <v>0</v>
      </c>
      <c r="H385" s="31"/>
      <c r="I385" s="52"/>
      <c r="J385" s="29"/>
      <c r="K385" s="28"/>
      <c r="L385" s="34"/>
    </row>
    <row r="386" spans="1:12" s="35" customFormat="1" ht="13.8" hidden="1" x14ac:dyDescent="0.3">
      <c r="A386" s="24">
        <v>380</v>
      </c>
      <c r="B386" s="40"/>
      <c r="C386" s="41"/>
      <c r="D386" s="28"/>
      <c r="E386" s="28"/>
      <c r="F386" s="29"/>
      <c r="G386" s="30">
        <v>0</v>
      </c>
      <c r="H386" s="31"/>
      <c r="I386" s="52"/>
      <c r="J386" s="29"/>
      <c r="K386" s="28"/>
      <c r="L386" s="34"/>
    </row>
    <row r="387" spans="1:12" s="35" customFormat="1" ht="13.8" hidden="1" x14ac:dyDescent="0.3">
      <c r="A387" s="24">
        <v>381</v>
      </c>
      <c r="B387" s="40"/>
      <c r="C387" s="41"/>
      <c r="D387" s="28"/>
      <c r="E387" s="28"/>
      <c r="F387" s="29"/>
      <c r="G387" s="30">
        <v>0</v>
      </c>
      <c r="H387" s="31"/>
      <c r="I387" s="52"/>
      <c r="J387" s="29"/>
      <c r="K387" s="28"/>
      <c r="L387" s="34"/>
    </row>
    <row r="388" spans="1:12" s="35" customFormat="1" ht="13.8" hidden="1" x14ac:dyDescent="0.3">
      <c r="A388" s="24">
        <v>382</v>
      </c>
      <c r="B388" s="40"/>
      <c r="C388" s="41"/>
      <c r="D388" s="28"/>
      <c r="E388" s="28"/>
      <c r="F388" s="29"/>
      <c r="G388" s="30">
        <v>0</v>
      </c>
      <c r="H388" s="31"/>
      <c r="I388" s="52"/>
      <c r="J388" s="29"/>
      <c r="K388" s="28"/>
      <c r="L388" s="34"/>
    </row>
    <row r="389" spans="1:12" s="35" customFormat="1" ht="13.8" hidden="1" x14ac:dyDescent="0.3">
      <c r="A389" s="24">
        <v>383</v>
      </c>
      <c r="B389" s="40"/>
      <c r="C389" s="41"/>
      <c r="D389" s="28"/>
      <c r="E389" s="28"/>
      <c r="F389" s="29"/>
      <c r="G389" s="30">
        <v>0</v>
      </c>
      <c r="H389" s="31"/>
      <c r="I389" s="52"/>
      <c r="J389" s="29"/>
      <c r="K389" s="28"/>
      <c r="L389" s="34"/>
    </row>
    <row r="390" spans="1:12" s="35" customFormat="1" ht="13.8" hidden="1" x14ac:dyDescent="0.3">
      <c r="A390" s="24">
        <v>384</v>
      </c>
      <c r="B390" s="40"/>
      <c r="C390" s="41"/>
      <c r="D390" s="28"/>
      <c r="E390" s="28"/>
      <c r="F390" s="29"/>
      <c r="G390" s="30">
        <v>0</v>
      </c>
      <c r="H390" s="31"/>
      <c r="I390" s="52"/>
      <c r="J390" s="29"/>
      <c r="K390" s="28"/>
      <c r="L390" s="34"/>
    </row>
    <row r="391" spans="1:12" s="35" customFormat="1" ht="13.8" hidden="1" x14ac:dyDescent="0.3">
      <c r="A391" s="24">
        <v>385</v>
      </c>
      <c r="B391" s="40"/>
      <c r="C391" s="41"/>
      <c r="D391" s="28"/>
      <c r="E391" s="28"/>
      <c r="F391" s="29"/>
      <c r="G391" s="30">
        <v>0</v>
      </c>
      <c r="H391" s="31"/>
      <c r="I391" s="52"/>
      <c r="J391" s="29"/>
      <c r="K391" s="28"/>
      <c r="L391" s="34"/>
    </row>
    <row r="392" spans="1:12" s="35" customFormat="1" ht="13.8" hidden="1" x14ac:dyDescent="0.3">
      <c r="A392" s="24">
        <v>386</v>
      </c>
      <c r="B392" s="40"/>
      <c r="C392" s="41"/>
      <c r="D392" s="28"/>
      <c r="E392" s="28"/>
      <c r="F392" s="29"/>
      <c r="G392" s="30">
        <v>0</v>
      </c>
      <c r="H392" s="31"/>
      <c r="I392" s="52"/>
      <c r="J392" s="29"/>
      <c r="K392" s="28"/>
      <c r="L392" s="34"/>
    </row>
    <row r="393" spans="1:12" s="35" customFormat="1" ht="13.8" hidden="1" x14ac:dyDescent="0.3">
      <c r="A393" s="24">
        <v>387</v>
      </c>
      <c r="B393" s="40"/>
      <c r="C393" s="41"/>
      <c r="D393" s="28"/>
      <c r="E393" s="28"/>
      <c r="F393" s="29"/>
      <c r="G393" s="30">
        <v>0</v>
      </c>
      <c r="H393" s="31"/>
      <c r="I393" s="52"/>
      <c r="J393" s="29"/>
      <c r="K393" s="28"/>
      <c r="L393" s="34"/>
    </row>
    <row r="394" spans="1:12" s="35" customFormat="1" ht="13.8" hidden="1" x14ac:dyDescent="0.3">
      <c r="A394" s="24">
        <v>388</v>
      </c>
      <c r="B394" s="40"/>
      <c r="C394" s="41"/>
      <c r="D394" s="28"/>
      <c r="E394" s="28"/>
      <c r="F394" s="29"/>
      <c r="G394" s="30">
        <v>0</v>
      </c>
      <c r="H394" s="31"/>
      <c r="I394" s="52"/>
      <c r="J394" s="29"/>
      <c r="K394" s="28"/>
      <c r="L394" s="34"/>
    </row>
    <row r="395" spans="1:12" s="35" customFormat="1" ht="13.8" hidden="1" x14ac:dyDescent="0.3">
      <c r="A395" s="24">
        <v>389</v>
      </c>
      <c r="B395" s="40"/>
      <c r="C395" s="41"/>
      <c r="D395" s="28"/>
      <c r="E395" s="28"/>
      <c r="F395" s="29"/>
      <c r="G395" s="30">
        <v>0</v>
      </c>
      <c r="H395" s="31"/>
      <c r="I395" s="52"/>
      <c r="J395" s="29"/>
      <c r="K395" s="28"/>
      <c r="L395" s="34"/>
    </row>
    <row r="396" spans="1:12" s="35" customFormat="1" ht="13.8" hidden="1" x14ac:dyDescent="0.3">
      <c r="A396" s="24">
        <v>390</v>
      </c>
      <c r="B396" s="40"/>
      <c r="C396" s="41"/>
      <c r="D396" s="28"/>
      <c r="E396" s="28"/>
      <c r="F396" s="29"/>
      <c r="G396" s="30">
        <v>0</v>
      </c>
      <c r="H396" s="31"/>
      <c r="I396" s="52"/>
      <c r="J396" s="29"/>
      <c r="K396" s="28"/>
      <c r="L396" s="34"/>
    </row>
    <row r="397" spans="1:12" s="35" customFormat="1" ht="13.8" hidden="1" x14ac:dyDescent="0.3">
      <c r="A397" s="24">
        <v>391</v>
      </c>
      <c r="B397" s="26"/>
      <c r="C397" s="51"/>
      <c r="D397" s="28"/>
      <c r="E397" s="28"/>
      <c r="F397" s="29"/>
      <c r="G397" s="30">
        <v>0</v>
      </c>
      <c r="H397" s="31"/>
      <c r="I397" s="52"/>
      <c r="J397" s="29"/>
      <c r="K397" s="28"/>
      <c r="L397" s="34"/>
    </row>
    <row r="398" spans="1:12" s="35" customFormat="1" ht="13.8" hidden="1" x14ac:dyDescent="0.3">
      <c r="A398" s="24">
        <v>392</v>
      </c>
      <c r="B398" s="40"/>
      <c r="C398" s="41"/>
      <c r="D398" s="28"/>
      <c r="E398" s="28"/>
      <c r="F398" s="29"/>
      <c r="G398" s="30">
        <v>0</v>
      </c>
      <c r="H398" s="31"/>
      <c r="I398" s="52"/>
      <c r="J398" s="29"/>
      <c r="K398" s="28"/>
      <c r="L398" s="34"/>
    </row>
    <row r="399" spans="1:12" s="35" customFormat="1" ht="13.8" hidden="1" x14ac:dyDescent="0.3">
      <c r="A399" s="24">
        <v>393</v>
      </c>
      <c r="B399" s="40"/>
      <c r="C399" s="41"/>
      <c r="D399" s="28"/>
      <c r="E399" s="28"/>
      <c r="F399" s="29"/>
      <c r="G399" s="30">
        <v>0</v>
      </c>
      <c r="H399" s="31"/>
      <c r="I399" s="52"/>
      <c r="J399" s="29"/>
      <c r="K399" s="28"/>
      <c r="L399" s="34"/>
    </row>
    <row r="400" spans="1:12" s="35" customFormat="1" ht="13.8" hidden="1" x14ac:dyDescent="0.3">
      <c r="A400" s="24">
        <v>394</v>
      </c>
      <c r="B400" s="40"/>
      <c r="C400" s="41"/>
      <c r="D400" s="28"/>
      <c r="E400" s="28"/>
      <c r="F400" s="29"/>
      <c r="G400" s="30">
        <v>0</v>
      </c>
      <c r="H400" s="31"/>
      <c r="I400" s="52"/>
      <c r="J400" s="29"/>
      <c r="K400" s="28"/>
      <c r="L400" s="34"/>
    </row>
    <row r="401" spans="1:12" s="35" customFormat="1" ht="13.8" hidden="1" x14ac:dyDescent="0.3">
      <c r="A401" s="24">
        <v>395</v>
      </c>
      <c r="B401" s="40"/>
      <c r="C401" s="41"/>
      <c r="D401" s="28"/>
      <c r="E401" s="28"/>
      <c r="F401" s="29"/>
      <c r="G401" s="30">
        <v>0</v>
      </c>
      <c r="H401" s="31"/>
      <c r="I401" s="52"/>
      <c r="J401" s="29"/>
      <c r="K401" s="28"/>
      <c r="L401" s="34"/>
    </row>
    <row r="402" spans="1:12" s="35" customFormat="1" ht="13.8" hidden="1" x14ac:dyDescent="0.3">
      <c r="A402" s="24">
        <v>396</v>
      </c>
      <c r="B402" s="40"/>
      <c r="C402" s="41"/>
      <c r="D402" s="28"/>
      <c r="E402" s="28"/>
      <c r="F402" s="29"/>
      <c r="G402" s="30">
        <v>0</v>
      </c>
      <c r="H402" s="31"/>
      <c r="I402" s="52"/>
      <c r="J402" s="29"/>
      <c r="K402" s="28"/>
      <c r="L402" s="34"/>
    </row>
    <row r="403" spans="1:12" s="35" customFormat="1" ht="13.8" hidden="1" x14ac:dyDescent="0.3">
      <c r="A403" s="24">
        <v>397</v>
      </c>
      <c r="B403" s="40"/>
      <c r="C403" s="41"/>
      <c r="D403" s="28"/>
      <c r="E403" s="28"/>
      <c r="F403" s="29"/>
      <c r="G403" s="30">
        <v>0</v>
      </c>
      <c r="H403" s="31"/>
      <c r="I403" s="52"/>
      <c r="J403" s="29"/>
      <c r="K403" s="28"/>
      <c r="L403" s="34"/>
    </row>
    <row r="404" spans="1:12" s="35" customFormat="1" ht="13.8" hidden="1" x14ac:dyDescent="0.3">
      <c r="A404" s="24">
        <v>398</v>
      </c>
      <c r="B404" s="40"/>
      <c r="C404" s="41"/>
      <c r="D404" s="28"/>
      <c r="E404" s="28"/>
      <c r="F404" s="29"/>
      <c r="G404" s="30">
        <v>0</v>
      </c>
      <c r="H404" s="31"/>
      <c r="I404" s="52"/>
      <c r="J404" s="29"/>
      <c r="K404" s="28"/>
      <c r="L404" s="34"/>
    </row>
    <row r="405" spans="1:12" s="35" customFormat="1" ht="13.8" hidden="1" x14ac:dyDescent="0.3">
      <c r="A405" s="24">
        <v>399</v>
      </c>
      <c r="B405" s="40"/>
      <c r="C405" s="41"/>
      <c r="D405" s="28"/>
      <c r="E405" s="28"/>
      <c r="F405" s="29"/>
      <c r="G405" s="30">
        <v>0</v>
      </c>
      <c r="H405" s="31"/>
      <c r="I405" s="52"/>
      <c r="J405" s="29"/>
      <c r="K405" s="28"/>
      <c r="L405" s="34"/>
    </row>
    <row r="406" spans="1:12" s="35" customFormat="1" ht="13.8" hidden="1" x14ac:dyDescent="0.3">
      <c r="A406" s="24">
        <v>400</v>
      </c>
      <c r="B406" s="40"/>
      <c r="C406" s="41"/>
      <c r="D406" s="28"/>
      <c r="E406" s="28"/>
      <c r="F406" s="29"/>
      <c r="G406" s="30">
        <v>0</v>
      </c>
      <c r="H406" s="31"/>
      <c r="I406" s="52"/>
      <c r="J406" s="29"/>
      <c r="K406" s="28"/>
      <c r="L406" s="34"/>
    </row>
    <row r="407" spans="1:12" s="35" customFormat="1" ht="13.8" hidden="1" x14ac:dyDescent="0.3">
      <c r="A407" s="24">
        <v>401</v>
      </c>
      <c r="B407" s="40"/>
      <c r="C407" s="41"/>
      <c r="D407" s="28"/>
      <c r="E407" s="28"/>
      <c r="F407" s="29"/>
      <c r="G407" s="30">
        <v>0</v>
      </c>
      <c r="H407" s="31"/>
      <c r="I407" s="52"/>
      <c r="J407" s="29"/>
      <c r="K407" s="28"/>
      <c r="L407" s="34"/>
    </row>
    <row r="408" spans="1:12" s="35" customFormat="1" ht="13.8" hidden="1" x14ac:dyDescent="0.3">
      <c r="A408" s="24">
        <v>402</v>
      </c>
      <c r="B408" s="26"/>
      <c r="C408" s="51"/>
      <c r="D408" s="28"/>
      <c r="E408" s="28"/>
      <c r="F408" s="29"/>
      <c r="G408" s="30">
        <v>0</v>
      </c>
      <c r="H408" s="31"/>
      <c r="I408" s="52"/>
      <c r="J408" s="29"/>
      <c r="K408" s="28"/>
      <c r="L408" s="34"/>
    </row>
    <row r="409" spans="1:12" s="35" customFormat="1" ht="13.8" hidden="1" x14ac:dyDescent="0.3">
      <c r="A409" s="24">
        <v>403</v>
      </c>
      <c r="B409" s="40"/>
      <c r="C409" s="41"/>
      <c r="D409" s="28"/>
      <c r="E409" s="28"/>
      <c r="F409" s="29"/>
      <c r="G409" s="30">
        <v>0</v>
      </c>
      <c r="H409" s="31"/>
      <c r="I409" s="52"/>
      <c r="J409" s="29"/>
      <c r="K409" s="28"/>
      <c r="L409" s="34"/>
    </row>
    <row r="410" spans="1:12" s="35" customFormat="1" ht="13.8" hidden="1" x14ac:dyDescent="0.3">
      <c r="A410" s="24">
        <v>404</v>
      </c>
      <c r="B410" s="40"/>
      <c r="C410" s="41"/>
      <c r="D410" s="28"/>
      <c r="E410" s="28"/>
      <c r="F410" s="29"/>
      <c r="G410" s="30">
        <v>0</v>
      </c>
      <c r="H410" s="31"/>
      <c r="I410" s="52"/>
      <c r="J410" s="29"/>
      <c r="K410" s="28"/>
      <c r="L410" s="34"/>
    </row>
    <row r="411" spans="1:12" s="35" customFormat="1" ht="13.8" hidden="1" x14ac:dyDescent="0.3">
      <c r="A411" s="24">
        <v>405</v>
      </c>
      <c r="B411" s="40"/>
      <c r="C411" s="41"/>
      <c r="D411" s="28"/>
      <c r="E411" s="28"/>
      <c r="F411" s="29"/>
      <c r="G411" s="30">
        <v>0</v>
      </c>
      <c r="H411" s="31"/>
      <c r="I411" s="52"/>
      <c r="J411" s="29"/>
      <c r="K411" s="28"/>
      <c r="L411" s="34"/>
    </row>
    <row r="412" spans="1:12" s="35" customFormat="1" ht="13.8" hidden="1" x14ac:dyDescent="0.3">
      <c r="A412" s="24">
        <v>406</v>
      </c>
      <c r="B412" s="40"/>
      <c r="C412" s="41"/>
      <c r="D412" s="28"/>
      <c r="E412" s="28"/>
      <c r="F412" s="29"/>
      <c r="G412" s="30">
        <v>0</v>
      </c>
      <c r="H412" s="31"/>
      <c r="I412" s="52"/>
      <c r="J412" s="29"/>
      <c r="K412" s="28"/>
      <c r="L412" s="34"/>
    </row>
    <row r="413" spans="1:12" s="35" customFormat="1" ht="13.8" hidden="1" x14ac:dyDescent="0.3">
      <c r="A413" s="24">
        <v>407</v>
      </c>
      <c r="B413" s="40"/>
      <c r="C413" s="41"/>
      <c r="D413" s="28"/>
      <c r="E413" s="28"/>
      <c r="F413" s="29"/>
      <c r="G413" s="30">
        <v>0</v>
      </c>
      <c r="H413" s="31"/>
      <c r="I413" s="52"/>
      <c r="J413" s="29"/>
      <c r="K413" s="28"/>
      <c r="L413" s="34"/>
    </row>
    <row r="414" spans="1:12" s="35" customFormat="1" ht="13.8" hidden="1" x14ac:dyDescent="0.3">
      <c r="A414" s="24">
        <v>408</v>
      </c>
      <c r="B414" s="40"/>
      <c r="C414" s="41"/>
      <c r="D414" s="28"/>
      <c r="E414" s="28"/>
      <c r="F414" s="29"/>
      <c r="G414" s="30">
        <v>0</v>
      </c>
      <c r="H414" s="31"/>
      <c r="I414" s="52"/>
      <c r="J414" s="29"/>
      <c r="K414" s="28"/>
      <c r="L414" s="34"/>
    </row>
    <row r="415" spans="1:12" s="35" customFormat="1" ht="13.8" hidden="1" x14ac:dyDescent="0.3">
      <c r="A415" s="24">
        <v>409</v>
      </c>
      <c r="B415" s="40"/>
      <c r="C415" s="41"/>
      <c r="D415" s="28"/>
      <c r="E415" s="28"/>
      <c r="F415" s="29"/>
      <c r="G415" s="30">
        <f t="shared" ref="G415:G578" si="0">SUM(C415,D415)</f>
        <v>0</v>
      </c>
      <c r="H415" s="31"/>
      <c r="I415" s="52"/>
      <c r="J415" s="29"/>
      <c r="K415" s="28"/>
      <c r="L415" s="34"/>
    </row>
    <row r="416" spans="1:12" s="35" customFormat="1" ht="13.8" hidden="1" x14ac:dyDescent="0.3">
      <c r="A416" s="24">
        <v>410</v>
      </c>
      <c r="B416" s="40"/>
      <c r="C416" s="41"/>
      <c r="D416" s="28"/>
      <c r="E416" s="28"/>
      <c r="F416" s="29"/>
      <c r="G416" s="30">
        <f t="shared" si="0"/>
        <v>0</v>
      </c>
      <c r="H416" s="31"/>
      <c r="I416" s="52"/>
      <c r="J416" s="29"/>
      <c r="K416" s="28"/>
      <c r="L416" s="34"/>
    </row>
    <row r="417" spans="1:12" s="35" customFormat="1" ht="13.8" hidden="1" x14ac:dyDescent="0.3">
      <c r="A417" s="24">
        <v>411</v>
      </c>
      <c r="B417" s="40"/>
      <c r="C417" s="41"/>
      <c r="D417" s="28"/>
      <c r="E417" s="28"/>
      <c r="F417" s="29"/>
      <c r="G417" s="30">
        <f t="shared" si="0"/>
        <v>0</v>
      </c>
      <c r="H417" s="31"/>
      <c r="I417" s="52"/>
      <c r="J417" s="29"/>
      <c r="K417" s="28"/>
      <c r="L417" s="34"/>
    </row>
    <row r="418" spans="1:12" s="35" customFormat="1" ht="13.8" hidden="1" x14ac:dyDescent="0.3">
      <c r="A418" s="24">
        <v>412</v>
      </c>
      <c r="B418" s="40"/>
      <c r="C418" s="41"/>
      <c r="D418" s="28"/>
      <c r="E418" s="28"/>
      <c r="F418" s="29"/>
      <c r="G418" s="30">
        <f t="shared" si="0"/>
        <v>0</v>
      </c>
      <c r="H418" s="31"/>
      <c r="I418" s="52"/>
      <c r="J418" s="29"/>
      <c r="K418" s="28"/>
      <c r="L418" s="34"/>
    </row>
    <row r="419" spans="1:12" s="35" customFormat="1" ht="13.8" hidden="1" x14ac:dyDescent="0.3">
      <c r="A419" s="24">
        <v>413</v>
      </c>
      <c r="B419" s="40"/>
      <c r="C419" s="41"/>
      <c r="D419" s="28"/>
      <c r="E419" s="28"/>
      <c r="F419" s="29"/>
      <c r="G419" s="30">
        <f t="shared" si="0"/>
        <v>0</v>
      </c>
      <c r="H419" s="31"/>
      <c r="I419" s="52"/>
      <c r="J419" s="29"/>
      <c r="K419" s="28"/>
      <c r="L419" s="34"/>
    </row>
    <row r="420" spans="1:12" s="35" customFormat="1" ht="13.8" hidden="1" x14ac:dyDescent="0.3">
      <c r="A420" s="24">
        <v>414</v>
      </c>
      <c r="B420" s="40"/>
      <c r="C420" s="41"/>
      <c r="D420" s="28"/>
      <c r="E420" s="28"/>
      <c r="F420" s="29"/>
      <c r="G420" s="30">
        <f t="shared" si="0"/>
        <v>0</v>
      </c>
      <c r="H420" s="31"/>
      <c r="I420" s="52"/>
      <c r="J420" s="29"/>
      <c r="K420" s="28"/>
      <c r="L420" s="34"/>
    </row>
    <row r="421" spans="1:12" s="35" customFormat="1" ht="13.8" hidden="1" x14ac:dyDescent="0.3">
      <c r="A421" s="24">
        <v>415</v>
      </c>
      <c r="B421" s="40"/>
      <c r="C421" s="41"/>
      <c r="D421" s="28"/>
      <c r="E421" s="28"/>
      <c r="F421" s="29"/>
      <c r="G421" s="30">
        <f t="shared" si="0"/>
        <v>0</v>
      </c>
      <c r="H421" s="31"/>
      <c r="I421" s="52"/>
      <c r="J421" s="29"/>
      <c r="K421" s="28"/>
      <c r="L421" s="34"/>
    </row>
    <row r="422" spans="1:12" s="35" customFormat="1" ht="13.8" hidden="1" x14ac:dyDescent="0.3">
      <c r="A422" s="24">
        <v>416</v>
      </c>
      <c r="B422" s="40"/>
      <c r="C422" s="41"/>
      <c r="D422" s="28"/>
      <c r="E422" s="28"/>
      <c r="F422" s="29"/>
      <c r="G422" s="30">
        <f t="shared" si="0"/>
        <v>0</v>
      </c>
      <c r="H422" s="31"/>
      <c r="I422" s="52"/>
      <c r="J422" s="29"/>
      <c r="K422" s="28"/>
      <c r="L422" s="34"/>
    </row>
    <row r="423" spans="1:12" s="35" customFormat="1" ht="13.8" hidden="1" x14ac:dyDescent="0.3">
      <c r="A423" s="24">
        <v>417</v>
      </c>
      <c r="B423" s="40"/>
      <c r="C423" s="41"/>
      <c r="D423" s="28"/>
      <c r="E423" s="28"/>
      <c r="F423" s="29"/>
      <c r="G423" s="30">
        <f t="shared" si="0"/>
        <v>0</v>
      </c>
      <c r="H423" s="31"/>
      <c r="I423" s="52"/>
      <c r="J423" s="29"/>
      <c r="K423" s="28"/>
      <c r="L423" s="34"/>
    </row>
    <row r="424" spans="1:12" s="35" customFormat="1" ht="13.8" hidden="1" x14ac:dyDescent="0.3">
      <c r="A424" s="24">
        <v>418</v>
      </c>
      <c r="B424" s="40"/>
      <c r="C424" s="41"/>
      <c r="D424" s="28"/>
      <c r="E424" s="28"/>
      <c r="F424" s="29"/>
      <c r="G424" s="30">
        <f t="shared" si="0"/>
        <v>0</v>
      </c>
      <c r="H424" s="31"/>
      <c r="I424" s="52"/>
      <c r="J424" s="29"/>
      <c r="K424" s="28"/>
      <c r="L424" s="34"/>
    </row>
    <row r="425" spans="1:12" s="35" customFormat="1" ht="13.8" hidden="1" x14ac:dyDescent="0.3">
      <c r="A425" s="24">
        <v>419</v>
      </c>
      <c r="B425" s="40"/>
      <c r="C425" s="41"/>
      <c r="D425" s="28"/>
      <c r="E425" s="28"/>
      <c r="F425" s="29"/>
      <c r="G425" s="30">
        <f t="shared" si="0"/>
        <v>0</v>
      </c>
      <c r="H425" s="31"/>
      <c r="I425" s="52"/>
      <c r="J425" s="29"/>
      <c r="K425" s="28"/>
      <c r="L425" s="34"/>
    </row>
    <row r="426" spans="1:12" s="35" customFormat="1" ht="13.8" hidden="1" x14ac:dyDescent="0.3">
      <c r="A426" s="24">
        <v>420</v>
      </c>
      <c r="B426" s="26"/>
      <c r="C426" s="51"/>
      <c r="D426" s="28"/>
      <c r="E426" s="28"/>
      <c r="F426" s="29"/>
      <c r="G426" s="30">
        <f t="shared" si="0"/>
        <v>0</v>
      </c>
      <c r="H426" s="31"/>
      <c r="I426" s="52"/>
      <c r="J426" s="29"/>
      <c r="K426" s="28"/>
      <c r="L426" s="34"/>
    </row>
    <row r="427" spans="1:12" s="35" customFormat="1" ht="13.8" hidden="1" x14ac:dyDescent="0.3">
      <c r="A427" s="24">
        <v>421</v>
      </c>
      <c r="B427" s="40"/>
      <c r="C427" s="41"/>
      <c r="D427" s="28"/>
      <c r="E427" s="28"/>
      <c r="F427" s="29"/>
      <c r="G427" s="30">
        <f t="shared" si="0"/>
        <v>0</v>
      </c>
      <c r="H427" s="31"/>
      <c r="I427" s="52"/>
      <c r="J427" s="29"/>
      <c r="K427" s="28"/>
      <c r="L427" s="34"/>
    </row>
    <row r="428" spans="1:12" s="35" customFormat="1" ht="13.8" hidden="1" x14ac:dyDescent="0.3">
      <c r="A428" s="24">
        <v>422</v>
      </c>
      <c r="B428" s="40"/>
      <c r="C428" s="41"/>
      <c r="D428" s="28"/>
      <c r="E428" s="28"/>
      <c r="F428" s="29"/>
      <c r="G428" s="30">
        <f t="shared" si="0"/>
        <v>0</v>
      </c>
      <c r="H428" s="31"/>
      <c r="I428" s="52"/>
      <c r="J428" s="29"/>
      <c r="K428" s="28"/>
      <c r="L428" s="34"/>
    </row>
    <row r="429" spans="1:12" s="35" customFormat="1" ht="13.8" hidden="1" x14ac:dyDescent="0.3">
      <c r="A429" s="24">
        <v>423</v>
      </c>
      <c r="B429" s="40"/>
      <c r="C429" s="41"/>
      <c r="D429" s="28"/>
      <c r="E429" s="28"/>
      <c r="F429" s="29"/>
      <c r="G429" s="30">
        <f t="shared" si="0"/>
        <v>0</v>
      </c>
      <c r="H429" s="31"/>
      <c r="I429" s="52"/>
      <c r="J429" s="29"/>
      <c r="K429" s="28"/>
      <c r="L429" s="34"/>
    </row>
    <row r="430" spans="1:12" s="35" customFormat="1" ht="13.8" hidden="1" x14ac:dyDescent="0.3">
      <c r="A430" s="24">
        <v>424</v>
      </c>
      <c r="B430" s="40"/>
      <c r="C430" s="41"/>
      <c r="D430" s="28"/>
      <c r="E430" s="28"/>
      <c r="F430" s="29"/>
      <c r="G430" s="30">
        <f t="shared" si="0"/>
        <v>0</v>
      </c>
      <c r="H430" s="31"/>
      <c r="I430" s="52"/>
      <c r="J430" s="29"/>
      <c r="K430" s="28"/>
      <c r="L430" s="34"/>
    </row>
    <row r="431" spans="1:12" s="35" customFormat="1" ht="13.8" hidden="1" x14ac:dyDescent="0.3">
      <c r="A431" s="24">
        <v>425</v>
      </c>
      <c r="B431" s="40"/>
      <c r="C431" s="41"/>
      <c r="D431" s="28"/>
      <c r="E431" s="28"/>
      <c r="F431" s="29"/>
      <c r="G431" s="30">
        <f t="shared" si="0"/>
        <v>0</v>
      </c>
      <c r="H431" s="31"/>
      <c r="I431" s="52"/>
      <c r="J431" s="29"/>
      <c r="K431" s="28"/>
      <c r="L431" s="34"/>
    </row>
    <row r="432" spans="1:12" s="35" customFormat="1" ht="13.8" hidden="1" x14ac:dyDescent="0.3">
      <c r="A432" s="24">
        <v>426</v>
      </c>
      <c r="B432" s="40"/>
      <c r="C432" s="41"/>
      <c r="D432" s="28"/>
      <c r="E432" s="28"/>
      <c r="F432" s="29"/>
      <c r="G432" s="30">
        <f t="shared" si="0"/>
        <v>0</v>
      </c>
      <c r="H432" s="31"/>
      <c r="I432" s="52"/>
      <c r="J432" s="29"/>
      <c r="K432" s="28"/>
      <c r="L432" s="34"/>
    </row>
    <row r="433" spans="1:12" s="35" customFormat="1" ht="13.8" hidden="1" x14ac:dyDescent="0.3">
      <c r="A433" s="24">
        <v>427</v>
      </c>
      <c r="B433" s="40"/>
      <c r="C433" s="41"/>
      <c r="D433" s="28"/>
      <c r="E433" s="28"/>
      <c r="F433" s="29"/>
      <c r="G433" s="30">
        <f t="shared" si="0"/>
        <v>0</v>
      </c>
      <c r="H433" s="31"/>
      <c r="I433" s="52"/>
      <c r="J433" s="29"/>
      <c r="K433" s="28"/>
      <c r="L433" s="34"/>
    </row>
    <row r="434" spans="1:12" s="35" customFormat="1" ht="13.8" hidden="1" x14ac:dyDescent="0.3">
      <c r="A434" s="24">
        <v>428</v>
      </c>
      <c r="B434" s="40"/>
      <c r="C434" s="41"/>
      <c r="D434" s="28"/>
      <c r="E434" s="28"/>
      <c r="F434" s="29"/>
      <c r="G434" s="30">
        <f t="shared" si="0"/>
        <v>0</v>
      </c>
      <c r="H434" s="31"/>
      <c r="I434" s="52"/>
      <c r="J434" s="29"/>
      <c r="K434" s="28"/>
      <c r="L434" s="34"/>
    </row>
    <row r="435" spans="1:12" s="35" customFormat="1" ht="13.8" hidden="1" x14ac:dyDescent="0.3">
      <c r="A435" s="24">
        <v>429</v>
      </c>
      <c r="B435" s="40"/>
      <c r="C435" s="41"/>
      <c r="D435" s="28"/>
      <c r="E435" s="28"/>
      <c r="F435" s="29"/>
      <c r="G435" s="30">
        <f t="shared" si="0"/>
        <v>0</v>
      </c>
      <c r="H435" s="31"/>
      <c r="I435" s="52"/>
      <c r="J435" s="29"/>
      <c r="K435" s="28"/>
      <c r="L435" s="34"/>
    </row>
    <row r="436" spans="1:12" s="35" customFormat="1" ht="13.8" hidden="1" x14ac:dyDescent="0.3">
      <c r="A436" s="24">
        <v>430</v>
      </c>
      <c r="B436" s="40"/>
      <c r="C436" s="41"/>
      <c r="D436" s="28"/>
      <c r="E436" s="28"/>
      <c r="F436" s="29"/>
      <c r="G436" s="30">
        <f t="shared" si="0"/>
        <v>0</v>
      </c>
      <c r="H436" s="31"/>
      <c r="I436" s="52"/>
      <c r="J436" s="29"/>
      <c r="K436" s="28"/>
      <c r="L436" s="34"/>
    </row>
    <row r="437" spans="1:12" s="35" customFormat="1" ht="13.8" hidden="1" x14ac:dyDescent="0.3">
      <c r="A437" s="24">
        <v>431</v>
      </c>
      <c r="B437" s="40"/>
      <c r="C437" s="41"/>
      <c r="D437" s="28"/>
      <c r="E437" s="28"/>
      <c r="F437" s="29"/>
      <c r="G437" s="30">
        <f t="shared" si="0"/>
        <v>0</v>
      </c>
      <c r="H437" s="31"/>
      <c r="I437" s="52"/>
      <c r="J437" s="29"/>
      <c r="K437" s="28"/>
      <c r="L437" s="34"/>
    </row>
    <row r="438" spans="1:12" s="35" customFormat="1" ht="13.8" hidden="1" x14ac:dyDescent="0.3">
      <c r="A438" s="24">
        <v>432</v>
      </c>
      <c r="B438" s="40"/>
      <c r="C438" s="41"/>
      <c r="D438" s="28"/>
      <c r="E438" s="28"/>
      <c r="F438" s="29"/>
      <c r="G438" s="30">
        <f t="shared" si="0"/>
        <v>0</v>
      </c>
      <c r="H438" s="31"/>
      <c r="I438" s="52"/>
      <c r="J438" s="29"/>
      <c r="K438" s="28"/>
      <c r="L438" s="34"/>
    </row>
    <row r="439" spans="1:12" s="35" customFormat="1" ht="13.8" hidden="1" x14ac:dyDescent="0.3">
      <c r="A439" s="24">
        <v>433</v>
      </c>
      <c r="B439" s="40"/>
      <c r="C439" s="41"/>
      <c r="D439" s="28"/>
      <c r="E439" s="28"/>
      <c r="F439" s="29"/>
      <c r="G439" s="30">
        <f t="shared" si="0"/>
        <v>0</v>
      </c>
      <c r="H439" s="31"/>
      <c r="I439" s="52"/>
      <c r="J439" s="29"/>
      <c r="K439" s="28"/>
      <c r="L439" s="34"/>
    </row>
    <row r="440" spans="1:12" s="35" customFormat="1" ht="13.8" hidden="1" x14ac:dyDescent="0.3">
      <c r="A440" s="24">
        <v>434</v>
      </c>
      <c r="B440" s="40"/>
      <c r="C440" s="41"/>
      <c r="D440" s="28"/>
      <c r="E440" s="28"/>
      <c r="F440" s="29"/>
      <c r="G440" s="30">
        <f t="shared" si="0"/>
        <v>0</v>
      </c>
      <c r="H440" s="31"/>
      <c r="I440" s="52"/>
      <c r="J440" s="29"/>
      <c r="K440" s="28"/>
      <c r="L440" s="34"/>
    </row>
    <row r="441" spans="1:12" s="35" customFormat="1" ht="13.8" hidden="1" x14ac:dyDescent="0.3">
      <c r="A441" s="24">
        <v>435</v>
      </c>
      <c r="B441" s="26"/>
      <c r="C441" s="51"/>
      <c r="D441" s="28"/>
      <c r="E441" s="28"/>
      <c r="F441" s="29"/>
      <c r="G441" s="30">
        <f t="shared" si="0"/>
        <v>0</v>
      </c>
      <c r="H441" s="31"/>
      <c r="I441" s="52"/>
      <c r="J441" s="29"/>
      <c r="K441" s="28"/>
      <c r="L441" s="34"/>
    </row>
    <row r="442" spans="1:12" s="35" customFormat="1" ht="13.8" hidden="1" x14ac:dyDescent="0.3">
      <c r="A442" s="24">
        <v>436</v>
      </c>
      <c r="B442" s="47"/>
      <c r="C442" s="48"/>
      <c r="D442" s="28"/>
      <c r="E442" s="28"/>
      <c r="F442" s="29"/>
      <c r="G442" s="30">
        <f t="shared" si="0"/>
        <v>0</v>
      </c>
      <c r="H442" s="31"/>
      <c r="I442" s="52"/>
      <c r="J442" s="29"/>
      <c r="K442" s="28"/>
      <c r="L442" s="34"/>
    </row>
    <row r="443" spans="1:12" s="35" customFormat="1" ht="13.8" hidden="1" x14ac:dyDescent="0.3">
      <c r="A443" s="24">
        <v>437</v>
      </c>
      <c r="B443" s="47"/>
      <c r="C443" s="48"/>
      <c r="D443" s="28"/>
      <c r="E443" s="28"/>
      <c r="F443" s="29"/>
      <c r="G443" s="30">
        <f t="shared" si="0"/>
        <v>0</v>
      </c>
      <c r="H443" s="31"/>
      <c r="I443" s="52"/>
      <c r="J443" s="29"/>
      <c r="K443" s="28"/>
      <c r="L443" s="34"/>
    </row>
    <row r="444" spans="1:12" s="35" customFormat="1" ht="13.8" hidden="1" x14ac:dyDescent="0.3">
      <c r="A444" s="24">
        <v>438</v>
      </c>
      <c r="B444" s="47"/>
      <c r="C444" s="48"/>
      <c r="D444" s="28"/>
      <c r="E444" s="28"/>
      <c r="F444" s="29"/>
      <c r="G444" s="30">
        <f t="shared" si="0"/>
        <v>0</v>
      </c>
      <c r="H444" s="31"/>
      <c r="I444" s="52"/>
      <c r="J444" s="29"/>
      <c r="K444" s="28"/>
      <c r="L444" s="34"/>
    </row>
    <row r="445" spans="1:12" s="35" customFormat="1" ht="13.8" hidden="1" x14ac:dyDescent="0.3">
      <c r="A445" s="24">
        <v>439</v>
      </c>
      <c r="B445" s="47"/>
      <c r="C445" s="48"/>
      <c r="D445" s="28"/>
      <c r="E445" s="28"/>
      <c r="F445" s="29"/>
      <c r="G445" s="30">
        <f t="shared" si="0"/>
        <v>0</v>
      </c>
      <c r="H445" s="31"/>
      <c r="I445" s="52"/>
      <c r="J445" s="29"/>
      <c r="K445" s="28"/>
      <c r="L445" s="34"/>
    </row>
    <row r="446" spans="1:12" s="35" customFormat="1" ht="13.8" hidden="1" x14ac:dyDescent="0.3">
      <c r="A446" s="24">
        <v>440</v>
      </c>
      <c r="B446" s="47"/>
      <c r="C446" s="48"/>
      <c r="D446" s="28"/>
      <c r="E446" s="28"/>
      <c r="F446" s="29"/>
      <c r="G446" s="30">
        <f t="shared" si="0"/>
        <v>0</v>
      </c>
      <c r="H446" s="31"/>
      <c r="I446" s="52"/>
      <c r="J446" s="29"/>
      <c r="K446" s="28"/>
      <c r="L446" s="34"/>
    </row>
    <row r="447" spans="1:12" s="35" customFormat="1" ht="13.8" hidden="1" x14ac:dyDescent="0.3">
      <c r="A447" s="24">
        <v>441</v>
      </c>
      <c r="B447" s="47"/>
      <c r="C447" s="48"/>
      <c r="D447" s="28"/>
      <c r="E447" s="28"/>
      <c r="F447" s="29"/>
      <c r="G447" s="30">
        <f t="shared" si="0"/>
        <v>0</v>
      </c>
      <c r="H447" s="31"/>
      <c r="I447" s="52"/>
      <c r="J447" s="29"/>
      <c r="K447" s="28"/>
      <c r="L447" s="34"/>
    </row>
    <row r="448" spans="1:12" s="35" customFormat="1" ht="13.8" hidden="1" x14ac:dyDescent="0.3">
      <c r="A448" s="24">
        <v>442</v>
      </c>
      <c r="B448" s="47"/>
      <c r="C448" s="48"/>
      <c r="D448" s="28"/>
      <c r="E448" s="28"/>
      <c r="F448" s="29"/>
      <c r="G448" s="30">
        <f t="shared" si="0"/>
        <v>0</v>
      </c>
      <c r="H448" s="31"/>
      <c r="I448" s="52"/>
      <c r="J448" s="29"/>
      <c r="K448" s="28"/>
      <c r="L448" s="34"/>
    </row>
    <row r="449" spans="1:12" s="35" customFormat="1" ht="13.8" hidden="1" x14ac:dyDescent="0.3">
      <c r="A449" s="24">
        <v>443</v>
      </c>
      <c r="B449" s="47"/>
      <c r="C449" s="48"/>
      <c r="D449" s="28"/>
      <c r="E449" s="28"/>
      <c r="F449" s="29"/>
      <c r="G449" s="30">
        <f t="shared" si="0"/>
        <v>0</v>
      </c>
      <c r="H449" s="31"/>
      <c r="I449" s="52"/>
      <c r="J449" s="29"/>
      <c r="K449" s="28"/>
      <c r="L449" s="34"/>
    </row>
    <row r="450" spans="1:12" s="35" customFormat="1" ht="13.8" hidden="1" x14ac:dyDescent="0.3">
      <c r="A450" s="24">
        <v>444</v>
      </c>
      <c r="B450" s="47"/>
      <c r="C450" s="48"/>
      <c r="D450" s="28"/>
      <c r="E450" s="28"/>
      <c r="F450" s="29"/>
      <c r="G450" s="30">
        <f t="shared" si="0"/>
        <v>0</v>
      </c>
      <c r="H450" s="31"/>
      <c r="I450" s="52"/>
      <c r="J450" s="29"/>
      <c r="K450" s="28"/>
      <c r="L450" s="34"/>
    </row>
    <row r="451" spans="1:12" s="35" customFormat="1" ht="13.8" hidden="1" x14ac:dyDescent="0.3">
      <c r="A451" s="24">
        <v>445</v>
      </c>
      <c r="B451" s="47"/>
      <c r="C451" s="48"/>
      <c r="D451" s="28"/>
      <c r="E451" s="28"/>
      <c r="F451" s="29"/>
      <c r="G451" s="30">
        <f t="shared" si="0"/>
        <v>0</v>
      </c>
      <c r="H451" s="31"/>
      <c r="I451" s="52"/>
      <c r="J451" s="29"/>
      <c r="K451" s="28"/>
      <c r="L451" s="34"/>
    </row>
    <row r="452" spans="1:12" s="35" customFormat="1" ht="13.8" hidden="1" x14ac:dyDescent="0.3">
      <c r="A452" s="24">
        <v>446</v>
      </c>
      <c r="B452" s="47"/>
      <c r="C452" s="48"/>
      <c r="D452" s="28"/>
      <c r="E452" s="28"/>
      <c r="F452" s="29"/>
      <c r="G452" s="30">
        <f t="shared" si="0"/>
        <v>0</v>
      </c>
      <c r="H452" s="31"/>
      <c r="I452" s="52"/>
      <c r="J452" s="29"/>
      <c r="K452" s="28"/>
      <c r="L452" s="34"/>
    </row>
    <row r="453" spans="1:12" s="35" customFormat="1" ht="13.8" hidden="1" x14ac:dyDescent="0.3">
      <c r="A453" s="24">
        <v>447</v>
      </c>
      <c r="B453" s="47"/>
      <c r="C453" s="48"/>
      <c r="D453" s="28"/>
      <c r="E453" s="28"/>
      <c r="F453" s="29"/>
      <c r="G453" s="30">
        <f t="shared" si="0"/>
        <v>0</v>
      </c>
      <c r="H453" s="31"/>
      <c r="I453" s="52"/>
      <c r="J453" s="29"/>
      <c r="K453" s="28"/>
      <c r="L453" s="34"/>
    </row>
    <row r="454" spans="1:12" s="35" customFormat="1" ht="13.8" hidden="1" x14ac:dyDescent="0.3">
      <c r="A454" s="24">
        <v>448</v>
      </c>
      <c r="B454" s="47"/>
      <c r="C454" s="48"/>
      <c r="D454" s="28"/>
      <c r="E454" s="28"/>
      <c r="F454" s="29"/>
      <c r="G454" s="30">
        <f t="shared" si="0"/>
        <v>0</v>
      </c>
      <c r="H454" s="31"/>
      <c r="I454" s="52"/>
      <c r="J454" s="29"/>
      <c r="K454" s="28"/>
      <c r="L454" s="34"/>
    </row>
    <row r="455" spans="1:12" s="35" customFormat="1" ht="13.8" hidden="1" x14ac:dyDescent="0.3">
      <c r="A455" s="24">
        <v>449</v>
      </c>
      <c r="B455" s="47"/>
      <c r="C455" s="48"/>
      <c r="D455" s="28"/>
      <c r="E455" s="28"/>
      <c r="F455" s="29"/>
      <c r="G455" s="30">
        <f t="shared" si="0"/>
        <v>0</v>
      </c>
      <c r="H455" s="31"/>
      <c r="I455" s="52"/>
      <c r="J455" s="29"/>
      <c r="K455" s="28"/>
      <c r="L455" s="34"/>
    </row>
    <row r="456" spans="1:12" s="35" customFormat="1" ht="13.8" hidden="1" x14ac:dyDescent="0.3">
      <c r="A456" s="24">
        <v>450</v>
      </c>
      <c r="B456" s="47"/>
      <c r="C456" s="48"/>
      <c r="D456" s="28"/>
      <c r="E456" s="28"/>
      <c r="F456" s="29"/>
      <c r="G456" s="30">
        <f t="shared" si="0"/>
        <v>0</v>
      </c>
      <c r="H456" s="31"/>
      <c r="I456" s="52"/>
      <c r="J456" s="29"/>
      <c r="K456" s="28"/>
      <c r="L456" s="34"/>
    </row>
    <row r="457" spans="1:12" s="35" customFormat="1" ht="13.8" hidden="1" x14ac:dyDescent="0.3">
      <c r="A457" s="24">
        <v>451</v>
      </c>
      <c r="B457" s="47"/>
      <c r="C457" s="48"/>
      <c r="D457" s="28"/>
      <c r="E457" s="28"/>
      <c r="F457" s="29"/>
      <c r="G457" s="30">
        <f t="shared" si="0"/>
        <v>0</v>
      </c>
      <c r="H457" s="31"/>
      <c r="I457" s="52"/>
      <c r="J457" s="29"/>
      <c r="K457" s="28"/>
      <c r="L457" s="34"/>
    </row>
    <row r="458" spans="1:12" s="35" customFormat="1" ht="13.8" hidden="1" x14ac:dyDescent="0.3">
      <c r="A458" s="24">
        <v>452</v>
      </c>
      <c r="B458" s="47"/>
      <c r="C458" s="48"/>
      <c r="D458" s="28"/>
      <c r="E458" s="28"/>
      <c r="F458" s="29"/>
      <c r="G458" s="30">
        <f t="shared" si="0"/>
        <v>0</v>
      </c>
      <c r="H458" s="31"/>
      <c r="I458" s="52"/>
      <c r="J458" s="29"/>
      <c r="K458" s="28"/>
      <c r="L458" s="34"/>
    </row>
    <row r="459" spans="1:12" s="35" customFormat="1" ht="13.8" hidden="1" x14ac:dyDescent="0.3">
      <c r="A459" s="24">
        <v>453</v>
      </c>
      <c r="B459" s="47"/>
      <c r="C459" s="48"/>
      <c r="D459" s="28"/>
      <c r="E459" s="28"/>
      <c r="F459" s="29"/>
      <c r="G459" s="30">
        <f t="shared" si="0"/>
        <v>0</v>
      </c>
      <c r="H459" s="31"/>
      <c r="I459" s="52"/>
      <c r="J459" s="29"/>
      <c r="K459" s="28"/>
      <c r="L459" s="34"/>
    </row>
    <row r="460" spans="1:12" s="35" customFormat="1" ht="13.8" hidden="1" x14ac:dyDescent="0.3">
      <c r="A460" s="24">
        <v>454</v>
      </c>
      <c r="B460" s="47"/>
      <c r="C460" s="48"/>
      <c r="D460" s="28"/>
      <c r="E460" s="28"/>
      <c r="F460" s="29"/>
      <c r="G460" s="30">
        <f t="shared" si="0"/>
        <v>0</v>
      </c>
      <c r="H460" s="31"/>
      <c r="I460" s="52"/>
      <c r="J460" s="29"/>
      <c r="K460" s="28"/>
      <c r="L460" s="34"/>
    </row>
    <row r="461" spans="1:12" s="35" customFormat="1" ht="13.8" hidden="1" x14ac:dyDescent="0.3">
      <c r="A461" s="24">
        <v>455</v>
      </c>
      <c r="B461" s="47"/>
      <c r="C461" s="48"/>
      <c r="D461" s="28"/>
      <c r="E461" s="28"/>
      <c r="F461" s="29"/>
      <c r="G461" s="30">
        <f t="shared" si="0"/>
        <v>0</v>
      </c>
      <c r="H461" s="31"/>
      <c r="I461" s="52"/>
      <c r="J461" s="29"/>
      <c r="K461" s="28"/>
      <c r="L461" s="34"/>
    </row>
    <row r="462" spans="1:12" s="35" customFormat="1" ht="13.8" hidden="1" x14ac:dyDescent="0.3">
      <c r="A462" s="24">
        <v>456</v>
      </c>
      <c r="B462" s="47"/>
      <c r="C462" s="48"/>
      <c r="D462" s="28"/>
      <c r="E462" s="28"/>
      <c r="F462" s="29"/>
      <c r="G462" s="30">
        <f t="shared" si="0"/>
        <v>0</v>
      </c>
      <c r="H462" s="31"/>
      <c r="I462" s="52"/>
      <c r="J462" s="29"/>
      <c r="K462" s="28"/>
      <c r="L462" s="34"/>
    </row>
    <row r="463" spans="1:12" s="35" customFormat="1" ht="13.8" hidden="1" x14ac:dyDescent="0.3">
      <c r="A463" s="24">
        <v>457</v>
      </c>
      <c r="B463" s="47"/>
      <c r="C463" s="48"/>
      <c r="D463" s="28"/>
      <c r="E463" s="28"/>
      <c r="F463" s="29"/>
      <c r="G463" s="30">
        <f t="shared" si="0"/>
        <v>0</v>
      </c>
      <c r="H463" s="31"/>
      <c r="I463" s="52"/>
      <c r="J463" s="29"/>
      <c r="K463" s="28"/>
      <c r="L463" s="34"/>
    </row>
    <row r="464" spans="1:12" s="35" customFormat="1" ht="13.8" hidden="1" x14ac:dyDescent="0.3">
      <c r="A464" s="24">
        <v>458</v>
      </c>
      <c r="B464" s="47"/>
      <c r="C464" s="48"/>
      <c r="D464" s="28"/>
      <c r="E464" s="28"/>
      <c r="F464" s="29"/>
      <c r="G464" s="30">
        <f t="shared" si="0"/>
        <v>0</v>
      </c>
      <c r="H464" s="31"/>
      <c r="I464" s="52"/>
      <c r="J464" s="29"/>
      <c r="K464" s="28"/>
      <c r="L464" s="34"/>
    </row>
    <row r="465" spans="1:12" s="35" customFormat="1" ht="13.8" hidden="1" x14ac:dyDescent="0.3">
      <c r="A465" s="24">
        <v>459</v>
      </c>
      <c r="B465" s="47"/>
      <c r="C465" s="48"/>
      <c r="D465" s="28"/>
      <c r="E465" s="28"/>
      <c r="F465" s="29"/>
      <c r="G465" s="30">
        <f t="shared" si="0"/>
        <v>0</v>
      </c>
      <c r="H465" s="31"/>
      <c r="I465" s="52"/>
      <c r="J465" s="29"/>
      <c r="K465" s="28"/>
      <c r="L465" s="34"/>
    </row>
    <row r="466" spans="1:12" s="35" customFormat="1" ht="13.8" hidden="1" x14ac:dyDescent="0.3">
      <c r="A466" s="24">
        <v>460</v>
      </c>
      <c r="B466" s="47"/>
      <c r="C466" s="48"/>
      <c r="D466" s="28"/>
      <c r="E466" s="28"/>
      <c r="F466" s="29"/>
      <c r="G466" s="30">
        <f t="shared" si="0"/>
        <v>0</v>
      </c>
      <c r="H466" s="31"/>
      <c r="I466" s="52"/>
      <c r="J466" s="29"/>
      <c r="K466" s="28"/>
      <c r="L466" s="34"/>
    </row>
    <row r="467" spans="1:12" s="35" customFormat="1" ht="13.8" hidden="1" x14ac:dyDescent="0.3">
      <c r="A467" s="24">
        <v>461</v>
      </c>
      <c r="B467" s="47"/>
      <c r="C467" s="48"/>
      <c r="D467" s="28"/>
      <c r="E467" s="28"/>
      <c r="F467" s="29"/>
      <c r="G467" s="30">
        <f t="shared" si="0"/>
        <v>0</v>
      </c>
      <c r="H467" s="31"/>
      <c r="I467" s="52"/>
      <c r="J467" s="29"/>
      <c r="K467" s="28"/>
      <c r="L467" s="34"/>
    </row>
    <row r="468" spans="1:12" s="35" customFormat="1" ht="13.8" hidden="1" x14ac:dyDescent="0.3">
      <c r="A468" s="24">
        <v>462</v>
      </c>
      <c r="B468" s="47"/>
      <c r="C468" s="48"/>
      <c r="D468" s="28"/>
      <c r="E468" s="28"/>
      <c r="F468" s="29"/>
      <c r="G468" s="30">
        <f t="shared" si="0"/>
        <v>0</v>
      </c>
      <c r="H468" s="31"/>
      <c r="I468" s="52"/>
      <c r="J468" s="29"/>
      <c r="K468" s="28"/>
      <c r="L468" s="34"/>
    </row>
    <row r="469" spans="1:12" s="35" customFormat="1" ht="13.8" hidden="1" x14ac:dyDescent="0.3">
      <c r="A469" s="24">
        <v>463</v>
      </c>
      <c r="B469" s="47"/>
      <c r="C469" s="48"/>
      <c r="D469" s="28"/>
      <c r="E469" s="28"/>
      <c r="F469" s="29"/>
      <c r="G469" s="30">
        <f t="shared" si="0"/>
        <v>0</v>
      </c>
      <c r="H469" s="31"/>
      <c r="I469" s="52"/>
      <c r="J469" s="29"/>
      <c r="K469" s="28"/>
      <c r="L469" s="34"/>
    </row>
    <row r="470" spans="1:12" s="35" customFormat="1" ht="13.8" hidden="1" x14ac:dyDescent="0.3">
      <c r="A470" s="24">
        <v>464</v>
      </c>
      <c r="B470" s="47"/>
      <c r="C470" s="48"/>
      <c r="D470" s="28"/>
      <c r="E470" s="28"/>
      <c r="F470" s="29"/>
      <c r="G470" s="30">
        <f t="shared" si="0"/>
        <v>0</v>
      </c>
      <c r="H470" s="31"/>
      <c r="I470" s="52"/>
      <c r="J470" s="29"/>
      <c r="K470" s="28"/>
      <c r="L470" s="34"/>
    </row>
    <row r="471" spans="1:12" s="35" customFormat="1" ht="13.8" hidden="1" x14ac:dyDescent="0.3">
      <c r="A471" s="24">
        <v>465</v>
      </c>
      <c r="B471" s="47"/>
      <c r="C471" s="48"/>
      <c r="D471" s="28"/>
      <c r="E471" s="28"/>
      <c r="F471" s="29"/>
      <c r="G471" s="30">
        <f t="shared" si="0"/>
        <v>0</v>
      </c>
      <c r="H471" s="31"/>
      <c r="I471" s="52"/>
      <c r="J471" s="29"/>
      <c r="K471" s="28"/>
      <c r="L471" s="34"/>
    </row>
    <row r="472" spans="1:12" s="35" customFormat="1" ht="13.8" hidden="1" x14ac:dyDescent="0.3">
      <c r="A472" s="24">
        <v>466</v>
      </c>
      <c r="B472" s="47"/>
      <c r="C472" s="48"/>
      <c r="D472" s="28"/>
      <c r="E472" s="28"/>
      <c r="F472" s="29"/>
      <c r="G472" s="30">
        <f t="shared" si="0"/>
        <v>0</v>
      </c>
      <c r="H472" s="31"/>
      <c r="I472" s="52"/>
      <c r="J472" s="29"/>
      <c r="K472" s="28"/>
      <c r="L472" s="34"/>
    </row>
    <row r="473" spans="1:12" s="35" customFormat="1" ht="13.8" hidden="1" x14ac:dyDescent="0.3">
      <c r="A473" s="24">
        <v>467</v>
      </c>
      <c r="B473" s="47"/>
      <c r="C473" s="48"/>
      <c r="D473" s="28"/>
      <c r="E473" s="28"/>
      <c r="F473" s="29"/>
      <c r="G473" s="30">
        <f t="shared" si="0"/>
        <v>0</v>
      </c>
      <c r="H473" s="31"/>
      <c r="I473" s="52"/>
      <c r="J473" s="29"/>
      <c r="K473" s="28"/>
      <c r="L473" s="34"/>
    </row>
    <row r="474" spans="1:12" s="35" customFormat="1" ht="13.8" hidden="1" x14ac:dyDescent="0.3">
      <c r="A474" s="24">
        <v>468</v>
      </c>
      <c r="B474" s="47"/>
      <c r="C474" s="48"/>
      <c r="D474" s="28"/>
      <c r="E474" s="28"/>
      <c r="F474" s="29"/>
      <c r="G474" s="30">
        <f t="shared" si="0"/>
        <v>0</v>
      </c>
      <c r="H474" s="31"/>
      <c r="I474" s="52"/>
      <c r="J474" s="29"/>
      <c r="K474" s="28"/>
      <c r="L474" s="34"/>
    </row>
    <row r="475" spans="1:12" s="35" customFormat="1" ht="13.8" hidden="1" x14ac:dyDescent="0.3">
      <c r="A475" s="24">
        <v>469</v>
      </c>
      <c r="B475" s="47"/>
      <c r="C475" s="48"/>
      <c r="D475" s="28"/>
      <c r="E475" s="28"/>
      <c r="F475" s="29"/>
      <c r="G475" s="30">
        <f t="shared" si="0"/>
        <v>0</v>
      </c>
      <c r="H475" s="31"/>
      <c r="I475" s="52"/>
      <c r="J475" s="29"/>
      <c r="K475" s="28"/>
      <c r="L475" s="34"/>
    </row>
    <row r="476" spans="1:12" s="35" customFormat="1" ht="13.8" hidden="1" x14ac:dyDescent="0.3">
      <c r="A476" s="24">
        <v>470</v>
      </c>
      <c r="B476" s="40"/>
      <c r="C476" s="41"/>
      <c r="D476" s="28"/>
      <c r="E476" s="28"/>
      <c r="F476" s="29"/>
      <c r="G476" s="30">
        <f t="shared" si="0"/>
        <v>0</v>
      </c>
      <c r="H476" s="31"/>
      <c r="I476" s="52"/>
      <c r="J476" s="29"/>
      <c r="K476" s="28"/>
      <c r="L476" s="34"/>
    </row>
    <row r="477" spans="1:12" s="35" customFormat="1" ht="13.8" hidden="1" x14ac:dyDescent="0.3">
      <c r="A477" s="24">
        <v>471</v>
      </c>
      <c r="B477" s="40"/>
      <c r="C477" s="41"/>
      <c r="D477" s="28"/>
      <c r="E477" s="28"/>
      <c r="F477" s="29"/>
      <c r="G477" s="30">
        <f t="shared" si="0"/>
        <v>0</v>
      </c>
      <c r="H477" s="31"/>
      <c r="I477" s="52"/>
      <c r="J477" s="29"/>
      <c r="K477" s="28"/>
      <c r="L477" s="34"/>
    </row>
    <row r="478" spans="1:12" s="35" customFormat="1" ht="13.8" hidden="1" x14ac:dyDescent="0.3">
      <c r="A478" s="24">
        <v>472</v>
      </c>
      <c r="B478" s="47"/>
      <c r="C478" s="48"/>
      <c r="D478" s="28"/>
      <c r="E478" s="28"/>
      <c r="F478" s="29"/>
      <c r="G478" s="30">
        <f t="shared" si="0"/>
        <v>0</v>
      </c>
      <c r="H478" s="31"/>
      <c r="I478" s="52"/>
      <c r="J478" s="29"/>
      <c r="K478" s="28"/>
      <c r="L478" s="34"/>
    </row>
    <row r="479" spans="1:12" s="35" customFormat="1" ht="13.8" hidden="1" x14ac:dyDescent="0.3">
      <c r="A479" s="24">
        <v>473</v>
      </c>
      <c r="B479" s="47"/>
      <c r="C479" s="48"/>
      <c r="D479" s="28"/>
      <c r="E479" s="28"/>
      <c r="F479" s="29"/>
      <c r="G479" s="30">
        <f t="shared" si="0"/>
        <v>0</v>
      </c>
      <c r="H479" s="31"/>
      <c r="I479" s="52"/>
      <c r="J479" s="29"/>
      <c r="K479" s="28"/>
      <c r="L479" s="34"/>
    </row>
    <row r="480" spans="1:12" s="35" customFormat="1" ht="13.8" hidden="1" x14ac:dyDescent="0.3">
      <c r="A480" s="24">
        <v>474</v>
      </c>
      <c r="B480" s="47"/>
      <c r="C480" s="48"/>
      <c r="D480" s="28"/>
      <c r="E480" s="28"/>
      <c r="F480" s="29"/>
      <c r="G480" s="30">
        <f t="shared" si="0"/>
        <v>0</v>
      </c>
      <c r="H480" s="31"/>
      <c r="I480" s="52"/>
      <c r="J480" s="29"/>
      <c r="K480" s="28"/>
      <c r="L480" s="34"/>
    </row>
    <row r="481" spans="1:12" s="35" customFormat="1" ht="13.8" hidden="1" x14ac:dyDescent="0.3">
      <c r="A481" s="24">
        <v>475</v>
      </c>
      <c r="B481" s="47"/>
      <c r="C481" s="48"/>
      <c r="D481" s="28"/>
      <c r="E481" s="28"/>
      <c r="F481" s="29"/>
      <c r="G481" s="30">
        <f t="shared" si="0"/>
        <v>0</v>
      </c>
      <c r="H481" s="31"/>
      <c r="I481" s="52"/>
      <c r="J481" s="29"/>
      <c r="K481" s="28"/>
      <c r="L481" s="34"/>
    </row>
    <row r="482" spans="1:12" s="35" customFormat="1" ht="13.8" hidden="1" x14ac:dyDescent="0.3">
      <c r="A482" s="24">
        <v>476</v>
      </c>
      <c r="B482" s="47"/>
      <c r="C482" s="48"/>
      <c r="D482" s="28"/>
      <c r="E482" s="28"/>
      <c r="F482" s="29"/>
      <c r="G482" s="30">
        <f t="shared" si="0"/>
        <v>0</v>
      </c>
      <c r="H482" s="31"/>
      <c r="I482" s="52"/>
      <c r="J482" s="29"/>
      <c r="K482" s="28"/>
    </row>
    <row r="483" spans="1:12" s="35" customFormat="1" ht="13.8" hidden="1" x14ac:dyDescent="0.3">
      <c r="A483" s="24">
        <v>477</v>
      </c>
      <c r="B483" s="47"/>
      <c r="C483" s="48"/>
      <c r="D483" s="28"/>
      <c r="E483" s="28"/>
      <c r="F483" s="29"/>
      <c r="G483" s="30">
        <f t="shared" si="0"/>
        <v>0</v>
      </c>
      <c r="H483" s="31"/>
      <c r="I483" s="52"/>
      <c r="J483" s="29"/>
      <c r="K483" s="28"/>
      <c r="L483" s="34"/>
    </row>
    <row r="484" spans="1:12" s="35" customFormat="1" ht="13.8" hidden="1" x14ac:dyDescent="0.3">
      <c r="A484" s="24">
        <v>478</v>
      </c>
      <c r="B484" s="47"/>
      <c r="C484" s="48"/>
      <c r="D484" s="28"/>
      <c r="E484" s="28"/>
      <c r="F484" s="29"/>
      <c r="G484" s="30">
        <f t="shared" si="0"/>
        <v>0</v>
      </c>
      <c r="H484" s="31"/>
      <c r="I484" s="52"/>
      <c r="J484" s="29"/>
      <c r="K484" s="28"/>
      <c r="L484" s="34"/>
    </row>
    <row r="485" spans="1:12" s="35" customFormat="1" ht="13.8" hidden="1" x14ac:dyDescent="0.3">
      <c r="A485" s="24">
        <v>479</v>
      </c>
      <c r="B485" s="47"/>
      <c r="C485" s="48"/>
      <c r="D485" s="28"/>
      <c r="E485" s="28"/>
      <c r="F485" s="29"/>
      <c r="G485" s="30">
        <f t="shared" si="0"/>
        <v>0</v>
      </c>
      <c r="H485" s="31"/>
      <c r="I485" s="52"/>
      <c r="J485" s="29"/>
      <c r="K485" s="28"/>
      <c r="L485" s="34"/>
    </row>
    <row r="486" spans="1:12" s="35" customFormat="1" ht="13.8" hidden="1" x14ac:dyDescent="0.3">
      <c r="A486" s="24">
        <v>480</v>
      </c>
      <c r="B486" s="47"/>
      <c r="C486" s="48"/>
      <c r="D486" s="28"/>
      <c r="E486" s="28"/>
      <c r="F486" s="29"/>
      <c r="G486" s="30">
        <f t="shared" si="0"/>
        <v>0</v>
      </c>
      <c r="H486" s="31"/>
      <c r="I486" s="52"/>
      <c r="J486" s="29"/>
      <c r="K486" s="28"/>
    </row>
    <row r="487" spans="1:12" s="35" customFormat="1" ht="13.8" hidden="1" x14ac:dyDescent="0.3">
      <c r="A487" s="24">
        <v>481</v>
      </c>
      <c r="B487" s="47"/>
      <c r="C487" s="48"/>
      <c r="D487" s="28"/>
      <c r="E487" s="28"/>
      <c r="F487" s="29"/>
      <c r="G487" s="30">
        <f t="shared" si="0"/>
        <v>0</v>
      </c>
      <c r="H487" s="31"/>
      <c r="I487" s="52"/>
      <c r="J487" s="29"/>
      <c r="K487" s="28"/>
      <c r="L487" s="34"/>
    </row>
    <row r="488" spans="1:12" s="35" customFormat="1" ht="13.8" hidden="1" x14ac:dyDescent="0.3">
      <c r="A488" s="24">
        <v>482</v>
      </c>
      <c r="B488" s="47"/>
      <c r="C488" s="48"/>
      <c r="D488" s="28"/>
      <c r="E488" s="28"/>
      <c r="F488" s="29"/>
      <c r="G488" s="30">
        <f t="shared" si="0"/>
        <v>0</v>
      </c>
      <c r="H488" s="31"/>
      <c r="I488" s="52"/>
      <c r="J488" s="29"/>
      <c r="K488" s="28"/>
      <c r="L488" s="34"/>
    </row>
    <row r="489" spans="1:12" s="35" customFormat="1" ht="13.8" hidden="1" x14ac:dyDescent="0.3">
      <c r="A489" s="24">
        <v>483</v>
      </c>
      <c r="B489" s="47"/>
      <c r="C489" s="48"/>
      <c r="D489" s="28"/>
      <c r="E489" s="28"/>
      <c r="F489" s="29"/>
      <c r="G489" s="30">
        <f t="shared" si="0"/>
        <v>0</v>
      </c>
      <c r="H489" s="31"/>
      <c r="I489" s="52"/>
      <c r="J489" s="29"/>
      <c r="K489" s="28"/>
      <c r="L489" s="34"/>
    </row>
    <row r="490" spans="1:12" s="35" customFormat="1" ht="13.8" hidden="1" x14ac:dyDescent="0.3">
      <c r="A490" s="24">
        <v>484</v>
      </c>
      <c r="B490" s="47"/>
      <c r="C490" s="48"/>
      <c r="D490" s="28"/>
      <c r="E490" s="28"/>
      <c r="F490" s="29"/>
      <c r="G490" s="30">
        <f t="shared" si="0"/>
        <v>0</v>
      </c>
      <c r="H490" s="31"/>
      <c r="I490" s="52"/>
      <c r="J490" s="29"/>
      <c r="K490" s="28"/>
      <c r="L490" s="34"/>
    </row>
    <row r="491" spans="1:12" s="35" customFormat="1" ht="13.8" hidden="1" x14ac:dyDescent="0.3">
      <c r="A491" s="24">
        <v>485</v>
      </c>
      <c r="B491" s="47"/>
      <c r="C491" s="48"/>
      <c r="D491" s="28"/>
      <c r="E491" s="28"/>
      <c r="F491" s="29"/>
      <c r="G491" s="30">
        <f t="shared" si="0"/>
        <v>0</v>
      </c>
      <c r="H491" s="31"/>
      <c r="I491" s="52"/>
      <c r="J491" s="29"/>
      <c r="K491" s="28"/>
      <c r="L491" s="34"/>
    </row>
    <row r="492" spans="1:12" s="35" customFormat="1" ht="13.8" hidden="1" x14ac:dyDescent="0.3">
      <c r="A492" s="24">
        <v>486</v>
      </c>
      <c r="B492" s="47"/>
      <c r="C492" s="48"/>
      <c r="D492" s="28"/>
      <c r="E492" s="28"/>
      <c r="F492" s="29"/>
      <c r="G492" s="30">
        <f t="shared" si="0"/>
        <v>0</v>
      </c>
      <c r="H492" s="31"/>
      <c r="I492" s="52"/>
      <c r="J492" s="29"/>
      <c r="K492" s="28"/>
      <c r="L492" s="34"/>
    </row>
    <row r="493" spans="1:12" s="35" customFormat="1" ht="13.8" hidden="1" x14ac:dyDescent="0.3">
      <c r="A493" s="24">
        <v>487</v>
      </c>
      <c r="B493" s="47"/>
      <c r="C493" s="48"/>
      <c r="D493" s="28"/>
      <c r="E493" s="28"/>
      <c r="F493" s="29"/>
      <c r="G493" s="30">
        <f t="shared" si="0"/>
        <v>0</v>
      </c>
      <c r="H493" s="31"/>
      <c r="I493" s="52"/>
      <c r="J493" s="29"/>
      <c r="K493" s="28"/>
      <c r="L493" s="34"/>
    </row>
    <row r="494" spans="1:12" s="35" customFormat="1" ht="13.8" hidden="1" x14ac:dyDescent="0.3">
      <c r="A494" s="24">
        <v>488</v>
      </c>
      <c r="B494" s="47"/>
      <c r="C494" s="48"/>
      <c r="D494" s="28"/>
      <c r="E494" s="28"/>
      <c r="F494" s="29"/>
      <c r="G494" s="30">
        <f t="shared" si="0"/>
        <v>0</v>
      </c>
      <c r="H494" s="31"/>
      <c r="I494" s="52"/>
      <c r="J494" s="29"/>
      <c r="K494" s="28"/>
      <c r="L494" s="34"/>
    </row>
    <row r="495" spans="1:12" s="35" customFormat="1" ht="13.8" hidden="1" x14ac:dyDescent="0.3">
      <c r="A495" s="24">
        <v>489</v>
      </c>
      <c r="B495" s="47"/>
      <c r="C495" s="48"/>
      <c r="D495" s="28"/>
      <c r="E495" s="28"/>
      <c r="F495" s="29"/>
      <c r="G495" s="30">
        <f t="shared" si="0"/>
        <v>0</v>
      </c>
      <c r="H495" s="31"/>
      <c r="I495" s="52"/>
      <c r="J495" s="29"/>
      <c r="K495" s="28"/>
      <c r="L495" s="34"/>
    </row>
    <row r="496" spans="1:12" s="35" customFormat="1" ht="13.8" hidden="1" x14ac:dyDescent="0.3">
      <c r="A496" s="24">
        <v>490</v>
      </c>
      <c r="B496" s="47"/>
      <c r="C496" s="48"/>
      <c r="D496" s="28"/>
      <c r="E496" s="28"/>
      <c r="F496" s="29"/>
      <c r="G496" s="30">
        <f t="shared" si="0"/>
        <v>0</v>
      </c>
      <c r="H496" s="31"/>
      <c r="I496" s="52"/>
      <c r="J496" s="29"/>
      <c r="K496" s="28"/>
      <c r="L496" s="34"/>
    </row>
    <row r="497" spans="1:12" s="35" customFormat="1" ht="13.8" hidden="1" x14ac:dyDescent="0.3">
      <c r="A497" s="24">
        <v>491</v>
      </c>
      <c r="B497" s="47"/>
      <c r="C497" s="48"/>
      <c r="D497" s="28"/>
      <c r="E497" s="28"/>
      <c r="F497" s="29"/>
      <c r="G497" s="30">
        <f t="shared" si="0"/>
        <v>0</v>
      </c>
      <c r="H497" s="31"/>
      <c r="I497" s="52"/>
      <c r="J497" s="29"/>
      <c r="K497" s="28"/>
      <c r="L497" s="34"/>
    </row>
    <row r="498" spans="1:12" s="35" customFormat="1" ht="13.8" hidden="1" x14ac:dyDescent="0.3">
      <c r="A498" s="24">
        <v>492</v>
      </c>
      <c r="B498" s="47"/>
      <c r="C498" s="48"/>
      <c r="D498" s="28"/>
      <c r="E498" s="28"/>
      <c r="F498" s="29"/>
      <c r="G498" s="30">
        <f t="shared" si="0"/>
        <v>0</v>
      </c>
      <c r="H498" s="31"/>
      <c r="I498" s="52"/>
      <c r="J498" s="29"/>
      <c r="K498" s="28"/>
      <c r="L498" s="34"/>
    </row>
    <row r="499" spans="1:12" s="35" customFormat="1" ht="13.8" hidden="1" x14ac:dyDescent="0.3">
      <c r="A499" s="24">
        <v>493</v>
      </c>
      <c r="B499" s="47"/>
      <c r="C499" s="48"/>
      <c r="D499" s="28"/>
      <c r="E499" s="28"/>
      <c r="F499" s="29"/>
      <c r="G499" s="30">
        <f t="shared" si="0"/>
        <v>0</v>
      </c>
      <c r="H499" s="31"/>
      <c r="I499" s="52"/>
      <c r="J499" s="29"/>
      <c r="K499" s="28"/>
      <c r="L499" s="34"/>
    </row>
    <row r="500" spans="1:12" s="35" customFormat="1" ht="13.8" hidden="1" x14ac:dyDescent="0.3">
      <c r="A500" s="24">
        <v>494</v>
      </c>
      <c r="B500" s="47"/>
      <c r="C500" s="48"/>
      <c r="D500" s="28"/>
      <c r="E500" s="28"/>
      <c r="F500" s="29"/>
      <c r="G500" s="30">
        <f t="shared" si="0"/>
        <v>0</v>
      </c>
      <c r="H500" s="31"/>
      <c r="I500" s="52"/>
      <c r="J500" s="29"/>
      <c r="K500" s="28"/>
      <c r="L500" s="34"/>
    </row>
    <row r="501" spans="1:12" s="35" customFormat="1" ht="13.8" hidden="1" x14ac:dyDescent="0.3">
      <c r="A501" s="24">
        <v>495</v>
      </c>
      <c r="B501" s="47"/>
      <c r="C501" s="48"/>
      <c r="D501" s="28"/>
      <c r="E501" s="28"/>
      <c r="F501" s="29"/>
      <c r="G501" s="30">
        <f t="shared" si="0"/>
        <v>0</v>
      </c>
      <c r="H501" s="31"/>
      <c r="I501" s="52"/>
      <c r="J501" s="29"/>
      <c r="K501" s="28"/>
      <c r="L501" s="34"/>
    </row>
    <row r="502" spans="1:12" s="35" customFormat="1" ht="13.8" hidden="1" x14ac:dyDescent="0.3">
      <c r="A502" s="24">
        <v>496</v>
      </c>
      <c r="B502" s="47"/>
      <c r="C502" s="48"/>
      <c r="D502" s="28"/>
      <c r="E502" s="28"/>
      <c r="F502" s="29"/>
      <c r="G502" s="30">
        <f t="shared" si="0"/>
        <v>0</v>
      </c>
      <c r="H502" s="31"/>
      <c r="I502" s="52"/>
      <c r="J502" s="29"/>
      <c r="K502" s="28"/>
      <c r="L502" s="34"/>
    </row>
    <row r="503" spans="1:12" s="35" customFormat="1" ht="13.8" hidden="1" x14ac:dyDescent="0.3">
      <c r="A503" s="24">
        <v>497</v>
      </c>
      <c r="B503" s="47"/>
      <c r="C503" s="48"/>
      <c r="D503" s="28"/>
      <c r="E503" s="28"/>
      <c r="F503" s="29"/>
      <c r="G503" s="30">
        <f t="shared" si="0"/>
        <v>0</v>
      </c>
      <c r="H503" s="31"/>
      <c r="I503" s="52"/>
      <c r="J503" s="29"/>
      <c r="K503" s="28"/>
      <c r="L503" s="34"/>
    </row>
    <row r="504" spans="1:12" s="35" customFormat="1" ht="13.8" hidden="1" x14ac:dyDescent="0.3">
      <c r="A504" s="24">
        <v>498</v>
      </c>
      <c r="B504" s="47"/>
      <c r="C504" s="48"/>
      <c r="D504" s="28"/>
      <c r="E504" s="28"/>
      <c r="F504" s="29"/>
      <c r="G504" s="30">
        <f t="shared" si="0"/>
        <v>0</v>
      </c>
      <c r="H504" s="31"/>
      <c r="I504" s="52"/>
      <c r="J504" s="29"/>
      <c r="K504" s="28"/>
      <c r="L504" s="34"/>
    </row>
    <row r="505" spans="1:12" s="35" customFormat="1" ht="13.8" hidden="1" x14ac:dyDescent="0.3">
      <c r="A505" s="24">
        <v>499</v>
      </c>
      <c r="B505" s="47"/>
      <c r="C505" s="48"/>
      <c r="D505" s="28"/>
      <c r="E505" s="28"/>
      <c r="F505" s="29"/>
      <c r="G505" s="30">
        <f t="shared" si="0"/>
        <v>0</v>
      </c>
      <c r="H505" s="31"/>
      <c r="I505" s="52"/>
      <c r="J505" s="29"/>
      <c r="K505" s="28"/>
      <c r="L505" s="34"/>
    </row>
    <row r="506" spans="1:12" s="35" customFormat="1" ht="13.8" hidden="1" x14ac:dyDescent="0.3">
      <c r="A506" s="24">
        <v>500</v>
      </c>
      <c r="B506" s="47"/>
      <c r="C506" s="48"/>
      <c r="D506" s="28"/>
      <c r="E506" s="28"/>
      <c r="F506" s="29"/>
      <c r="G506" s="30">
        <f t="shared" si="0"/>
        <v>0</v>
      </c>
      <c r="H506" s="31"/>
      <c r="I506" s="52"/>
      <c r="J506" s="29"/>
      <c r="K506" s="28"/>
      <c r="L506" s="34"/>
    </row>
    <row r="507" spans="1:12" s="35" customFormat="1" ht="13.8" hidden="1" x14ac:dyDescent="0.3">
      <c r="A507" s="24">
        <v>501</v>
      </c>
      <c r="B507" s="47"/>
      <c r="C507" s="48"/>
      <c r="D507" s="28"/>
      <c r="E507" s="28"/>
      <c r="F507" s="29"/>
      <c r="G507" s="30">
        <f t="shared" si="0"/>
        <v>0</v>
      </c>
      <c r="H507" s="31"/>
      <c r="I507" s="52"/>
      <c r="J507" s="29"/>
      <c r="K507" s="28"/>
      <c r="L507" s="34"/>
    </row>
    <row r="508" spans="1:12" s="35" customFormat="1" ht="13.8" hidden="1" x14ac:dyDescent="0.3">
      <c r="A508" s="24">
        <v>502</v>
      </c>
      <c r="B508" s="47"/>
      <c r="C508" s="48"/>
      <c r="D508" s="28"/>
      <c r="E508" s="28"/>
      <c r="F508" s="29"/>
      <c r="G508" s="30">
        <f t="shared" si="0"/>
        <v>0</v>
      </c>
      <c r="H508" s="31"/>
      <c r="I508" s="52"/>
      <c r="J508" s="29"/>
      <c r="K508" s="28"/>
      <c r="L508" s="34"/>
    </row>
    <row r="509" spans="1:12" s="35" customFormat="1" ht="13.8" hidden="1" x14ac:dyDescent="0.3">
      <c r="A509" s="24">
        <v>503</v>
      </c>
      <c r="B509" s="47"/>
      <c r="C509" s="48"/>
      <c r="D509" s="28"/>
      <c r="E509" s="28"/>
      <c r="F509" s="29"/>
      <c r="G509" s="30">
        <f t="shared" si="0"/>
        <v>0</v>
      </c>
      <c r="H509" s="31"/>
      <c r="I509" s="52"/>
      <c r="J509" s="29"/>
      <c r="K509" s="28"/>
      <c r="L509" s="34"/>
    </row>
    <row r="510" spans="1:12" s="35" customFormat="1" ht="13.8" hidden="1" x14ac:dyDescent="0.3">
      <c r="A510" s="24">
        <v>504</v>
      </c>
      <c r="B510" s="40"/>
      <c r="C510" s="41"/>
      <c r="D510" s="28"/>
      <c r="E510" s="28"/>
      <c r="F510" s="29"/>
      <c r="G510" s="30">
        <f t="shared" si="0"/>
        <v>0</v>
      </c>
      <c r="H510" s="31"/>
      <c r="I510" s="52"/>
      <c r="J510" s="29"/>
      <c r="K510" s="28"/>
      <c r="L510" s="34"/>
    </row>
    <row r="511" spans="1:12" s="35" customFormat="1" ht="13.8" hidden="1" x14ac:dyDescent="0.3">
      <c r="A511" s="24">
        <v>505</v>
      </c>
      <c r="B511" s="26"/>
      <c r="C511" s="27"/>
      <c r="D511" s="28"/>
      <c r="E511" s="28"/>
      <c r="F511" s="29"/>
      <c r="G511" s="30">
        <f t="shared" si="0"/>
        <v>0</v>
      </c>
      <c r="H511" s="31"/>
      <c r="I511" s="52"/>
      <c r="J511" s="29"/>
      <c r="K511" s="28"/>
      <c r="L511" s="34"/>
    </row>
    <row r="512" spans="1:12" s="35" customFormat="1" ht="13.8" hidden="1" x14ac:dyDescent="0.3">
      <c r="A512" s="24">
        <v>506</v>
      </c>
      <c r="B512" s="26"/>
      <c r="C512" s="27"/>
      <c r="D512" s="28"/>
      <c r="E512" s="28"/>
      <c r="F512" s="29"/>
      <c r="G512" s="30">
        <f t="shared" si="0"/>
        <v>0</v>
      </c>
      <c r="H512" s="31"/>
      <c r="I512" s="52"/>
      <c r="J512" s="29"/>
      <c r="K512" s="28"/>
      <c r="L512" s="34"/>
    </row>
    <row r="513" spans="1:12" s="35" customFormat="1" ht="13.8" hidden="1" x14ac:dyDescent="0.3">
      <c r="A513" s="24">
        <v>507</v>
      </c>
      <c r="B513" s="26"/>
      <c r="C513" s="27"/>
      <c r="D513" s="28"/>
      <c r="E513" s="28"/>
      <c r="F513" s="29"/>
      <c r="G513" s="30">
        <f t="shared" si="0"/>
        <v>0</v>
      </c>
      <c r="H513" s="31"/>
      <c r="I513" s="52"/>
      <c r="J513" s="29"/>
      <c r="K513" s="28"/>
      <c r="L513" s="34"/>
    </row>
    <row r="514" spans="1:12" s="35" customFormat="1" ht="13.8" hidden="1" x14ac:dyDescent="0.3">
      <c r="A514" s="24">
        <v>508</v>
      </c>
      <c r="B514" s="26"/>
      <c r="C514" s="27"/>
      <c r="D514" s="28"/>
      <c r="E514" s="28"/>
      <c r="F514" s="29"/>
      <c r="G514" s="30">
        <f t="shared" si="0"/>
        <v>0</v>
      </c>
      <c r="H514" s="31"/>
      <c r="I514" s="52"/>
      <c r="J514" s="29"/>
      <c r="K514" s="28"/>
      <c r="L514" s="34"/>
    </row>
    <row r="515" spans="1:12" s="35" customFormat="1" ht="13.8" hidden="1" x14ac:dyDescent="0.3">
      <c r="A515" s="24">
        <v>509</v>
      </c>
      <c r="B515" s="26"/>
      <c r="C515" s="27"/>
      <c r="D515" s="28"/>
      <c r="E515" s="28"/>
      <c r="F515" s="29"/>
      <c r="G515" s="30">
        <f t="shared" si="0"/>
        <v>0</v>
      </c>
      <c r="H515" s="31"/>
      <c r="I515" s="52"/>
      <c r="J515" s="29"/>
      <c r="K515" s="28"/>
      <c r="L515" s="34"/>
    </row>
    <row r="516" spans="1:12" s="35" customFormat="1" ht="13.8" hidden="1" x14ac:dyDescent="0.3">
      <c r="A516" s="24">
        <v>510</v>
      </c>
      <c r="B516" s="26"/>
      <c r="C516" s="27"/>
      <c r="D516" s="28"/>
      <c r="E516" s="28"/>
      <c r="F516" s="29"/>
      <c r="G516" s="30">
        <f t="shared" si="0"/>
        <v>0</v>
      </c>
      <c r="H516" s="31"/>
      <c r="I516" s="52"/>
      <c r="J516" s="29"/>
      <c r="K516" s="28"/>
      <c r="L516" s="34"/>
    </row>
    <row r="517" spans="1:12" s="35" customFormat="1" ht="13.8" hidden="1" x14ac:dyDescent="0.3">
      <c r="A517" s="24">
        <v>511</v>
      </c>
      <c r="B517" s="26"/>
      <c r="C517" s="27"/>
      <c r="D517" s="28"/>
      <c r="E517" s="28"/>
      <c r="F517" s="29"/>
      <c r="G517" s="30">
        <f t="shared" si="0"/>
        <v>0</v>
      </c>
      <c r="H517" s="31"/>
      <c r="I517" s="52"/>
      <c r="J517" s="29"/>
      <c r="K517" s="28"/>
      <c r="L517" s="34"/>
    </row>
    <row r="518" spans="1:12" s="35" customFormat="1" ht="13.8" hidden="1" x14ac:dyDescent="0.3">
      <c r="A518" s="24">
        <v>512</v>
      </c>
      <c r="B518" s="26"/>
      <c r="C518" s="27"/>
      <c r="D518" s="28"/>
      <c r="E518" s="28"/>
      <c r="F518" s="29"/>
      <c r="G518" s="30">
        <f t="shared" si="0"/>
        <v>0</v>
      </c>
      <c r="H518" s="31"/>
      <c r="I518" s="52"/>
      <c r="J518" s="29"/>
      <c r="K518" s="28"/>
      <c r="L518" s="34"/>
    </row>
    <row r="519" spans="1:12" s="35" customFormat="1" ht="13.8" hidden="1" x14ac:dyDescent="0.3">
      <c r="A519" s="24">
        <v>513</v>
      </c>
      <c r="B519" s="26"/>
      <c r="C519" s="27"/>
      <c r="D519" s="28"/>
      <c r="E519" s="28"/>
      <c r="F519" s="29"/>
      <c r="G519" s="30">
        <f t="shared" si="0"/>
        <v>0</v>
      </c>
      <c r="H519" s="31"/>
      <c r="I519" s="52"/>
      <c r="J519" s="29"/>
      <c r="K519" s="28"/>
      <c r="L519" s="34"/>
    </row>
    <row r="520" spans="1:12" s="35" customFormat="1" ht="13.8" hidden="1" x14ac:dyDescent="0.3">
      <c r="A520" s="24">
        <v>514</v>
      </c>
      <c r="B520" s="26"/>
      <c r="C520" s="27"/>
      <c r="D520" s="28"/>
      <c r="E520" s="28"/>
      <c r="F520" s="29"/>
      <c r="G520" s="30">
        <f t="shared" si="0"/>
        <v>0</v>
      </c>
      <c r="H520" s="31"/>
      <c r="I520" s="52"/>
      <c r="J520" s="29"/>
      <c r="K520" s="28"/>
      <c r="L520" s="34"/>
    </row>
    <row r="521" spans="1:12" s="35" customFormat="1" ht="13.8" hidden="1" x14ac:dyDescent="0.3">
      <c r="A521" s="24">
        <v>515</v>
      </c>
      <c r="B521" s="26"/>
      <c r="C521" s="27"/>
      <c r="D521" s="28"/>
      <c r="E521" s="28"/>
      <c r="F521" s="29"/>
      <c r="G521" s="30">
        <f t="shared" si="0"/>
        <v>0</v>
      </c>
      <c r="H521" s="31"/>
      <c r="I521" s="52"/>
      <c r="J521" s="29"/>
      <c r="K521" s="28"/>
      <c r="L521" s="34"/>
    </row>
    <row r="522" spans="1:12" s="35" customFormat="1" ht="13.8" hidden="1" x14ac:dyDescent="0.3">
      <c r="A522" s="24">
        <v>516</v>
      </c>
      <c r="B522" s="26"/>
      <c r="C522" s="27"/>
      <c r="D522" s="28"/>
      <c r="E522" s="28"/>
      <c r="F522" s="29"/>
      <c r="G522" s="30">
        <f t="shared" si="0"/>
        <v>0</v>
      </c>
      <c r="H522" s="31"/>
      <c r="I522" s="52"/>
      <c r="J522" s="29"/>
      <c r="K522" s="28"/>
      <c r="L522" s="34"/>
    </row>
    <row r="523" spans="1:12" s="35" customFormat="1" ht="13.8" hidden="1" x14ac:dyDescent="0.3">
      <c r="A523" s="24">
        <v>517</v>
      </c>
      <c r="B523" s="26"/>
      <c r="C523" s="27"/>
      <c r="D523" s="28"/>
      <c r="E523" s="28"/>
      <c r="F523" s="29"/>
      <c r="G523" s="30">
        <f t="shared" si="0"/>
        <v>0</v>
      </c>
      <c r="H523" s="31"/>
      <c r="I523" s="52"/>
      <c r="J523" s="29"/>
      <c r="K523" s="28"/>
      <c r="L523" s="34"/>
    </row>
    <row r="524" spans="1:12" s="35" customFormat="1" ht="13.8" hidden="1" x14ac:dyDescent="0.3">
      <c r="A524" s="24">
        <v>518</v>
      </c>
      <c r="B524" s="26"/>
      <c r="C524" s="27"/>
      <c r="D524" s="28"/>
      <c r="E524" s="28"/>
      <c r="F524" s="29"/>
      <c r="G524" s="30">
        <f t="shared" si="0"/>
        <v>0</v>
      </c>
      <c r="H524" s="31"/>
      <c r="I524" s="52"/>
      <c r="J524" s="29"/>
      <c r="K524" s="28"/>
      <c r="L524" s="34"/>
    </row>
    <row r="525" spans="1:12" s="35" customFormat="1" ht="13.8" hidden="1" x14ac:dyDescent="0.3">
      <c r="A525" s="24">
        <v>519</v>
      </c>
      <c r="B525" s="26"/>
      <c r="C525" s="27"/>
      <c r="D525" s="28"/>
      <c r="E525" s="28"/>
      <c r="F525" s="29"/>
      <c r="G525" s="30">
        <f t="shared" si="0"/>
        <v>0</v>
      </c>
      <c r="H525" s="31"/>
      <c r="I525" s="52"/>
      <c r="J525" s="29"/>
      <c r="K525" s="28"/>
      <c r="L525" s="34"/>
    </row>
    <row r="526" spans="1:12" s="35" customFormat="1" ht="13.8" hidden="1" x14ac:dyDescent="0.3">
      <c r="A526" s="24">
        <v>520</v>
      </c>
      <c r="B526" s="26"/>
      <c r="C526" s="27"/>
      <c r="D526" s="28"/>
      <c r="E526" s="28"/>
      <c r="F526" s="29"/>
      <c r="G526" s="30">
        <f t="shared" si="0"/>
        <v>0</v>
      </c>
      <c r="H526" s="31"/>
      <c r="I526" s="52"/>
      <c r="J526" s="29"/>
      <c r="K526" s="28"/>
      <c r="L526" s="34"/>
    </row>
    <row r="527" spans="1:12" s="35" customFormat="1" ht="13.8" hidden="1" x14ac:dyDescent="0.3">
      <c r="A527" s="24">
        <v>521</v>
      </c>
      <c r="B527" s="26"/>
      <c r="C527" s="27"/>
      <c r="D527" s="28"/>
      <c r="E527" s="28"/>
      <c r="F527" s="29"/>
      <c r="G527" s="30">
        <f t="shared" si="0"/>
        <v>0</v>
      </c>
      <c r="H527" s="31"/>
      <c r="I527" s="52"/>
      <c r="J527" s="29"/>
      <c r="K527" s="28"/>
      <c r="L527" s="34"/>
    </row>
    <row r="528" spans="1:12" s="35" customFormat="1" ht="13.8" hidden="1" x14ac:dyDescent="0.3">
      <c r="A528" s="24">
        <v>522</v>
      </c>
      <c r="B528" s="26"/>
      <c r="C528" s="27"/>
      <c r="D528" s="28"/>
      <c r="E528" s="28"/>
      <c r="F528" s="29"/>
      <c r="G528" s="30">
        <f t="shared" si="0"/>
        <v>0</v>
      </c>
      <c r="H528" s="31"/>
      <c r="I528" s="52"/>
      <c r="J528" s="29"/>
      <c r="K528" s="28"/>
      <c r="L528" s="34"/>
    </row>
    <row r="529" spans="1:12" s="35" customFormat="1" ht="13.8" hidden="1" x14ac:dyDescent="0.3">
      <c r="A529" s="24">
        <v>523</v>
      </c>
      <c r="B529" s="26"/>
      <c r="C529" s="27"/>
      <c r="D529" s="28"/>
      <c r="E529" s="28"/>
      <c r="F529" s="29"/>
      <c r="G529" s="30">
        <f t="shared" si="0"/>
        <v>0</v>
      </c>
      <c r="H529" s="31"/>
      <c r="I529" s="52"/>
      <c r="J529" s="29"/>
      <c r="K529" s="28"/>
      <c r="L529" s="34"/>
    </row>
    <row r="530" spans="1:12" s="35" customFormat="1" ht="13.8" hidden="1" x14ac:dyDescent="0.3">
      <c r="A530" s="24">
        <v>524</v>
      </c>
      <c r="B530" s="26"/>
      <c r="C530" s="27"/>
      <c r="D530" s="28"/>
      <c r="E530" s="28"/>
      <c r="F530" s="29"/>
      <c r="G530" s="30">
        <f t="shared" si="0"/>
        <v>0</v>
      </c>
      <c r="H530" s="31"/>
      <c r="I530" s="52"/>
      <c r="J530" s="29"/>
      <c r="K530" s="28"/>
      <c r="L530" s="34"/>
    </row>
    <row r="531" spans="1:12" s="35" customFormat="1" ht="13.8" hidden="1" x14ac:dyDescent="0.3">
      <c r="A531" s="24">
        <v>525</v>
      </c>
      <c r="B531" s="26"/>
      <c r="C531" s="27"/>
      <c r="D531" s="28"/>
      <c r="E531" s="28"/>
      <c r="F531" s="29"/>
      <c r="G531" s="30">
        <f t="shared" si="0"/>
        <v>0</v>
      </c>
      <c r="H531" s="31"/>
      <c r="I531" s="52"/>
      <c r="J531" s="29"/>
      <c r="K531" s="28"/>
      <c r="L531" s="34"/>
    </row>
    <row r="532" spans="1:12" s="35" customFormat="1" ht="13.8" hidden="1" x14ac:dyDescent="0.3">
      <c r="A532" s="24">
        <v>526</v>
      </c>
      <c r="B532" s="26"/>
      <c r="C532" s="27"/>
      <c r="D532" s="28"/>
      <c r="E532" s="28"/>
      <c r="F532" s="29"/>
      <c r="G532" s="30">
        <f t="shared" si="0"/>
        <v>0</v>
      </c>
      <c r="H532" s="31"/>
      <c r="I532" s="52"/>
      <c r="J532" s="29"/>
      <c r="K532" s="28"/>
      <c r="L532" s="34"/>
    </row>
    <row r="533" spans="1:12" s="35" customFormat="1" ht="13.8" hidden="1" x14ac:dyDescent="0.3">
      <c r="A533" s="24">
        <v>527</v>
      </c>
      <c r="B533" s="40"/>
      <c r="C533" s="41"/>
      <c r="D533" s="28"/>
      <c r="E533" s="28"/>
      <c r="F533" s="29"/>
      <c r="G533" s="30">
        <f t="shared" si="0"/>
        <v>0</v>
      </c>
      <c r="H533" s="31"/>
      <c r="I533" s="52"/>
      <c r="J533" s="29"/>
      <c r="K533" s="28"/>
      <c r="L533" s="34"/>
    </row>
    <row r="534" spans="1:12" s="35" customFormat="1" ht="13.8" hidden="1" x14ac:dyDescent="0.3">
      <c r="A534" s="24">
        <v>528</v>
      </c>
      <c r="B534" s="40"/>
      <c r="C534" s="41"/>
      <c r="D534" s="28"/>
      <c r="E534" s="28"/>
      <c r="F534" s="29"/>
      <c r="G534" s="30">
        <f t="shared" si="0"/>
        <v>0</v>
      </c>
      <c r="H534" s="31"/>
      <c r="I534" s="52"/>
      <c r="J534" s="29"/>
      <c r="K534" s="28"/>
      <c r="L534" s="34"/>
    </row>
    <row r="535" spans="1:12" s="35" customFormat="1" ht="13.8" hidden="1" x14ac:dyDescent="0.3">
      <c r="A535" s="24">
        <v>529</v>
      </c>
      <c r="B535" s="40"/>
      <c r="C535" s="41"/>
      <c r="D535" s="28"/>
      <c r="E535" s="28"/>
      <c r="F535" s="29"/>
      <c r="G535" s="30">
        <f t="shared" si="0"/>
        <v>0</v>
      </c>
      <c r="H535" s="31"/>
      <c r="I535" s="52"/>
      <c r="J535" s="29"/>
      <c r="K535" s="28"/>
      <c r="L535" s="34"/>
    </row>
    <row r="536" spans="1:12" s="35" customFormat="1" ht="13.8" hidden="1" x14ac:dyDescent="0.3">
      <c r="A536" s="24">
        <v>530</v>
      </c>
      <c r="B536" s="40"/>
      <c r="C536" s="41"/>
      <c r="D536" s="28"/>
      <c r="E536" s="28"/>
      <c r="F536" s="29"/>
      <c r="G536" s="30">
        <f t="shared" si="0"/>
        <v>0</v>
      </c>
      <c r="H536" s="31"/>
      <c r="I536" s="52"/>
      <c r="J536" s="29"/>
      <c r="K536" s="28"/>
      <c r="L536" s="34"/>
    </row>
    <row r="537" spans="1:12" s="35" customFormat="1" ht="13.8" hidden="1" x14ac:dyDescent="0.3">
      <c r="A537" s="24">
        <v>531</v>
      </c>
      <c r="B537" s="40"/>
      <c r="C537" s="41"/>
      <c r="D537" s="28"/>
      <c r="E537" s="28"/>
      <c r="F537" s="29"/>
      <c r="G537" s="30">
        <f t="shared" si="0"/>
        <v>0</v>
      </c>
      <c r="H537" s="31"/>
      <c r="I537" s="52"/>
      <c r="J537" s="29"/>
      <c r="K537" s="28"/>
      <c r="L537" s="34"/>
    </row>
    <row r="538" spans="1:12" s="35" customFormat="1" ht="13.8" hidden="1" x14ac:dyDescent="0.3">
      <c r="A538" s="24">
        <v>532</v>
      </c>
      <c r="B538" s="40"/>
      <c r="C538" s="41"/>
      <c r="D538" s="28"/>
      <c r="E538" s="28"/>
      <c r="F538" s="29"/>
      <c r="G538" s="30">
        <f t="shared" si="0"/>
        <v>0</v>
      </c>
      <c r="H538" s="31"/>
      <c r="I538" s="52"/>
      <c r="J538" s="29"/>
      <c r="K538" s="28"/>
      <c r="L538" s="34"/>
    </row>
    <row r="539" spans="1:12" s="35" customFormat="1" ht="13.8" hidden="1" x14ac:dyDescent="0.3">
      <c r="A539" s="24">
        <v>533</v>
      </c>
      <c r="B539" s="40"/>
      <c r="C539" s="41"/>
      <c r="D539" s="28"/>
      <c r="E539" s="28"/>
      <c r="F539" s="29"/>
      <c r="G539" s="30">
        <f t="shared" si="0"/>
        <v>0</v>
      </c>
      <c r="H539" s="31"/>
      <c r="I539" s="52"/>
      <c r="J539" s="29"/>
      <c r="K539" s="28"/>
      <c r="L539" s="34"/>
    </row>
    <row r="540" spans="1:12" s="35" customFormat="1" ht="13.8" hidden="1" x14ac:dyDescent="0.3">
      <c r="A540" s="24">
        <v>534</v>
      </c>
      <c r="B540" s="40"/>
      <c r="C540" s="41"/>
      <c r="D540" s="28"/>
      <c r="E540" s="28"/>
      <c r="F540" s="29"/>
      <c r="G540" s="30">
        <f t="shared" si="0"/>
        <v>0</v>
      </c>
      <c r="H540" s="31"/>
      <c r="I540" s="52"/>
      <c r="J540" s="29"/>
      <c r="K540" s="28"/>
      <c r="L540" s="34"/>
    </row>
    <row r="541" spans="1:12" s="35" customFormat="1" ht="13.8" hidden="1" x14ac:dyDescent="0.3">
      <c r="A541" s="24">
        <v>535</v>
      </c>
      <c r="B541" s="40"/>
      <c r="C541" s="41"/>
      <c r="D541" s="28"/>
      <c r="E541" s="28"/>
      <c r="F541" s="29"/>
      <c r="G541" s="30">
        <f t="shared" si="0"/>
        <v>0</v>
      </c>
      <c r="H541" s="31"/>
      <c r="I541" s="52"/>
      <c r="J541" s="29"/>
      <c r="K541" s="28"/>
      <c r="L541" s="34"/>
    </row>
    <row r="542" spans="1:12" s="35" customFormat="1" ht="13.8" hidden="1" x14ac:dyDescent="0.3">
      <c r="A542" s="24">
        <v>536</v>
      </c>
      <c r="B542" s="40"/>
      <c r="C542" s="41"/>
      <c r="D542" s="28"/>
      <c r="E542" s="28"/>
      <c r="F542" s="29"/>
      <c r="G542" s="30">
        <f t="shared" si="0"/>
        <v>0</v>
      </c>
      <c r="H542" s="31"/>
      <c r="I542" s="52"/>
      <c r="J542" s="29"/>
      <c r="K542" s="28"/>
      <c r="L542" s="34"/>
    </row>
    <row r="543" spans="1:12" s="35" customFormat="1" ht="13.8" hidden="1" x14ac:dyDescent="0.3">
      <c r="A543" s="24">
        <v>537</v>
      </c>
      <c r="B543" s="40"/>
      <c r="C543" s="41"/>
      <c r="D543" s="28"/>
      <c r="E543" s="28"/>
      <c r="F543" s="29"/>
      <c r="G543" s="30">
        <f t="shared" si="0"/>
        <v>0</v>
      </c>
      <c r="H543" s="31"/>
      <c r="I543" s="52"/>
      <c r="J543" s="29"/>
      <c r="K543" s="28"/>
      <c r="L543" s="34"/>
    </row>
    <row r="544" spans="1:12" s="35" customFormat="1" ht="13.8" hidden="1" x14ac:dyDescent="0.3">
      <c r="A544" s="24">
        <v>538</v>
      </c>
      <c r="B544" s="40"/>
      <c r="C544" s="41"/>
      <c r="D544" s="28"/>
      <c r="E544" s="28"/>
      <c r="F544" s="29"/>
      <c r="G544" s="30">
        <f t="shared" si="0"/>
        <v>0</v>
      </c>
      <c r="H544" s="31"/>
      <c r="I544" s="52"/>
      <c r="J544" s="29"/>
      <c r="K544" s="28"/>
      <c r="L544" s="34"/>
    </row>
    <row r="545" spans="1:12" s="35" customFormat="1" ht="13.8" hidden="1" x14ac:dyDescent="0.3">
      <c r="A545" s="24">
        <v>539</v>
      </c>
      <c r="B545" s="40"/>
      <c r="C545" s="41"/>
      <c r="D545" s="28"/>
      <c r="E545" s="28"/>
      <c r="F545" s="29"/>
      <c r="G545" s="30">
        <f t="shared" si="0"/>
        <v>0</v>
      </c>
      <c r="H545" s="31"/>
      <c r="I545" s="52"/>
      <c r="J545" s="29"/>
      <c r="K545" s="28"/>
      <c r="L545" s="34"/>
    </row>
    <row r="546" spans="1:12" s="35" customFormat="1" ht="13.8" hidden="1" x14ac:dyDescent="0.3">
      <c r="A546" s="24">
        <v>540</v>
      </c>
      <c r="B546" s="40"/>
      <c r="C546" s="41"/>
      <c r="D546" s="28"/>
      <c r="E546" s="28"/>
      <c r="F546" s="29"/>
      <c r="G546" s="30">
        <f t="shared" si="0"/>
        <v>0</v>
      </c>
      <c r="H546" s="31"/>
      <c r="I546" s="52"/>
      <c r="J546" s="29"/>
      <c r="K546" s="28"/>
      <c r="L546" s="34"/>
    </row>
    <row r="547" spans="1:12" s="35" customFormat="1" ht="13.8" hidden="1" x14ac:dyDescent="0.3">
      <c r="A547" s="24">
        <v>541</v>
      </c>
      <c r="B547" s="40"/>
      <c r="C547" s="41"/>
      <c r="D547" s="28"/>
      <c r="E547" s="28"/>
      <c r="F547" s="29"/>
      <c r="G547" s="30">
        <f t="shared" si="0"/>
        <v>0</v>
      </c>
      <c r="H547" s="31"/>
      <c r="I547" s="52"/>
      <c r="J547" s="29"/>
      <c r="K547" s="28"/>
      <c r="L547" s="34"/>
    </row>
    <row r="548" spans="1:12" s="35" customFormat="1" ht="13.8" hidden="1" x14ac:dyDescent="0.3">
      <c r="A548" s="24">
        <v>542</v>
      </c>
      <c r="B548" s="40"/>
      <c r="C548" s="41"/>
      <c r="D548" s="28"/>
      <c r="E548" s="28"/>
      <c r="F548" s="29"/>
      <c r="G548" s="30">
        <f t="shared" si="0"/>
        <v>0</v>
      </c>
      <c r="H548" s="31"/>
      <c r="I548" s="52"/>
      <c r="J548" s="29"/>
      <c r="K548" s="28"/>
      <c r="L548" s="34"/>
    </row>
    <row r="549" spans="1:12" s="35" customFormat="1" ht="13.8" hidden="1" x14ac:dyDescent="0.3">
      <c r="A549" s="24">
        <v>543</v>
      </c>
      <c r="B549" s="40"/>
      <c r="C549" s="41"/>
      <c r="D549" s="28"/>
      <c r="E549" s="28"/>
      <c r="F549" s="29"/>
      <c r="G549" s="30">
        <f t="shared" si="0"/>
        <v>0</v>
      </c>
      <c r="H549" s="31"/>
      <c r="I549" s="52"/>
      <c r="J549" s="29"/>
      <c r="K549" s="28"/>
      <c r="L549" s="34"/>
    </row>
    <row r="550" spans="1:12" s="35" customFormat="1" ht="13.8" hidden="1" x14ac:dyDescent="0.3">
      <c r="A550" s="24">
        <v>544</v>
      </c>
      <c r="B550" s="40"/>
      <c r="C550" s="41"/>
      <c r="D550" s="28"/>
      <c r="E550" s="28"/>
      <c r="F550" s="29"/>
      <c r="G550" s="30">
        <f t="shared" si="0"/>
        <v>0</v>
      </c>
      <c r="H550" s="31"/>
      <c r="I550" s="52"/>
      <c r="J550" s="29"/>
      <c r="K550" s="28"/>
      <c r="L550" s="34"/>
    </row>
    <row r="551" spans="1:12" s="35" customFormat="1" ht="13.8" hidden="1" x14ac:dyDescent="0.3">
      <c r="A551" s="24">
        <v>545</v>
      </c>
      <c r="B551" s="40"/>
      <c r="C551" s="41"/>
      <c r="D551" s="28"/>
      <c r="E551" s="28"/>
      <c r="F551" s="29"/>
      <c r="G551" s="30">
        <f t="shared" si="0"/>
        <v>0</v>
      </c>
      <c r="H551" s="31"/>
      <c r="I551" s="52"/>
      <c r="J551" s="29"/>
      <c r="K551" s="28"/>
      <c r="L551" s="34"/>
    </row>
    <row r="552" spans="1:12" s="35" customFormat="1" ht="13.8" hidden="1" x14ac:dyDescent="0.3">
      <c r="A552" s="24">
        <v>546</v>
      </c>
      <c r="B552" s="40"/>
      <c r="C552" s="41"/>
      <c r="D552" s="28"/>
      <c r="E552" s="28"/>
      <c r="F552" s="29"/>
      <c r="G552" s="30">
        <f t="shared" si="0"/>
        <v>0</v>
      </c>
      <c r="H552" s="31"/>
      <c r="I552" s="52"/>
      <c r="J552" s="29"/>
      <c r="K552" s="28"/>
      <c r="L552" s="34"/>
    </row>
    <row r="553" spans="1:12" s="35" customFormat="1" ht="13.8" hidden="1" x14ac:dyDescent="0.3">
      <c r="A553" s="24">
        <v>547</v>
      </c>
      <c r="B553" s="40"/>
      <c r="C553" s="41"/>
      <c r="D553" s="28"/>
      <c r="E553" s="28"/>
      <c r="F553" s="29"/>
      <c r="G553" s="30">
        <f t="shared" si="0"/>
        <v>0</v>
      </c>
      <c r="H553" s="31"/>
      <c r="I553" s="52"/>
      <c r="J553" s="29"/>
      <c r="K553" s="28"/>
      <c r="L553" s="34"/>
    </row>
    <row r="554" spans="1:12" s="35" customFormat="1" ht="13.8" hidden="1" x14ac:dyDescent="0.3">
      <c r="A554" s="24">
        <v>548</v>
      </c>
      <c r="B554" s="40"/>
      <c r="C554" s="41"/>
      <c r="D554" s="28"/>
      <c r="E554" s="28"/>
      <c r="F554" s="29"/>
      <c r="G554" s="30">
        <f t="shared" si="0"/>
        <v>0</v>
      </c>
      <c r="H554" s="31"/>
      <c r="I554" s="52"/>
      <c r="J554" s="29"/>
      <c r="K554" s="28"/>
      <c r="L554" s="34"/>
    </row>
    <row r="555" spans="1:12" s="35" customFormat="1" ht="13.8" hidden="1" x14ac:dyDescent="0.3">
      <c r="A555" s="24">
        <v>549</v>
      </c>
      <c r="B555" s="40"/>
      <c r="C555" s="41"/>
      <c r="D555" s="28"/>
      <c r="E555" s="28"/>
      <c r="F555" s="29"/>
      <c r="G555" s="30">
        <f t="shared" si="0"/>
        <v>0</v>
      </c>
      <c r="H555" s="31"/>
      <c r="I555" s="52"/>
      <c r="J555" s="29"/>
      <c r="K555" s="28"/>
      <c r="L555" s="34"/>
    </row>
    <row r="556" spans="1:12" s="35" customFormat="1" ht="13.8" hidden="1" x14ac:dyDescent="0.3">
      <c r="A556" s="24">
        <v>550</v>
      </c>
      <c r="B556" s="45"/>
      <c r="C556" s="46"/>
      <c r="D556" s="28"/>
      <c r="E556" s="28"/>
      <c r="F556" s="29"/>
      <c r="G556" s="30">
        <f t="shared" si="0"/>
        <v>0</v>
      </c>
      <c r="H556" s="31"/>
      <c r="I556" s="52"/>
      <c r="J556" s="29"/>
      <c r="K556" s="28"/>
      <c r="L556" s="34"/>
    </row>
    <row r="557" spans="1:12" s="35" customFormat="1" ht="13.8" hidden="1" x14ac:dyDescent="0.3">
      <c r="A557" s="24">
        <v>551</v>
      </c>
      <c r="B557" s="40"/>
      <c r="C557" s="41"/>
      <c r="D557" s="28"/>
      <c r="E557" s="28"/>
      <c r="F557" s="29"/>
      <c r="G557" s="30">
        <f t="shared" si="0"/>
        <v>0</v>
      </c>
      <c r="H557" s="31"/>
      <c r="I557" s="52"/>
      <c r="J557" s="29"/>
      <c r="K557" s="28"/>
      <c r="L557" s="34"/>
    </row>
    <row r="558" spans="1:12" s="35" customFormat="1" ht="13.8" hidden="1" x14ac:dyDescent="0.3">
      <c r="A558" s="24">
        <v>552</v>
      </c>
      <c r="B558" s="40"/>
      <c r="C558" s="41"/>
      <c r="D558" s="28"/>
      <c r="E558" s="28"/>
      <c r="F558" s="29"/>
      <c r="G558" s="30">
        <f t="shared" si="0"/>
        <v>0</v>
      </c>
      <c r="H558" s="31"/>
      <c r="I558" s="52"/>
      <c r="J558" s="29"/>
      <c r="K558" s="28"/>
      <c r="L558" s="34"/>
    </row>
    <row r="559" spans="1:12" s="35" customFormat="1" ht="13.8" hidden="1" x14ac:dyDescent="0.3">
      <c r="A559" s="24">
        <v>553</v>
      </c>
      <c r="B559" s="40"/>
      <c r="C559" s="41"/>
      <c r="D559" s="28"/>
      <c r="E559" s="28"/>
      <c r="F559" s="29"/>
      <c r="G559" s="30">
        <f t="shared" si="0"/>
        <v>0</v>
      </c>
      <c r="H559" s="31"/>
      <c r="I559" s="52"/>
      <c r="J559" s="29"/>
      <c r="K559" s="28"/>
      <c r="L559" s="34"/>
    </row>
    <row r="560" spans="1:12" s="35" customFormat="1" ht="13.8" hidden="1" x14ac:dyDescent="0.3">
      <c r="A560" s="24">
        <v>554</v>
      </c>
      <c r="B560" s="40"/>
      <c r="C560" s="41"/>
      <c r="D560" s="28"/>
      <c r="E560" s="28"/>
      <c r="F560" s="29"/>
      <c r="G560" s="30">
        <f t="shared" si="0"/>
        <v>0</v>
      </c>
      <c r="H560" s="31"/>
      <c r="I560" s="52"/>
      <c r="J560" s="29"/>
      <c r="K560" s="28"/>
      <c r="L560" s="34"/>
    </row>
    <row r="561" spans="1:12" s="35" customFormat="1" ht="13.8" hidden="1" x14ac:dyDescent="0.3">
      <c r="A561" s="24">
        <v>555</v>
      </c>
      <c r="B561" s="40"/>
      <c r="C561" s="41"/>
      <c r="D561" s="28"/>
      <c r="E561" s="28"/>
      <c r="F561" s="29"/>
      <c r="G561" s="30">
        <f t="shared" si="0"/>
        <v>0</v>
      </c>
      <c r="H561" s="31"/>
      <c r="I561" s="52"/>
      <c r="J561" s="29"/>
      <c r="K561" s="28"/>
      <c r="L561" s="34"/>
    </row>
    <row r="562" spans="1:12" s="35" customFormat="1" ht="13.8" hidden="1" x14ac:dyDescent="0.3">
      <c r="A562" s="24">
        <v>556</v>
      </c>
      <c r="B562" s="40"/>
      <c r="C562" s="41"/>
      <c r="D562" s="28"/>
      <c r="E562" s="28"/>
      <c r="F562" s="29"/>
      <c r="G562" s="30">
        <f t="shared" si="0"/>
        <v>0</v>
      </c>
      <c r="H562" s="31"/>
      <c r="I562" s="52"/>
      <c r="J562" s="29"/>
      <c r="K562" s="28"/>
      <c r="L562" s="34"/>
    </row>
    <row r="563" spans="1:12" s="35" customFormat="1" ht="13.8" hidden="1" x14ac:dyDescent="0.3">
      <c r="A563" s="24">
        <v>557</v>
      </c>
      <c r="B563" s="40"/>
      <c r="C563" s="41"/>
      <c r="D563" s="28"/>
      <c r="E563" s="28"/>
      <c r="F563" s="29"/>
      <c r="G563" s="30">
        <f t="shared" si="0"/>
        <v>0</v>
      </c>
      <c r="H563" s="31"/>
      <c r="I563" s="52"/>
      <c r="J563" s="29"/>
      <c r="K563" s="28"/>
      <c r="L563" s="34"/>
    </row>
    <row r="564" spans="1:12" s="35" customFormat="1" ht="13.8" hidden="1" x14ac:dyDescent="0.3">
      <c r="A564" s="24">
        <v>558</v>
      </c>
      <c r="B564" s="40"/>
      <c r="C564" s="41"/>
      <c r="D564" s="28"/>
      <c r="E564" s="28"/>
      <c r="F564" s="29"/>
      <c r="G564" s="30">
        <f t="shared" si="0"/>
        <v>0</v>
      </c>
      <c r="H564" s="31"/>
      <c r="I564" s="52"/>
      <c r="J564" s="29"/>
      <c r="K564" s="28"/>
      <c r="L564" s="34"/>
    </row>
    <row r="565" spans="1:12" s="35" customFormat="1" ht="13.8" hidden="1" x14ac:dyDescent="0.3">
      <c r="A565" s="24">
        <v>559</v>
      </c>
      <c r="B565" s="45"/>
      <c r="C565" s="46"/>
      <c r="D565" s="28"/>
      <c r="E565" s="28"/>
      <c r="F565" s="29"/>
      <c r="G565" s="30">
        <f t="shared" si="0"/>
        <v>0</v>
      </c>
      <c r="H565" s="31"/>
      <c r="I565" s="52"/>
      <c r="J565" s="29"/>
      <c r="K565" s="28"/>
      <c r="L565" s="34"/>
    </row>
    <row r="566" spans="1:12" s="35" customFormat="1" ht="13.8" hidden="1" x14ac:dyDescent="0.3">
      <c r="A566" s="24">
        <v>560</v>
      </c>
      <c r="B566" s="40"/>
      <c r="C566" s="41"/>
      <c r="D566" s="28"/>
      <c r="E566" s="28"/>
      <c r="F566" s="29"/>
      <c r="G566" s="30">
        <f t="shared" si="0"/>
        <v>0</v>
      </c>
      <c r="H566" s="31"/>
      <c r="I566" s="52"/>
      <c r="J566" s="29"/>
      <c r="K566" s="28"/>
      <c r="L566" s="34"/>
    </row>
    <row r="567" spans="1:12" s="35" customFormat="1" ht="13.8" hidden="1" x14ac:dyDescent="0.3">
      <c r="A567" s="24">
        <v>561</v>
      </c>
      <c r="B567" s="40"/>
      <c r="C567" s="41"/>
      <c r="D567" s="28"/>
      <c r="E567" s="28"/>
      <c r="F567" s="29"/>
      <c r="G567" s="30">
        <f t="shared" si="0"/>
        <v>0</v>
      </c>
      <c r="H567" s="31"/>
      <c r="I567" s="52"/>
      <c r="J567" s="29"/>
      <c r="K567" s="28"/>
      <c r="L567" s="34"/>
    </row>
    <row r="568" spans="1:12" s="35" customFormat="1" ht="13.8" hidden="1" x14ac:dyDescent="0.3">
      <c r="A568" s="24">
        <v>562</v>
      </c>
      <c r="B568" s="40"/>
      <c r="C568" s="41"/>
      <c r="D568" s="28"/>
      <c r="E568" s="28"/>
      <c r="F568" s="29"/>
      <c r="G568" s="30">
        <f t="shared" si="0"/>
        <v>0</v>
      </c>
      <c r="H568" s="31"/>
      <c r="I568" s="52"/>
      <c r="J568" s="29"/>
      <c r="K568" s="28"/>
      <c r="L568" s="34"/>
    </row>
    <row r="569" spans="1:12" s="35" customFormat="1" ht="13.8" hidden="1" x14ac:dyDescent="0.3">
      <c r="A569" s="24">
        <v>563</v>
      </c>
      <c r="B569" s="40"/>
      <c r="C569" s="41"/>
      <c r="D569" s="28"/>
      <c r="E569" s="28"/>
      <c r="F569" s="29"/>
      <c r="G569" s="30">
        <f t="shared" si="0"/>
        <v>0</v>
      </c>
      <c r="H569" s="31"/>
      <c r="I569" s="52"/>
      <c r="J569" s="29"/>
      <c r="K569" s="28"/>
      <c r="L569" s="34"/>
    </row>
    <row r="570" spans="1:12" s="35" customFormat="1" ht="13.8" hidden="1" x14ac:dyDescent="0.3">
      <c r="A570" s="24">
        <v>564</v>
      </c>
      <c r="B570" s="40"/>
      <c r="C570" s="41"/>
      <c r="D570" s="28"/>
      <c r="E570" s="28"/>
      <c r="F570" s="29"/>
      <c r="G570" s="30">
        <f t="shared" si="0"/>
        <v>0</v>
      </c>
      <c r="H570" s="31"/>
      <c r="I570" s="52"/>
      <c r="J570" s="29"/>
      <c r="K570" s="28"/>
      <c r="L570" s="34"/>
    </row>
    <row r="571" spans="1:12" s="35" customFormat="1" ht="13.8" hidden="1" x14ac:dyDescent="0.3">
      <c r="A571" s="24">
        <v>565</v>
      </c>
      <c r="B571" s="40"/>
      <c r="C571" s="41"/>
      <c r="D571" s="28"/>
      <c r="E571" s="28"/>
      <c r="F571" s="29"/>
      <c r="G571" s="30">
        <f t="shared" si="0"/>
        <v>0</v>
      </c>
      <c r="H571" s="31"/>
      <c r="I571" s="52"/>
      <c r="J571" s="29"/>
      <c r="K571" s="28"/>
      <c r="L571" s="34"/>
    </row>
    <row r="572" spans="1:12" s="35" customFormat="1" ht="13.8" hidden="1" x14ac:dyDescent="0.3">
      <c r="A572" s="24">
        <v>566</v>
      </c>
      <c r="B572" s="40"/>
      <c r="C572" s="41"/>
      <c r="D572" s="28"/>
      <c r="E572" s="28"/>
      <c r="F572" s="29"/>
      <c r="G572" s="30">
        <f t="shared" si="0"/>
        <v>0</v>
      </c>
      <c r="H572" s="31"/>
      <c r="I572" s="52"/>
      <c r="J572" s="29"/>
      <c r="K572" s="28"/>
      <c r="L572" s="34"/>
    </row>
    <row r="573" spans="1:12" s="35" customFormat="1" ht="13.8" hidden="1" x14ac:dyDescent="0.3">
      <c r="A573" s="24">
        <v>567</v>
      </c>
      <c r="B573" s="40"/>
      <c r="C573" s="41"/>
      <c r="D573" s="28"/>
      <c r="E573" s="28"/>
      <c r="F573" s="29"/>
      <c r="G573" s="30">
        <f t="shared" si="0"/>
        <v>0</v>
      </c>
      <c r="H573" s="31"/>
      <c r="I573" s="52"/>
      <c r="J573" s="29"/>
      <c r="K573" s="28"/>
      <c r="L573" s="34"/>
    </row>
    <row r="574" spans="1:12" s="35" customFormat="1" ht="13.8" hidden="1" x14ac:dyDescent="0.3">
      <c r="A574" s="24">
        <v>568</v>
      </c>
      <c r="B574" s="47"/>
      <c r="C574" s="48"/>
      <c r="D574" s="28"/>
      <c r="E574" s="28"/>
      <c r="F574" s="29"/>
      <c r="G574" s="30">
        <f t="shared" si="0"/>
        <v>0</v>
      </c>
      <c r="H574" s="31"/>
      <c r="I574" s="52"/>
      <c r="J574" s="29"/>
      <c r="K574" s="28"/>
      <c r="L574" s="34"/>
    </row>
    <row r="575" spans="1:12" s="35" customFormat="1" ht="13.8" hidden="1" x14ac:dyDescent="0.3">
      <c r="A575" s="24">
        <v>569</v>
      </c>
      <c r="B575" s="47"/>
      <c r="C575" s="48"/>
      <c r="D575" s="28"/>
      <c r="E575" s="28"/>
      <c r="F575" s="29"/>
      <c r="G575" s="30">
        <f t="shared" si="0"/>
        <v>0</v>
      </c>
      <c r="H575" s="31"/>
      <c r="I575" s="52"/>
      <c r="J575" s="29"/>
      <c r="K575" s="28"/>
      <c r="L575" s="34"/>
    </row>
    <row r="576" spans="1:12" s="35" customFormat="1" ht="13.8" hidden="1" x14ac:dyDescent="0.3">
      <c r="A576" s="24">
        <v>570</v>
      </c>
      <c r="B576" s="47"/>
      <c r="C576" s="48"/>
      <c r="D576" s="28"/>
      <c r="E576" s="28"/>
      <c r="F576" s="29"/>
      <c r="G576" s="30">
        <f t="shared" si="0"/>
        <v>0</v>
      </c>
      <c r="H576" s="31"/>
      <c r="I576" s="52"/>
      <c r="J576" s="29"/>
      <c r="K576" s="28"/>
      <c r="L576" s="34"/>
    </row>
    <row r="577" spans="1:12" s="35" customFormat="1" ht="13.8" hidden="1" x14ac:dyDescent="0.3">
      <c r="A577" s="24">
        <v>571</v>
      </c>
      <c r="B577" s="47"/>
      <c r="C577" s="48"/>
      <c r="D577" s="28"/>
      <c r="E577" s="28"/>
      <c r="F577" s="29"/>
      <c r="G577" s="30">
        <f t="shared" si="0"/>
        <v>0</v>
      </c>
      <c r="H577" s="31"/>
      <c r="I577" s="52"/>
      <c r="J577" s="29"/>
      <c r="K577" s="28"/>
      <c r="L577" s="34"/>
    </row>
    <row r="578" spans="1:12" s="35" customFormat="1" ht="13.8" hidden="1" x14ac:dyDescent="0.3">
      <c r="A578" s="24">
        <v>572</v>
      </c>
      <c r="B578" s="47"/>
      <c r="C578" s="48"/>
      <c r="D578" s="28"/>
      <c r="E578" s="28"/>
      <c r="F578" s="29"/>
      <c r="G578" s="30">
        <f t="shared" si="0"/>
        <v>0</v>
      </c>
      <c r="H578" s="31"/>
      <c r="I578" s="52"/>
      <c r="J578" s="29"/>
      <c r="K578" s="28"/>
      <c r="L578" s="34"/>
    </row>
    <row r="579" spans="1:12" s="35" customFormat="1" ht="13.8" hidden="1" x14ac:dyDescent="0.3">
      <c r="A579" s="24">
        <v>573</v>
      </c>
      <c r="B579" s="47"/>
      <c r="C579" s="48"/>
      <c r="D579" s="28"/>
      <c r="E579" s="28"/>
      <c r="F579" s="29"/>
      <c r="G579" s="30">
        <f t="shared" ref="G579:G642" si="1">SUM(C579,D579)</f>
        <v>0</v>
      </c>
      <c r="H579" s="31"/>
      <c r="I579" s="52"/>
      <c r="J579" s="29"/>
      <c r="K579" s="28"/>
      <c r="L579" s="34"/>
    </row>
    <row r="580" spans="1:12" s="35" customFormat="1" ht="13.8" hidden="1" x14ac:dyDescent="0.3">
      <c r="A580" s="24">
        <v>574</v>
      </c>
      <c r="B580" s="47"/>
      <c r="C580" s="48"/>
      <c r="D580" s="28"/>
      <c r="E580" s="28"/>
      <c r="F580" s="29"/>
      <c r="G580" s="30">
        <f t="shared" si="1"/>
        <v>0</v>
      </c>
      <c r="H580" s="31"/>
      <c r="I580" s="52"/>
      <c r="J580" s="29"/>
      <c r="K580" s="28"/>
      <c r="L580" s="34"/>
    </row>
    <row r="581" spans="1:12" s="35" customFormat="1" ht="13.8" hidden="1" x14ac:dyDescent="0.3">
      <c r="A581" s="24">
        <v>575</v>
      </c>
      <c r="B581" s="47"/>
      <c r="C581" s="48"/>
      <c r="D581" s="28"/>
      <c r="E581" s="28"/>
      <c r="F581" s="29"/>
      <c r="G581" s="30">
        <f t="shared" si="1"/>
        <v>0</v>
      </c>
      <c r="H581" s="31"/>
      <c r="I581" s="52"/>
      <c r="J581" s="29"/>
      <c r="K581" s="28"/>
      <c r="L581" s="34"/>
    </row>
    <row r="582" spans="1:12" s="35" customFormat="1" ht="13.8" hidden="1" x14ac:dyDescent="0.3">
      <c r="A582" s="24">
        <v>576</v>
      </c>
      <c r="B582" s="47"/>
      <c r="C582" s="48"/>
      <c r="D582" s="28"/>
      <c r="E582" s="28"/>
      <c r="F582" s="29"/>
      <c r="G582" s="30">
        <f t="shared" si="1"/>
        <v>0</v>
      </c>
      <c r="H582" s="31"/>
      <c r="I582" s="52"/>
      <c r="J582" s="29"/>
      <c r="K582" s="28"/>
      <c r="L582" s="34"/>
    </row>
    <row r="583" spans="1:12" s="35" customFormat="1" ht="13.8" hidden="1" x14ac:dyDescent="0.3">
      <c r="A583" s="24">
        <v>577</v>
      </c>
      <c r="B583" s="47"/>
      <c r="C583" s="48"/>
      <c r="D583" s="28"/>
      <c r="E583" s="28"/>
      <c r="F583" s="29"/>
      <c r="G583" s="30">
        <f t="shared" si="1"/>
        <v>0</v>
      </c>
      <c r="H583" s="31"/>
      <c r="I583" s="52"/>
      <c r="J583" s="29"/>
      <c r="K583" s="28"/>
      <c r="L583" s="34"/>
    </row>
    <row r="584" spans="1:12" s="35" customFormat="1" ht="13.8" hidden="1" x14ac:dyDescent="0.3">
      <c r="A584" s="24">
        <v>578</v>
      </c>
      <c r="B584" s="47"/>
      <c r="C584" s="48"/>
      <c r="D584" s="28"/>
      <c r="E584" s="28"/>
      <c r="F584" s="29"/>
      <c r="G584" s="30">
        <f t="shared" si="1"/>
        <v>0</v>
      </c>
      <c r="H584" s="31"/>
      <c r="I584" s="52"/>
      <c r="J584" s="29"/>
      <c r="K584" s="28"/>
      <c r="L584" s="34"/>
    </row>
    <row r="585" spans="1:12" s="35" customFormat="1" ht="13.8" hidden="1" x14ac:dyDescent="0.3">
      <c r="A585" s="24">
        <v>579</v>
      </c>
      <c r="B585" s="40"/>
      <c r="C585" s="41"/>
      <c r="D585" s="28"/>
      <c r="E585" s="28"/>
      <c r="F585" s="29"/>
      <c r="G585" s="30">
        <f t="shared" si="1"/>
        <v>0</v>
      </c>
      <c r="H585" s="31"/>
      <c r="I585" s="52"/>
      <c r="J585" s="29"/>
      <c r="K585" s="28"/>
      <c r="L585" s="34"/>
    </row>
    <row r="586" spans="1:12" s="35" customFormat="1" ht="13.8" hidden="1" x14ac:dyDescent="0.3">
      <c r="A586" s="24">
        <v>580</v>
      </c>
      <c r="B586" s="40"/>
      <c r="C586" s="41"/>
      <c r="D586" s="28"/>
      <c r="E586" s="28"/>
      <c r="F586" s="29"/>
      <c r="G586" s="30">
        <f t="shared" si="1"/>
        <v>0</v>
      </c>
      <c r="H586" s="31"/>
      <c r="I586" s="52"/>
      <c r="J586" s="29"/>
      <c r="K586" s="28"/>
      <c r="L586" s="34"/>
    </row>
    <row r="587" spans="1:12" s="35" customFormat="1" ht="13.8" hidden="1" x14ac:dyDescent="0.3">
      <c r="A587" s="24">
        <v>581</v>
      </c>
      <c r="B587" s="40"/>
      <c r="C587" s="41"/>
      <c r="D587" s="28"/>
      <c r="E587" s="28"/>
      <c r="F587" s="29"/>
      <c r="G587" s="30">
        <f t="shared" si="1"/>
        <v>0</v>
      </c>
      <c r="H587" s="31"/>
      <c r="I587" s="52"/>
      <c r="J587" s="29"/>
      <c r="K587" s="28"/>
      <c r="L587" s="34"/>
    </row>
    <row r="588" spans="1:12" s="35" customFormat="1" ht="13.8" hidden="1" x14ac:dyDescent="0.3">
      <c r="A588" s="24">
        <v>582</v>
      </c>
      <c r="B588" s="40"/>
      <c r="C588" s="41"/>
      <c r="D588" s="28"/>
      <c r="E588" s="28"/>
      <c r="F588" s="29"/>
      <c r="G588" s="30">
        <f t="shared" si="1"/>
        <v>0</v>
      </c>
      <c r="H588" s="31"/>
      <c r="I588" s="52"/>
      <c r="J588" s="29"/>
      <c r="K588" s="28"/>
      <c r="L588" s="34"/>
    </row>
    <row r="589" spans="1:12" s="35" customFormat="1" ht="13.8" hidden="1" x14ac:dyDescent="0.3">
      <c r="A589" s="24">
        <v>583</v>
      </c>
      <c r="B589" s="40"/>
      <c r="C589" s="41"/>
      <c r="D589" s="28"/>
      <c r="E589" s="28"/>
      <c r="F589" s="29"/>
      <c r="G589" s="30">
        <f t="shared" si="1"/>
        <v>0</v>
      </c>
      <c r="H589" s="31"/>
      <c r="I589" s="52"/>
      <c r="J589" s="29"/>
      <c r="K589" s="28"/>
      <c r="L589" s="34"/>
    </row>
    <row r="590" spans="1:12" s="35" customFormat="1" ht="13.8" hidden="1" x14ac:dyDescent="0.3">
      <c r="A590" s="24">
        <v>584</v>
      </c>
      <c r="B590" s="40"/>
      <c r="C590" s="41"/>
      <c r="D590" s="28"/>
      <c r="E590" s="28"/>
      <c r="F590" s="29"/>
      <c r="G590" s="30">
        <f t="shared" si="1"/>
        <v>0</v>
      </c>
      <c r="H590" s="31"/>
      <c r="I590" s="52"/>
      <c r="J590" s="29"/>
      <c r="K590" s="28"/>
      <c r="L590" s="34"/>
    </row>
    <row r="591" spans="1:12" s="35" customFormat="1" ht="13.8" hidden="1" x14ac:dyDescent="0.3">
      <c r="A591" s="24">
        <v>585</v>
      </c>
      <c r="B591" s="40"/>
      <c r="C591" s="41"/>
      <c r="D591" s="28"/>
      <c r="E591" s="28"/>
      <c r="F591" s="29"/>
      <c r="G591" s="30">
        <f t="shared" si="1"/>
        <v>0</v>
      </c>
      <c r="H591" s="31"/>
      <c r="I591" s="52"/>
      <c r="J591" s="29"/>
      <c r="K591" s="28"/>
      <c r="L591" s="34"/>
    </row>
    <row r="592" spans="1:12" s="35" customFormat="1" ht="13.8" hidden="1" x14ac:dyDescent="0.3">
      <c r="A592" s="24">
        <v>586</v>
      </c>
      <c r="B592" s="40"/>
      <c r="C592" s="41"/>
      <c r="D592" s="28"/>
      <c r="E592" s="28"/>
      <c r="F592" s="29"/>
      <c r="G592" s="30">
        <f t="shared" si="1"/>
        <v>0</v>
      </c>
      <c r="H592" s="31"/>
      <c r="I592" s="52"/>
      <c r="J592" s="29"/>
      <c r="K592" s="28"/>
      <c r="L592" s="34"/>
    </row>
    <row r="593" spans="1:12" s="35" customFormat="1" ht="13.8" hidden="1" x14ac:dyDescent="0.3">
      <c r="A593" s="24">
        <v>587</v>
      </c>
      <c r="B593" s="40"/>
      <c r="C593" s="41"/>
      <c r="D593" s="28"/>
      <c r="E593" s="28"/>
      <c r="F593" s="29"/>
      <c r="G593" s="30">
        <f t="shared" si="1"/>
        <v>0</v>
      </c>
      <c r="H593" s="31"/>
      <c r="I593" s="52"/>
      <c r="J593" s="29"/>
      <c r="K593" s="28"/>
      <c r="L593" s="34"/>
    </row>
    <row r="594" spans="1:12" s="35" customFormat="1" ht="13.8" hidden="1" x14ac:dyDescent="0.3">
      <c r="A594" s="24">
        <v>588</v>
      </c>
      <c r="B594" s="40"/>
      <c r="C594" s="41"/>
      <c r="D594" s="28"/>
      <c r="E594" s="28"/>
      <c r="F594" s="29"/>
      <c r="G594" s="30">
        <f t="shared" si="1"/>
        <v>0</v>
      </c>
      <c r="H594" s="31"/>
      <c r="I594" s="52"/>
      <c r="J594" s="29"/>
      <c r="K594" s="28"/>
      <c r="L594" s="34"/>
    </row>
    <row r="595" spans="1:12" s="35" customFormat="1" ht="13.8" hidden="1" x14ac:dyDescent="0.3">
      <c r="A595" s="24">
        <v>589</v>
      </c>
      <c r="B595" s="40"/>
      <c r="C595" s="41"/>
      <c r="D595" s="28"/>
      <c r="E595" s="28"/>
      <c r="F595" s="29"/>
      <c r="G595" s="30">
        <f t="shared" si="1"/>
        <v>0</v>
      </c>
      <c r="H595" s="31"/>
      <c r="I595" s="52"/>
      <c r="J595" s="29"/>
      <c r="K595" s="28"/>
      <c r="L595" s="34"/>
    </row>
    <row r="596" spans="1:12" s="35" customFormat="1" ht="13.8" hidden="1" x14ac:dyDescent="0.3">
      <c r="A596" s="24">
        <v>590</v>
      </c>
      <c r="B596" s="40"/>
      <c r="C596" s="41"/>
      <c r="D596" s="28"/>
      <c r="E596" s="28"/>
      <c r="F596" s="29"/>
      <c r="G596" s="30">
        <f t="shared" si="1"/>
        <v>0</v>
      </c>
      <c r="H596" s="31"/>
      <c r="I596" s="52"/>
      <c r="J596" s="29"/>
      <c r="K596" s="28"/>
      <c r="L596" s="34"/>
    </row>
    <row r="597" spans="1:12" s="35" customFormat="1" ht="13.8" hidden="1" x14ac:dyDescent="0.3">
      <c r="A597" s="24">
        <v>591</v>
      </c>
      <c r="B597" s="40"/>
      <c r="C597" s="41"/>
      <c r="D597" s="28"/>
      <c r="E597" s="28"/>
      <c r="F597" s="29"/>
      <c r="G597" s="30">
        <f t="shared" si="1"/>
        <v>0</v>
      </c>
      <c r="H597" s="31"/>
      <c r="I597" s="52"/>
      <c r="J597" s="29"/>
      <c r="K597" s="28"/>
      <c r="L597" s="34"/>
    </row>
    <row r="598" spans="1:12" s="35" customFormat="1" ht="13.8" hidden="1" x14ac:dyDescent="0.3">
      <c r="A598" s="24">
        <v>592</v>
      </c>
      <c r="B598" s="40"/>
      <c r="C598" s="41"/>
      <c r="D598" s="28"/>
      <c r="E598" s="28"/>
      <c r="F598" s="29"/>
      <c r="G598" s="30">
        <f t="shared" si="1"/>
        <v>0</v>
      </c>
      <c r="H598" s="31"/>
      <c r="I598" s="52"/>
      <c r="J598" s="29"/>
      <c r="K598" s="28"/>
      <c r="L598" s="34"/>
    </row>
    <row r="599" spans="1:12" s="35" customFormat="1" ht="13.8" hidden="1" x14ac:dyDescent="0.3">
      <c r="A599" s="24">
        <v>593</v>
      </c>
      <c r="B599" s="40"/>
      <c r="C599" s="41"/>
      <c r="D599" s="28"/>
      <c r="E599" s="28"/>
      <c r="F599" s="29"/>
      <c r="G599" s="30">
        <f t="shared" si="1"/>
        <v>0</v>
      </c>
      <c r="H599" s="31"/>
      <c r="I599" s="52"/>
      <c r="J599" s="29"/>
      <c r="K599" s="28"/>
      <c r="L599" s="34"/>
    </row>
    <row r="600" spans="1:12" s="35" customFormat="1" ht="13.8" hidden="1" x14ac:dyDescent="0.3">
      <c r="A600" s="24">
        <v>594</v>
      </c>
      <c r="B600" s="40"/>
      <c r="C600" s="41"/>
      <c r="D600" s="28"/>
      <c r="E600" s="28"/>
      <c r="F600" s="29"/>
      <c r="G600" s="30">
        <f t="shared" si="1"/>
        <v>0</v>
      </c>
      <c r="H600" s="31"/>
      <c r="I600" s="52"/>
      <c r="J600" s="29"/>
      <c r="K600" s="28"/>
      <c r="L600" s="34"/>
    </row>
    <row r="601" spans="1:12" s="35" customFormat="1" ht="13.8" hidden="1" x14ac:dyDescent="0.3">
      <c r="A601" s="24">
        <v>595</v>
      </c>
      <c r="B601" s="40"/>
      <c r="C601" s="41"/>
      <c r="D601" s="28"/>
      <c r="E601" s="28"/>
      <c r="F601" s="29"/>
      <c r="G601" s="30">
        <f t="shared" si="1"/>
        <v>0</v>
      </c>
      <c r="H601" s="31"/>
      <c r="I601" s="52"/>
      <c r="J601" s="29"/>
      <c r="K601" s="28"/>
      <c r="L601" s="34"/>
    </row>
    <row r="602" spans="1:12" s="35" customFormat="1" ht="13.8" hidden="1" x14ac:dyDescent="0.3">
      <c r="A602" s="24">
        <v>596</v>
      </c>
      <c r="B602" s="40"/>
      <c r="C602" s="41"/>
      <c r="D602" s="28"/>
      <c r="E602" s="28"/>
      <c r="F602" s="29"/>
      <c r="G602" s="30">
        <f t="shared" si="1"/>
        <v>0</v>
      </c>
      <c r="H602" s="31"/>
      <c r="I602" s="52"/>
      <c r="J602" s="29"/>
      <c r="K602" s="28"/>
      <c r="L602" s="34"/>
    </row>
    <row r="603" spans="1:12" s="35" customFormat="1" ht="13.8" hidden="1" x14ac:dyDescent="0.3">
      <c r="A603" s="24">
        <v>597</v>
      </c>
      <c r="B603" s="40"/>
      <c r="C603" s="41"/>
      <c r="D603" s="28"/>
      <c r="E603" s="28"/>
      <c r="F603" s="29"/>
      <c r="G603" s="30">
        <f t="shared" si="1"/>
        <v>0</v>
      </c>
      <c r="H603" s="31"/>
      <c r="I603" s="52"/>
      <c r="J603" s="29"/>
      <c r="K603" s="28"/>
      <c r="L603" s="34"/>
    </row>
    <row r="604" spans="1:12" s="35" customFormat="1" ht="13.8" hidden="1" x14ac:dyDescent="0.3">
      <c r="A604" s="24">
        <v>598</v>
      </c>
      <c r="B604" s="40"/>
      <c r="C604" s="41"/>
      <c r="D604" s="28"/>
      <c r="E604" s="28"/>
      <c r="F604" s="29"/>
      <c r="G604" s="30">
        <f t="shared" si="1"/>
        <v>0</v>
      </c>
      <c r="H604" s="31"/>
      <c r="I604" s="52"/>
      <c r="J604" s="29"/>
      <c r="K604" s="28"/>
      <c r="L604" s="34"/>
    </row>
    <row r="605" spans="1:12" s="35" customFormat="1" ht="13.8" hidden="1" x14ac:dyDescent="0.3">
      <c r="A605" s="24">
        <v>599</v>
      </c>
      <c r="B605" s="40"/>
      <c r="C605" s="41"/>
      <c r="D605" s="28"/>
      <c r="E605" s="28"/>
      <c r="F605" s="29"/>
      <c r="G605" s="30">
        <f t="shared" si="1"/>
        <v>0</v>
      </c>
      <c r="H605" s="31"/>
      <c r="I605" s="52"/>
      <c r="J605" s="29"/>
      <c r="K605" s="28"/>
      <c r="L605" s="34"/>
    </row>
    <row r="606" spans="1:12" s="35" customFormat="1" ht="13.8" hidden="1" x14ac:dyDescent="0.3">
      <c r="A606" s="24">
        <v>600</v>
      </c>
      <c r="B606" s="40"/>
      <c r="C606" s="41"/>
      <c r="D606" s="28"/>
      <c r="E606" s="28"/>
      <c r="F606" s="29"/>
      <c r="G606" s="30">
        <f t="shared" si="1"/>
        <v>0</v>
      </c>
      <c r="H606" s="31"/>
      <c r="I606" s="52"/>
      <c r="J606" s="29"/>
      <c r="K606" s="28"/>
      <c r="L606" s="34"/>
    </row>
    <row r="607" spans="1:12" s="35" customFormat="1" ht="13.8" hidden="1" x14ac:dyDescent="0.3">
      <c r="A607" s="24">
        <v>601</v>
      </c>
      <c r="B607" s="40"/>
      <c r="C607" s="41"/>
      <c r="D607" s="28"/>
      <c r="E607" s="28"/>
      <c r="F607" s="29"/>
      <c r="G607" s="30">
        <f t="shared" si="1"/>
        <v>0</v>
      </c>
      <c r="H607" s="31"/>
      <c r="I607" s="52"/>
      <c r="J607" s="29"/>
      <c r="K607" s="28"/>
      <c r="L607" s="34"/>
    </row>
    <row r="608" spans="1:12" s="35" customFormat="1" ht="13.8" hidden="1" x14ac:dyDescent="0.3">
      <c r="A608" s="24">
        <v>602</v>
      </c>
      <c r="B608" s="40"/>
      <c r="C608" s="41"/>
      <c r="D608" s="28"/>
      <c r="E608" s="28"/>
      <c r="F608" s="29"/>
      <c r="G608" s="30">
        <f t="shared" si="1"/>
        <v>0</v>
      </c>
      <c r="H608" s="31"/>
      <c r="I608" s="52"/>
      <c r="J608" s="29"/>
      <c r="K608" s="28"/>
      <c r="L608" s="34"/>
    </row>
    <row r="609" spans="1:12" s="35" customFormat="1" ht="13.8" hidden="1" x14ac:dyDescent="0.3">
      <c r="A609" s="24">
        <v>603</v>
      </c>
      <c r="B609" s="40"/>
      <c r="C609" s="41"/>
      <c r="D609" s="28"/>
      <c r="E609" s="28"/>
      <c r="F609" s="29"/>
      <c r="G609" s="30">
        <f t="shared" si="1"/>
        <v>0</v>
      </c>
      <c r="H609" s="31"/>
      <c r="I609" s="52"/>
      <c r="J609" s="29"/>
      <c r="K609" s="28"/>
      <c r="L609" s="34"/>
    </row>
    <row r="610" spans="1:12" s="35" customFormat="1" ht="13.8" hidden="1" x14ac:dyDescent="0.3">
      <c r="A610" s="24">
        <v>604</v>
      </c>
      <c r="B610" s="40"/>
      <c r="C610" s="41"/>
      <c r="D610" s="28"/>
      <c r="E610" s="28"/>
      <c r="F610" s="29"/>
      <c r="G610" s="30">
        <f t="shared" si="1"/>
        <v>0</v>
      </c>
      <c r="H610" s="31"/>
      <c r="I610" s="52"/>
      <c r="J610" s="29"/>
      <c r="K610" s="28"/>
      <c r="L610" s="34"/>
    </row>
    <row r="611" spans="1:12" s="35" customFormat="1" ht="13.8" hidden="1" x14ac:dyDescent="0.3">
      <c r="A611" s="24">
        <v>605</v>
      </c>
      <c r="B611" s="40"/>
      <c r="C611" s="41"/>
      <c r="D611" s="28"/>
      <c r="E611" s="28"/>
      <c r="F611" s="29"/>
      <c r="G611" s="30">
        <f t="shared" si="1"/>
        <v>0</v>
      </c>
      <c r="H611" s="31"/>
      <c r="I611" s="52"/>
      <c r="J611" s="29"/>
      <c r="K611" s="28"/>
      <c r="L611" s="34"/>
    </row>
    <row r="612" spans="1:12" s="35" customFormat="1" ht="13.8" hidden="1" x14ac:dyDescent="0.3">
      <c r="A612" s="24">
        <v>606</v>
      </c>
      <c r="B612" s="40"/>
      <c r="C612" s="41"/>
      <c r="D612" s="28"/>
      <c r="E612" s="28"/>
      <c r="F612" s="29"/>
      <c r="G612" s="30">
        <f t="shared" si="1"/>
        <v>0</v>
      </c>
      <c r="H612" s="31"/>
      <c r="I612" s="52"/>
      <c r="J612" s="29"/>
      <c r="K612" s="28"/>
      <c r="L612" s="34"/>
    </row>
    <row r="613" spans="1:12" s="35" customFormat="1" ht="13.8" hidden="1" x14ac:dyDescent="0.3">
      <c r="A613" s="24">
        <v>607</v>
      </c>
      <c r="B613" s="40"/>
      <c r="C613" s="41"/>
      <c r="D613" s="28"/>
      <c r="E613" s="28"/>
      <c r="F613" s="29"/>
      <c r="G613" s="30">
        <f t="shared" si="1"/>
        <v>0</v>
      </c>
      <c r="H613" s="31"/>
      <c r="I613" s="52"/>
      <c r="J613" s="29"/>
      <c r="K613" s="28"/>
      <c r="L613" s="34"/>
    </row>
    <row r="614" spans="1:12" s="35" customFormat="1" ht="13.8" hidden="1" x14ac:dyDescent="0.3">
      <c r="A614" s="24">
        <v>608</v>
      </c>
      <c r="B614" s="26"/>
      <c r="C614" s="51"/>
      <c r="D614" s="28"/>
      <c r="E614" s="28"/>
      <c r="F614" s="29"/>
      <c r="G614" s="30">
        <f t="shared" si="1"/>
        <v>0</v>
      </c>
      <c r="H614" s="31"/>
      <c r="I614" s="52"/>
      <c r="J614" s="29"/>
      <c r="K614" s="28"/>
      <c r="L614" s="34"/>
    </row>
    <row r="615" spans="1:12" s="35" customFormat="1" ht="13.8" hidden="1" x14ac:dyDescent="0.3">
      <c r="A615" s="24">
        <v>609</v>
      </c>
      <c r="B615" s="40"/>
      <c r="C615" s="41"/>
      <c r="D615" s="28"/>
      <c r="E615" s="28"/>
      <c r="F615" s="29"/>
      <c r="G615" s="30">
        <f t="shared" si="1"/>
        <v>0</v>
      </c>
      <c r="H615" s="31"/>
      <c r="I615" s="52"/>
      <c r="J615" s="29"/>
      <c r="K615" s="28"/>
      <c r="L615" s="34"/>
    </row>
    <row r="616" spans="1:12" s="35" customFormat="1" ht="13.8" hidden="1" x14ac:dyDescent="0.3">
      <c r="A616" s="24">
        <v>610</v>
      </c>
      <c r="B616" s="40"/>
      <c r="C616" s="41"/>
      <c r="D616" s="28"/>
      <c r="E616" s="28"/>
      <c r="F616" s="29"/>
      <c r="G616" s="30">
        <f t="shared" si="1"/>
        <v>0</v>
      </c>
      <c r="H616" s="31"/>
      <c r="I616" s="52"/>
      <c r="J616" s="29"/>
      <c r="K616" s="28"/>
      <c r="L616" s="34"/>
    </row>
    <row r="617" spans="1:12" s="35" customFormat="1" ht="13.8" hidden="1" x14ac:dyDescent="0.3">
      <c r="A617" s="24">
        <v>611</v>
      </c>
      <c r="B617" s="40"/>
      <c r="C617" s="41"/>
      <c r="D617" s="28"/>
      <c r="E617" s="28"/>
      <c r="F617" s="29"/>
      <c r="G617" s="30">
        <f t="shared" si="1"/>
        <v>0</v>
      </c>
      <c r="H617" s="31"/>
      <c r="I617" s="52"/>
      <c r="J617" s="29"/>
      <c r="K617" s="28"/>
      <c r="L617" s="34"/>
    </row>
    <row r="618" spans="1:12" s="35" customFormat="1" ht="13.8" hidden="1" x14ac:dyDescent="0.3">
      <c r="A618" s="24">
        <v>612</v>
      </c>
      <c r="B618" s="40"/>
      <c r="C618" s="41"/>
      <c r="D618" s="28"/>
      <c r="E618" s="28"/>
      <c r="F618" s="29"/>
      <c r="G618" s="30">
        <f t="shared" si="1"/>
        <v>0</v>
      </c>
      <c r="H618" s="31"/>
      <c r="I618" s="52"/>
      <c r="J618" s="29"/>
      <c r="K618" s="28"/>
      <c r="L618" s="34"/>
    </row>
    <row r="619" spans="1:12" s="35" customFormat="1" ht="13.8" hidden="1" x14ac:dyDescent="0.3">
      <c r="A619" s="24">
        <v>613</v>
      </c>
      <c r="B619" s="40"/>
      <c r="C619" s="41"/>
      <c r="D619" s="28"/>
      <c r="E619" s="28"/>
      <c r="F619" s="29"/>
      <c r="G619" s="30">
        <f t="shared" si="1"/>
        <v>0</v>
      </c>
      <c r="H619" s="31"/>
      <c r="I619" s="52"/>
      <c r="J619" s="29"/>
      <c r="K619" s="28"/>
      <c r="L619" s="34"/>
    </row>
    <row r="620" spans="1:12" s="35" customFormat="1" ht="13.8" hidden="1" x14ac:dyDescent="0.3">
      <c r="A620" s="24">
        <v>614</v>
      </c>
      <c r="B620" s="40"/>
      <c r="C620" s="41"/>
      <c r="D620" s="28"/>
      <c r="E620" s="28"/>
      <c r="F620" s="29"/>
      <c r="G620" s="30">
        <f t="shared" si="1"/>
        <v>0</v>
      </c>
      <c r="H620" s="31"/>
      <c r="I620" s="52"/>
      <c r="J620" s="29"/>
      <c r="K620" s="28"/>
      <c r="L620" s="34"/>
    </row>
    <row r="621" spans="1:12" s="35" customFormat="1" ht="13.8" hidden="1" x14ac:dyDescent="0.3">
      <c r="A621" s="24">
        <v>615</v>
      </c>
      <c r="B621" s="40"/>
      <c r="C621" s="41"/>
      <c r="D621" s="28"/>
      <c r="E621" s="28"/>
      <c r="F621" s="29"/>
      <c r="G621" s="30">
        <f t="shared" si="1"/>
        <v>0</v>
      </c>
      <c r="H621" s="31"/>
      <c r="I621" s="52"/>
      <c r="J621" s="29"/>
      <c r="K621" s="28"/>
      <c r="L621" s="34"/>
    </row>
    <row r="622" spans="1:12" s="35" customFormat="1" ht="13.8" hidden="1" x14ac:dyDescent="0.3">
      <c r="A622" s="24">
        <v>616</v>
      </c>
      <c r="B622" s="40"/>
      <c r="C622" s="41"/>
      <c r="D622" s="28"/>
      <c r="E622" s="28"/>
      <c r="F622" s="29"/>
      <c r="G622" s="30">
        <f t="shared" si="1"/>
        <v>0</v>
      </c>
      <c r="H622" s="31"/>
      <c r="I622" s="52"/>
      <c r="J622" s="29"/>
      <c r="K622" s="28"/>
      <c r="L622" s="34"/>
    </row>
    <row r="623" spans="1:12" s="35" customFormat="1" ht="13.8" hidden="1" x14ac:dyDescent="0.3">
      <c r="A623" s="24">
        <v>617</v>
      </c>
      <c r="B623" s="40"/>
      <c r="C623" s="41"/>
      <c r="D623" s="28"/>
      <c r="E623" s="28"/>
      <c r="F623" s="29"/>
      <c r="G623" s="30">
        <f t="shared" si="1"/>
        <v>0</v>
      </c>
      <c r="H623" s="31"/>
      <c r="I623" s="52"/>
      <c r="J623" s="29"/>
      <c r="K623" s="28"/>
      <c r="L623" s="34"/>
    </row>
    <row r="624" spans="1:12" s="35" customFormat="1" ht="13.8" hidden="1" x14ac:dyDescent="0.3">
      <c r="A624" s="24">
        <v>618</v>
      </c>
      <c r="B624" s="40"/>
      <c r="C624" s="41"/>
      <c r="D624" s="28"/>
      <c r="E624" s="28"/>
      <c r="F624" s="29"/>
      <c r="G624" s="30">
        <f t="shared" si="1"/>
        <v>0</v>
      </c>
      <c r="H624" s="31"/>
      <c r="I624" s="52"/>
      <c r="J624" s="29"/>
      <c r="K624" s="28"/>
      <c r="L624" s="34"/>
    </row>
    <row r="625" spans="1:12" s="35" customFormat="1" ht="13.8" hidden="1" x14ac:dyDescent="0.3">
      <c r="A625" s="24">
        <v>619</v>
      </c>
      <c r="B625" s="40"/>
      <c r="C625" s="41"/>
      <c r="D625" s="28"/>
      <c r="E625" s="28"/>
      <c r="F625" s="29"/>
      <c r="G625" s="30">
        <f t="shared" si="1"/>
        <v>0</v>
      </c>
      <c r="H625" s="31"/>
      <c r="I625" s="52"/>
      <c r="J625" s="29"/>
      <c r="K625" s="28"/>
      <c r="L625" s="34"/>
    </row>
    <row r="626" spans="1:12" s="35" customFormat="1" ht="13.8" hidden="1" x14ac:dyDescent="0.3">
      <c r="A626" s="24">
        <v>620</v>
      </c>
      <c r="B626" s="40"/>
      <c r="C626" s="41"/>
      <c r="D626" s="28"/>
      <c r="E626" s="28"/>
      <c r="F626" s="29"/>
      <c r="G626" s="30">
        <f t="shared" si="1"/>
        <v>0</v>
      </c>
      <c r="H626" s="31"/>
      <c r="I626" s="52"/>
      <c r="J626" s="29"/>
      <c r="K626" s="28"/>
      <c r="L626" s="34"/>
    </row>
    <row r="627" spans="1:12" s="35" customFormat="1" ht="13.8" hidden="1" x14ac:dyDescent="0.3">
      <c r="A627" s="24">
        <v>621</v>
      </c>
      <c r="B627" s="40"/>
      <c r="C627" s="41"/>
      <c r="D627" s="28"/>
      <c r="E627" s="28"/>
      <c r="F627" s="29"/>
      <c r="G627" s="30">
        <f t="shared" si="1"/>
        <v>0</v>
      </c>
      <c r="H627" s="31"/>
      <c r="I627" s="52"/>
      <c r="J627" s="29"/>
      <c r="K627" s="28"/>
      <c r="L627" s="34"/>
    </row>
    <row r="628" spans="1:12" s="35" customFormat="1" ht="13.8" hidden="1" x14ac:dyDescent="0.3">
      <c r="A628" s="24">
        <v>622</v>
      </c>
      <c r="B628" s="40"/>
      <c r="C628" s="41"/>
      <c r="D628" s="28"/>
      <c r="E628" s="28"/>
      <c r="F628" s="29"/>
      <c r="G628" s="30">
        <f t="shared" si="1"/>
        <v>0</v>
      </c>
      <c r="H628" s="31"/>
      <c r="I628" s="52"/>
      <c r="J628" s="29"/>
      <c r="K628" s="28"/>
      <c r="L628" s="34"/>
    </row>
    <row r="629" spans="1:12" s="35" customFormat="1" ht="13.8" hidden="1" x14ac:dyDescent="0.3">
      <c r="A629" s="24">
        <v>623</v>
      </c>
      <c r="B629" s="40"/>
      <c r="C629" s="41"/>
      <c r="D629" s="28"/>
      <c r="E629" s="28"/>
      <c r="F629" s="29"/>
      <c r="G629" s="30">
        <f t="shared" si="1"/>
        <v>0</v>
      </c>
      <c r="H629" s="31"/>
      <c r="I629" s="52"/>
      <c r="J629" s="29"/>
      <c r="K629" s="28"/>
      <c r="L629" s="34"/>
    </row>
    <row r="630" spans="1:12" s="35" customFormat="1" ht="13.8" hidden="1" x14ac:dyDescent="0.3">
      <c r="A630" s="24">
        <v>624</v>
      </c>
      <c r="B630" s="40"/>
      <c r="C630" s="41"/>
      <c r="D630" s="28"/>
      <c r="E630" s="28"/>
      <c r="F630" s="29"/>
      <c r="G630" s="30">
        <f t="shared" si="1"/>
        <v>0</v>
      </c>
      <c r="H630" s="31"/>
      <c r="I630" s="52"/>
      <c r="J630" s="29"/>
      <c r="K630" s="28"/>
      <c r="L630" s="34"/>
    </row>
    <row r="631" spans="1:12" s="35" customFormat="1" ht="13.8" hidden="1" x14ac:dyDescent="0.3">
      <c r="A631" s="24">
        <v>625</v>
      </c>
      <c r="B631" s="26"/>
      <c r="C631" s="51"/>
      <c r="D631" s="28"/>
      <c r="E631" s="28"/>
      <c r="F631" s="29"/>
      <c r="G631" s="30">
        <f t="shared" si="1"/>
        <v>0</v>
      </c>
      <c r="H631" s="31"/>
      <c r="I631" s="52"/>
      <c r="J631" s="29"/>
      <c r="K631" s="28"/>
      <c r="L631" s="34"/>
    </row>
    <row r="632" spans="1:12" s="35" customFormat="1" ht="13.8" hidden="1" x14ac:dyDescent="0.3">
      <c r="A632" s="24">
        <v>626</v>
      </c>
      <c r="B632" s="40"/>
      <c r="C632" s="41"/>
      <c r="D632" s="28"/>
      <c r="E632" s="28"/>
      <c r="F632" s="29"/>
      <c r="G632" s="30">
        <f t="shared" si="1"/>
        <v>0</v>
      </c>
      <c r="H632" s="31"/>
      <c r="I632" s="52"/>
      <c r="J632" s="29"/>
      <c r="K632" s="28"/>
      <c r="L632" s="34"/>
    </row>
    <row r="633" spans="1:12" s="35" customFormat="1" ht="13.8" hidden="1" x14ac:dyDescent="0.3">
      <c r="A633" s="24">
        <v>627</v>
      </c>
      <c r="B633" s="40"/>
      <c r="C633" s="41"/>
      <c r="D633" s="28"/>
      <c r="E633" s="28"/>
      <c r="F633" s="29"/>
      <c r="G633" s="30">
        <f t="shared" si="1"/>
        <v>0</v>
      </c>
      <c r="H633" s="31"/>
      <c r="I633" s="52"/>
      <c r="J633" s="29"/>
      <c r="K633" s="28"/>
      <c r="L633" s="34"/>
    </row>
    <row r="634" spans="1:12" s="35" customFormat="1" ht="13.8" hidden="1" x14ac:dyDescent="0.3">
      <c r="A634" s="24">
        <v>628</v>
      </c>
      <c r="B634" s="40"/>
      <c r="C634" s="41"/>
      <c r="D634" s="28"/>
      <c r="E634" s="28"/>
      <c r="F634" s="29"/>
      <c r="G634" s="30">
        <f t="shared" si="1"/>
        <v>0</v>
      </c>
      <c r="H634" s="31"/>
      <c r="I634" s="52"/>
      <c r="J634" s="29"/>
      <c r="K634" s="28"/>
      <c r="L634" s="34"/>
    </row>
    <row r="635" spans="1:12" s="35" customFormat="1" ht="13.8" hidden="1" x14ac:dyDescent="0.3">
      <c r="A635" s="24">
        <v>629</v>
      </c>
      <c r="B635" s="40"/>
      <c r="C635" s="41"/>
      <c r="D635" s="28"/>
      <c r="E635" s="28"/>
      <c r="F635" s="29"/>
      <c r="G635" s="30">
        <f t="shared" si="1"/>
        <v>0</v>
      </c>
      <c r="H635" s="31"/>
      <c r="I635" s="52"/>
      <c r="J635" s="29"/>
      <c r="K635" s="28"/>
      <c r="L635" s="34"/>
    </row>
    <row r="636" spans="1:12" s="35" customFormat="1" ht="13.8" hidden="1" x14ac:dyDescent="0.3">
      <c r="A636" s="24">
        <v>630</v>
      </c>
      <c r="B636" s="40"/>
      <c r="C636" s="41"/>
      <c r="D636" s="28"/>
      <c r="E636" s="28"/>
      <c r="F636" s="29"/>
      <c r="G636" s="30">
        <f t="shared" si="1"/>
        <v>0</v>
      </c>
      <c r="H636" s="31"/>
      <c r="I636" s="52"/>
      <c r="J636" s="29"/>
      <c r="K636" s="28"/>
      <c r="L636" s="34"/>
    </row>
    <row r="637" spans="1:12" s="35" customFormat="1" ht="13.8" hidden="1" x14ac:dyDescent="0.3">
      <c r="A637" s="24">
        <v>631</v>
      </c>
      <c r="B637" s="40"/>
      <c r="C637" s="41"/>
      <c r="D637" s="28"/>
      <c r="E637" s="28"/>
      <c r="F637" s="29"/>
      <c r="G637" s="30">
        <f t="shared" si="1"/>
        <v>0</v>
      </c>
      <c r="H637" s="31"/>
      <c r="I637" s="52"/>
      <c r="J637" s="29"/>
      <c r="K637" s="28"/>
      <c r="L637" s="34"/>
    </row>
    <row r="638" spans="1:12" s="35" customFormat="1" ht="13.8" hidden="1" x14ac:dyDescent="0.3">
      <c r="A638" s="24">
        <v>632</v>
      </c>
      <c r="B638" s="40"/>
      <c r="C638" s="41"/>
      <c r="D638" s="28"/>
      <c r="E638" s="28"/>
      <c r="F638" s="29"/>
      <c r="G638" s="30">
        <f t="shared" si="1"/>
        <v>0</v>
      </c>
      <c r="H638" s="31"/>
      <c r="I638" s="52"/>
      <c r="J638" s="29"/>
      <c r="K638" s="28"/>
      <c r="L638" s="34"/>
    </row>
    <row r="639" spans="1:12" s="35" customFormat="1" ht="13.8" hidden="1" x14ac:dyDescent="0.3">
      <c r="A639" s="24">
        <v>633</v>
      </c>
      <c r="B639" s="40"/>
      <c r="C639" s="41"/>
      <c r="D639" s="28"/>
      <c r="E639" s="28"/>
      <c r="F639" s="29"/>
      <c r="G639" s="30">
        <f t="shared" si="1"/>
        <v>0</v>
      </c>
      <c r="H639" s="31"/>
      <c r="I639" s="52"/>
      <c r="J639" s="29"/>
      <c r="K639" s="28"/>
      <c r="L639" s="34"/>
    </row>
    <row r="640" spans="1:12" s="35" customFormat="1" ht="13.8" hidden="1" x14ac:dyDescent="0.3">
      <c r="A640" s="24">
        <v>634</v>
      </c>
      <c r="B640" s="26"/>
      <c r="C640" s="51"/>
      <c r="D640" s="28"/>
      <c r="E640" s="28"/>
      <c r="F640" s="29"/>
      <c r="G640" s="30">
        <f t="shared" si="1"/>
        <v>0</v>
      </c>
      <c r="H640" s="31"/>
      <c r="I640" s="52"/>
      <c r="J640" s="29"/>
      <c r="K640" s="28"/>
      <c r="L640" s="34"/>
    </row>
    <row r="641" spans="1:12" s="35" customFormat="1" ht="13.8" hidden="1" x14ac:dyDescent="0.3">
      <c r="A641" s="24">
        <v>635</v>
      </c>
      <c r="B641" s="40"/>
      <c r="C641" s="41"/>
      <c r="D641" s="28"/>
      <c r="E641" s="28"/>
      <c r="F641" s="29"/>
      <c r="G641" s="30">
        <f t="shared" si="1"/>
        <v>0</v>
      </c>
      <c r="H641" s="31"/>
      <c r="I641" s="52"/>
      <c r="J641" s="29"/>
      <c r="K641" s="28"/>
      <c r="L641" s="34"/>
    </row>
    <row r="642" spans="1:12" s="35" customFormat="1" ht="13.8" hidden="1" x14ac:dyDescent="0.3">
      <c r="A642" s="24">
        <v>636</v>
      </c>
      <c r="B642" s="40"/>
      <c r="C642" s="41"/>
      <c r="D642" s="28"/>
      <c r="E642" s="28"/>
      <c r="F642" s="29"/>
      <c r="G642" s="30">
        <f t="shared" si="1"/>
        <v>0</v>
      </c>
      <c r="H642" s="31"/>
      <c r="I642" s="52"/>
      <c r="J642" s="29"/>
      <c r="K642" s="28"/>
      <c r="L642" s="34"/>
    </row>
    <row r="643" spans="1:12" s="35" customFormat="1" ht="13.8" hidden="1" x14ac:dyDescent="0.3">
      <c r="A643" s="24">
        <v>637</v>
      </c>
      <c r="B643" s="40"/>
      <c r="C643" s="41"/>
      <c r="D643" s="28"/>
      <c r="E643" s="28"/>
      <c r="F643" s="29"/>
      <c r="G643" s="30">
        <f t="shared" ref="G643:G706" si="2">SUM(C643,D643)</f>
        <v>0</v>
      </c>
      <c r="H643" s="31"/>
      <c r="I643" s="52"/>
      <c r="J643" s="29"/>
      <c r="K643" s="28"/>
      <c r="L643" s="34"/>
    </row>
    <row r="644" spans="1:12" s="35" customFormat="1" ht="13.8" hidden="1" x14ac:dyDescent="0.3">
      <c r="A644" s="24">
        <v>638</v>
      </c>
      <c r="B644" s="40"/>
      <c r="C644" s="41"/>
      <c r="D644" s="28"/>
      <c r="E644" s="28"/>
      <c r="F644" s="29"/>
      <c r="G644" s="30">
        <f t="shared" si="2"/>
        <v>0</v>
      </c>
      <c r="H644" s="31"/>
      <c r="I644" s="52"/>
      <c r="J644" s="29"/>
      <c r="K644" s="28"/>
      <c r="L644" s="34"/>
    </row>
    <row r="645" spans="1:12" s="35" customFormat="1" ht="13.8" hidden="1" x14ac:dyDescent="0.3">
      <c r="A645" s="24">
        <v>639</v>
      </c>
      <c r="B645" s="40"/>
      <c r="C645" s="41"/>
      <c r="D645" s="28"/>
      <c r="E645" s="28"/>
      <c r="F645" s="29"/>
      <c r="G645" s="30">
        <f t="shared" si="2"/>
        <v>0</v>
      </c>
      <c r="H645" s="31"/>
      <c r="I645" s="52"/>
      <c r="J645" s="29"/>
      <c r="K645" s="28"/>
      <c r="L645" s="34"/>
    </row>
    <row r="646" spans="1:12" s="35" customFormat="1" ht="13.8" hidden="1" x14ac:dyDescent="0.3">
      <c r="A646" s="24">
        <v>640</v>
      </c>
      <c r="B646" s="40"/>
      <c r="C646" s="41"/>
      <c r="D646" s="28"/>
      <c r="E646" s="28"/>
      <c r="F646" s="29"/>
      <c r="G646" s="30">
        <f t="shared" si="2"/>
        <v>0</v>
      </c>
      <c r="H646" s="31"/>
      <c r="I646" s="52"/>
      <c r="J646" s="29"/>
      <c r="K646" s="28"/>
      <c r="L646" s="34"/>
    </row>
    <row r="647" spans="1:12" s="35" customFormat="1" ht="13.8" hidden="1" x14ac:dyDescent="0.3">
      <c r="A647" s="24">
        <v>641</v>
      </c>
      <c r="B647" s="40"/>
      <c r="C647" s="41"/>
      <c r="D647" s="28"/>
      <c r="E647" s="28"/>
      <c r="F647" s="29"/>
      <c r="G647" s="30">
        <f t="shared" si="2"/>
        <v>0</v>
      </c>
      <c r="H647" s="31"/>
      <c r="I647" s="52"/>
      <c r="J647" s="29"/>
      <c r="K647" s="28"/>
      <c r="L647" s="34"/>
    </row>
    <row r="648" spans="1:12" s="35" customFormat="1" ht="13.8" hidden="1" x14ac:dyDescent="0.3">
      <c r="A648" s="24">
        <v>642</v>
      </c>
      <c r="B648" s="40"/>
      <c r="C648" s="41"/>
      <c r="D648" s="28"/>
      <c r="E648" s="28"/>
      <c r="F648" s="29"/>
      <c r="G648" s="30">
        <f t="shared" si="2"/>
        <v>0</v>
      </c>
      <c r="H648" s="31"/>
      <c r="I648" s="52"/>
      <c r="J648" s="29"/>
      <c r="K648" s="28"/>
      <c r="L648" s="34"/>
    </row>
    <row r="649" spans="1:12" s="35" customFormat="1" ht="13.8" hidden="1" x14ac:dyDescent="0.3">
      <c r="A649" s="24">
        <v>643</v>
      </c>
      <c r="B649" s="40"/>
      <c r="C649" s="41"/>
      <c r="D649" s="28"/>
      <c r="E649" s="28"/>
      <c r="F649" s="29"/>
      <c r="G649" s="30">
        <f t="shared" si="2"/>
        <v>0</v>
      </c>
      <c r="H649" s="31"/>
      <c r="I649" s="52"/>
      <c r="J649" s="29"/>
      <c r="K649" s="28"/>
      <c r="L649" s="34"/>
    </row>
    <row r="650" spans="1:12" s="35" customFormat="1" ht="13.8" hidden="1" x14ac:dyDescent="0.3">
      <c r="A650" s="24">
        <v>644</v>
      </c>
      <c r="B650" s="40"/>
      <c r="C650" s="41"/>
      <c r="D650" s="28"/>
      <c r="E650" s="28"/>
      <c r="F650" s="29"/>
      <c r="G650" s="30">
        <f t="shared" si="2"/>
        <v>0</v>
      </c>
      <c r="H650" s="31"/>
      <c r="I650" s="52"/>
      <c r="J650" s="29"/>
      <c r="K650" s="28"/>
      <c r="L650" s="34"/>
    </row>
    <row r="651" spans="1:12" s="35" customFormat="1" ht="13.8" hidden="1" x14ac:dyDescent="0.3">
      <c r="A651" s="24">
        <v>645</v>
      </c>
      <c r="B651" s="40"/>
      <c r="C651" s="41"/>
      <c r="D651" s="28"/>
      <c r="E651" s="28"/>
      <c r="F651" s="29"/>
      <c r="G651" s="30">
        <f t="shared" si="2"/>
        <v>0</v>
      </c>
      <c r="H651" s="31"/>
      <c r="I651" s="52"/>
      <c r="J651" s="29"/>
      <c r="K651" s="28"/>
      <c r="L651" s="34"/>
    </row>
    <row r="652" spans="1:12" s="35" customFormat="1" ht="13.8" hidden="1" x14ac:dyDescent="0.3">
      <c r="A652" s="24">
        <v>646</v>
      </c>
      <c r="B652" s="40"/>
      <c r="C652" s="41"/>
      <c r="D652" s="28"/>
      <c r="E652" s="28"/>
      <c r="F652" s="29"/>
      <c r="G652" s="30">
        <f t="shared" si="2"/>
        <v>0</v>
      </c>
      <c r="H652" s="31"/>
      <c r="I652" s="52"/>
      <c r="J652" s="29"/>
      <c r="K652" s="28"/>
      <c r="L652" s="34"/>
    </row>
    <row r="653" spans="1:12" s="35" customFormat="1" ht="13.8" hidden="1" x14ac:dyDescent="0.3">
      <c r="A653" s="24">
        <v>647</v>
      </c>
      <c r="B653" s="26"/>
      <c r="C653" s="51"/>
      <c r="D653" s="28"/>
      <c r="E653" s="28"/>
      <c r="F653" s="29"/>
      <c r="G653" s="30">
        <f t="shared" si="2"/>
        <v>0</v>
      </c>
      <c r="H653" s="31"/>
      <c r="I653" s="52"/>
      <c r="J653" s="29"/>
      <c r="K653" s="28"/>
      <c r="L653" s="34"/>
    </row>
    <row r="654" spans="1:12" s="35" customFormat="1" ht="13.8" hidden="1" x14ac:dyDescent="0.3">
      <c r="A654" s="24">
        <v>648</v>
      </c>
      <c r="B654" s="40"/>
      <c r="C654" s="41"/>
      <c r="D654" s="28"/>
      <c r="E654" s="28"/>
      <c r="F654" s="29"/>
      <c r="G654" s="30">
        <f t="shared" si="2"/>
        <v>0</v>
      </c>
      <c r="H654" s="31"/>
      <c r="I654" s="52"/>
      <c r="J654" s="29"/>
      <c r="K654" s="28"/>
      <c r="L654" s="34"/>
    </row>
    <row r="655" spans="1:12" s="35" customFormat="1" ht="13.8" hidden="1" x14ac:dyDescent="0.3">
      <c r="A655" s="24">
        <v>649</v>
      </c>
      <c r="B655" s="40"/>
      <c r="C655" s="41"/>
      <c r="D655" s="28"/>
      <c r="E655" s="28"/>
      <c r="F655" s="29"/>
      <c r="G655" s="30">
        <f t="shared" si="2"/>
        <v>0</v>
      </c>
      <c r="H655" s="31"/>
      <c r="I655" s="52"/>
      <c r="J655" s="29"/>
      <c r="K655" s="28"/>
      <c r="L655" s="34"/>
    </row>
    <row r="656" spans="1:12" s="35" customFormat="1" ht="13.8" hidden="1" x14ac:dyDescent="0.3">
      <c r="A656" s="24">
        <v>650</v>
      </c>
      <c r="B656" s="40"/>
      <c r="C656" s="41"/>
      <c r="D656" s="28"/>
      <c r="E656" s="28"/>
      <c r="F656" s="29"/>
      <c r="G656" s="30">
        <f t="shared" si="2"/>
        <v>0</v>
      </c>
      <c r="H656" s="31"/>
      <c r="I656" s="52"/>
      <c r="J656" s="29"/>
      <c r="K656" s="28"/>
      <c r="L656" s="34"/>
    </row>
    <row r="657" spans="1:12" s="35" customFormat="1" ht="13.8" hidden="1" x14ac:dyDescent="0.3">
      <c r="A657" s="24">
        <v>651</v>
      </c>
      <c r="B657" s="40"/>
      <c r="C657" s="41"/>
      <c r="D657" s="28"/>
      <c r="E657" s="28"/>
      <c r="F657" s="29"/>
      <c r="G657" s="30">
        <f t="shared" si="2"/>
        <v>0</v>
      </c>
      <c r="H657" s="31"/>
      <c r="I657" s="52"/>
      <c r="J657" s="29"/>
      <c r="K657" s="28"/>
      <c r="L657" s="34"/>
    </row>
    <row r="658" spans="1:12" s="35" customFormat="1" ht="13.8" hidden="1" x14ac:dyDescent="0.3">
      <c r="A658" s="24">
        <v>652</v>
      </c>
      <c r="B658" s="40"/>
      <c r="C658" s="41"/>
      <c r="D658" s="28"/>
      <c r="E658" s="28"/>
      <c r="F658" s="29"/>
      <c r="G658" s="30">
        <f t="shared" si="2"/>
        <v>0</v>
      </c>
      <c r="H658" s="31"/>
      <c r="I658" s="52"/>
      <c r="J658" s="29"/>
      <c r="K658" s="28"/>
      <c r="L658" s="34"/>
    </row>
    <row r="659" spans="1:12" s="35" customFormat="1" ht="13.8" hidden="1" x14ac:dyDescent="0.3">
      <c r="A659" s="24">
        <v>653</v>
      </c>
      <c r="B659" s="40"/>
      <c r="C659" s="41"/>
      <c r="D659" s="28"/>
      <c r="E659" s="28"/>
      <c r="F659" s="29"/>
      <c r="G659" s="30">
        <f t="shared" si="2"/>
        <v>0</v>
      </c>
      <c r="H659" s="31"/>
      <c r="I659" s="52"/>
      <c r="J659" s="29"/>
      <c r="K659" s="28"/>
      <c r="L659" s="34"/>
    </row>
    <row r="660" spans="1:12" s="35" customFormat="1" ht="13.8" hidden="1" x14ac:dyDescent="0.3">
      <c r="A660" s="24">
        <v>654</v>
      </c>
      <c r="B660" s="40"/>
      <c r="C660" s="41"/>
      <c r="D660" s="28"/>
      <c r="E660" s="28"/>
      <c r="F660" s="29"/>
      <c r="G660" s="30">
        <f t="shared" si="2"/>
        <v>0</v>
      </c>
      <c r="H660" s="31"/>
      <c r="I660" s="52"/>
      <c r="J660" s="29"/>
      <c r="K660" s="28"/>
      <c r="L660" s="34"/>
    </row>
    <row r="661" spans="1:12" s="35" customFormat="1" ht="13.8" hidden="1" x14ac:dyDescent="0.3">
      <c r="A661" s="24">
        <v>655</v>
      </c>
      <c r="B661" s="40"/>
      <c r="C661" s="41"/>
      <c r="D661" s="28"/>
      <c r="E661" s="28"/>
      <c r="F661" s="29"/>
      <c r="G661" s="30">
        <f t="shared" si="2"/>
        <v>0</v>
      </c>
      <c r="H661" s="31"/>
      <c r="I661" s="52"/>
      <c r="J661" s="29"/>
      <c r="K661" s="28"/>
      <c r="L661" s="34"/>
    </row>
    <row r="662" spans="1:12" s="35" customFormat="1" ht="13.8" hidden="1" x14ac:dyDescent="0.3">
      <c r="A662" s="24">
        <v>656</v>
      </c>
      <c r="B662" s="40"/>
      <c r="C662" s="41"/>
      <c r="D662" s="28"/>
      <c r="E662" s="28"/>
      <c r="F662" s="29"/>
      <c r="G662" s="30">
        <f t="shared" si="2"/>
        <v>0</v>
      </c>
      <c r="H662" s="31"/>
      <c r="I662" s="52"/>
      <c r="J662" s="29"/>
      <c r="K662" s="28"/>
      <c r="L662" s="34"/>
    </row>
    <row r="663" spans="1:12" s="35" customFormat="1" ht="13.8" hidden="1" x14ac:dyDescent="0.3">
      <c r="A663" s="24">
        <v>657</v>
      </c>
      <c r="B663" s="40"/>
      <c r="C663" s="41"/>
      <c r="D663" s="28"/>
      <c r="E663" s="28"/>
      <c r="F663" s="29"/>
      <c r="G663" s="30">
        <f t="shared" si="2"/>
        <v>0</v>
      </c>
      <c r="H663" s="31"/>
      <c r="I663" s="52"/>
      <c r="J663" s="29"/>
      <c r="K663" s="28"/>
      <c r="L663" s="34"/>
    </row>
    <row r="664" spans="1:12" s="35" customFormat="1" ht="13.8" hidden="1" x14ac:dyDescent="0.3">
      <c r="A664" s="24">
        <v>658</v>
      </c>
      <c r="B664" s="40"/>
      <c r="C664" s="41"/>
      <c r="D664" s="28"/>
      <c r="E664" s="28"/>
      <c r="F664" s="29"/>
      <c r="G664" s="30">
        <f t="shared" si="2"/>
        <v>0</v>
      </c>
      <c r="H664" s="31"/>
      <c r="I664" s="52"/>
      <c r="J664" s="29"/>
      <c r="K664" s="28"/>
      <c r="L664" s="34"/>
    </row>
    <row r="665" spans="1:12" s="35" customFormat="1" ht="13.8" hidden="1" x14ac:dyDescent="0.3">
      <c r="A665" s="24">
        <v>659</v>
      </c>
      <c r="B665" s="40"/>
      <c r="C665" s="41"/>
      <c r="D665" s="28"/>
      <c r="E665" s="28"/>
      <c r="F665" s="29"/>
      <c r="G665" s="30">
        <f t="shared" si="2"/>
        <v>0</v>
      </c>
      <c r="H665" s="31"/>
      <c r="I665" s="52"/>
      <c r="J665" s="29"/>
      <c r="K665" s="28"/>
      <c r="L665" s="34"/>
    </row>
    <row r="666" spans="1:12" s="35" customFormat="1" ht="13.8" hidden="1" x14ac:dyDescent="0.3">
      <c r="A666" s="24">
        <v>660</v>
      </c>
      <c r="B666" s="40"/>
      <c r="C666" s="41"/>
      <c r="D666" s="28"/>
      <c r="E666" s="28"/>
      <c r="F666" s="29"/>
      <c r="G666" s="30">
        <f t="shared" si="2"/>
        <v>0</v>
      </c>
      <c r="H666" s="31"/>
      <c r="I666" s="52"/>
      <c r="J666" s="29"/>
      <c r="K666" s="28"/>
      <c r="L666" s="34"/>
    </row>
    <row r="667" spans="1:12" s="35" customFormat="1" ht="13.8" hidden="1" x14ac:dyDescent="0.3">
      <c r="A667" s="24">
        <v>661</v>
      </c>
      <c r="B667" s="40"/>
      <c r="C667" s="41"/>
      <c r="D667" s="28"/>
      <c r="E667" s="28"/>
      <c r="F667" s="29"/>
      <c r="G667" s="30">
        <f t="shared" si="2"/>
        <v>0</v>
      </c>
      <c r="H667" s="31"/>
      <c r="I667" s="52"/>
      <c r="J667" s="29"/>
      <c r="K667" s="28"/>
      <c r="L667" s="34"/>
    </row>
    <row r="668" spans="1:12" s="35" customFormat="1" ht="13.8" hidden="1" x14ac:dyDescent="0.3">
      <c r="A668" s="24">
        <v>662</v>
      </c>
      <c r="B668" s="40"/>
      <c r="C668" s="41"/>
      <c r="D668" s="28"/>
      <c r="E668" s="28"/>
      <c r="F668" s="29"/>
      <c r="G668" s="30">
        <f t="shared" si="2"/>
        <v>0</v>
      </c>
      <c r="H668" s="31"/>
      <c r="I668" s="52"/>
      <c r="J668" s="29"/>
      <c r="K668" s="28"/>
      <c r="L668" s="34"/>
    </row>
    <row r="669" spans="1:12" s="35" customFormat="1" ht="13.8" hidden="1" x14ac:dyDescent="0.3">
      <c r="A669" s="24">
        <v>663</v>
      </c>
      <c r="B669" s="40"/>
      <c r="C669" s="41"/>
      <c r="D669" s="28"/>
      <c r="E669" s="28"/>
      <c r="F669" s="29"/>
      <c r="G669" s="30">
        <f t="shared" si="2"/>
        <v>0</v>
      </c>
      <c r="H669" s="31"/>
      <c r="I669" s="52"/>
      <c r="J669" s="29"/>
      <c r="K669" s="28"/>
      <c r="L669" s="34"/>
    </row>
    <row r="670" spans="1:12" s="35" customFormat="1" ht="13.8" hidden="1" x14ac:dyDescent="0.3">
      <c r="A670" s="24">
        <v>664</v>
      </c>
      <c r="B670" s="40"/>
      <c r="C670" s="41"/>
      <c r="D670" s="28"/>
      <c r="E670" s="28"/>
      <c r="F670" s="29"/>
      <c r="G670" s="30">
        <f t="shared" si="2"/>
        <v>0</v>
      </c>
      <c r="H670" s="31"/>
      <c r="I670" s="52"/>
      <c r="J670" s="29"/>
      <c r="K670" s="28"/>
      <c r="L670" s="34"/>
    </row>
    <row r="671" spans="1:12" s="35" customFormat="1" ht="13.8" hidden="1" x14ac:dyDescent="0.3">
      <c r="A671" s="24">
        <v>665</v>
      </c>
      <c r="B671" s="40"/>
      <c r="C671" s="41"/>
      <c r="D671" s="28"/>
      <c r="E671" s="28"/>
      <c r="F671" s="29"/>
      <c r="G671" s="30">
        <f t="shared" si="2"/>
        <v>0</v>
      </c>
      <c r="H671" s="31"/>
      <c r="I671" s="52"/>
      <c r="J671" s="29"/>
      <c r="K671" s="28"/>
      <c r="L671" s="34"/>
    </row>
    <row r="672" spans="1:12" s="35" customFormat="1" ht="13.8" hidden="1" x14ac:dyDescent="0.3">
      <c r="A672" s="24">
        <v>666</v>
      </c>
      <c r="B672" s="40"/>
      <c r="C672" s="41"/>
      <c r="D672" s="28"/>
      <c r="E672" s="28"/>
      <c r="F672" s="29"/>
      <c r="G672" s="30">
        <f t="shared" si="2"/>
        <v>0</v>
      </c>
      <c r="H672" s="31"/>
      <c r="I672" s="52"/>
      <c r="J672" s="29"/>
      <c r="K672" s="28"/>
      <c r="L672" s="34"/>
    </row>
    <row r="673" spans="1:12" s="35" customFormat="1" ht="13.8" hidden="1" x14ac:dyDescent="0.3">
      <c r="A673" s="24">
        <v>667</v>
      </c>
      <c r="B673" s="40"/>
      <c r="C673" s="41"/>
      <c r="D673" s="28"/>
      <c r="E673" s="28"/>
      <c r="F673" s="29"/>
      <c r="G673" s="30">
        <f t="shared" si="2"/>
        <v>0</v>
      </c>
      <c r="H673" s="31"/>
      <c r="I673" s="52"/>
      <c r="J673" s="29"/>
      <c r="K673" s="28"/>
      <c r="L673" s="34"/>
    </row>
    <row r="674" spans="1:12" s="35" customFormat="1" ht="13.8" hidden="1" x14ac:dyDescent="0.3">
      <c r="A674" s="24">
        <v>668</v>
      </c>
      <c r="B674" s="26"/>
      <c r="C674" s="51"/>
      <c r="D674" s="28"/>
      <c r="E674" s="28"/>
      <c r="F674" s="29"/>
      <c r="G674" s="30">
        <f t="shared" si="2"/>
        <v>0</v>
      </c>
      <c r="H674" s="31"/>
      <c r="I674" s="52"/>
      <c r="J674" s="29"/>
      <c r="K674" s="28"/>
      <c r="L674" s="34"/>
    </row>
    <row r="675" spans="1:12" s="35" customFormat="1" ht="13.8" hidden="1" x14ac:dyDescent="0.3">
      <c r="A675" s="24">
        <v>669</v>
      </c>
      <c r="B675" s="47"/>
      <c r="C675" s="48"/>
      <c r="D675" s="28"/>
      <c r="E675" s="28"/>
      <c r="F675" s="29"/>
      <c r="G675" s="30">
        <f t="shared" si="2"/>
        <v>0</v>
      </c>
      <c r="H675" s="31"/>
      <c r="I675" s="52"/>
      <c r="J675" s="29"/>
      <c r="K675" s="28"/>
      <c r="L675" s="34"/>
    </row>
    <row r="676" spans="1:12" s="35" customFormat="1" ht="13.8" hidden="1" x14ac:dyDescent="0.3">
      <c r="A676" s="24">
        <v>670</v>
      </c>
      <c r="B676" s="47"/>
      <c r="C676" s="48"/>
      <c r="D676" s="28"/>
      <c r="E676" s="28"/>
      <c r="F676" s="29"/>
      <c r="G676" s="30">
        <f t="shared" si="2"/>
        <v>0</v>
      </c>
      <c r="H676" s="31"/>
      <c r="I676" s="52"/>
      <c r="J676" s="29"/>
      <c r="K676" s="28"/>
      <c r="L676" s="34"/>
    </row>
    <row r="677" spans="1:12" s="35" customFormat="1" ht="13.8" hidden="1" x14ac:dyDescent="0.3">
      <c r="A677" s="24">
        <v>671</v>
      </c>
      <c r="B677" s="47"/>
      <c r="C677" s="48"/>
      <c r="D677" s="28"/>
      <c r="E677" s="28"/>
      <c r="F677" s="29"/>
      <c r="G677" s="30">
        <f t="shared" si="2"/>
        <v>0</v>
      </c>
      <c r="H677" s="31"/>
      <c r="I677" s="52"/>
      <c r="J677" s="29"/>
      <c r="K677" s="28"/>
      <c r="L677" s="34"/>
    </row>
    <row r="678" spans="1:12" s="35" customFormat="1" ht="13.8" hidden="1" x14ac:dyDescent="0.3">
      <c r="A678" s="24">
        <v>672</v>
      </c>
      <c r="B678" s="47"/>
      <c r="C678" s="48"/>
      <c r="D678" s="28"/>
      <c r="E678" s="28"/>
      <c r="F678" s="29"/>
      <c r="G678" s="30">
        <f t="shared" si="2"/>
        <v>0</v>
      </c>
      <c r="H678" s="31"/>
      <c r="I678" s="52"/>
      <c r="J678" s="29"/>
      <c r="K678" s="28"/>
      <c r="L678" s="34"/>
    </row>
    <row r="679" spans="1:12" s="35" customFormat="1" ht="13.8" hidden="1" x14ac:dyDescent="0.3">
      <c r="A679" s="24">
        <v>673</v>
      </c>
      <c r="B679" s="47"/>
      <c r="C679" s="48"/>
      <c r="D679" s="28"/>
      <c r="E679" s="28"/>
      <c r="F679" s="29"/>
      <c r="G679" s="30">
        <f t="shared" si="2"/>
        <v>0</v>
      </c>
      <c r="H679" s="31"/>
      <c r="I679" s="52"/>
      <c r="J679" s="29"/>
      <c r="K679" s="28"/>
      <c r="L679" s="34"/>
    </row>
    <row r="680" spans="1:12" s="35" customFormat="1" ht="13.8" hidden="1" x14ac:dyDescent="0.3">
      <c r="A680" s="24">
        <v>674</v>
      </c>
      <c r="B680" s="47"/>
      <c r="C680" s="48"/>
      <c r="D680" s="28"/>
      <c r="E680" s="28"/>
      <c r="F680" s="29"/>
      <c r="G680" s="30">
        <f t="shared" si="2"/>
        <v>0</v>
      </c>
      <c r="H680" s="31"/>
      <c r="I680" s="52"/>
      <c r="J680" s="29"/>
      <c r="K680" s="28"/>
      <c r="L680" s="34"/>
    </row>
    <row r="681" spans="1:12" s="35" customFormat="1" ht="13.8" hidden="1" x14ac:dyDescent="0.3">
      <c r="A681" s="24">
        <v>675</v>
      </c>
      <c r="B681" s="47"/>
      <c r="C681" s="48"/>
      <c r="D681" s="28"/>
      <c r="E681" s="28"/>
      <c r="F681" s="29"/>
      <c r="G681" s="30">
        <f t="shared" si="2"/>
        <v>0</v>
      </c>
      <c r="H681" s="31"/>
      <c r="I681" s="52"/>
      <c r="J681" s="29"/>
      <c r="K681" s="28"/>
      <c r="L681" s="34"/>
    </row>
    <row r="682" spans="1:12" s="35" customFormat="1" ht="13.8" hidden="1" x14ac:dyDescent="0.3">
      <c r="A682" s="24">
        <v>676</v>
      </c>
      <c r="B682" s="47"/>
      <c r="C682" s="48"/>
      <c r="D682" s="28"/>
      <c r="E682" s="28"/>
      <c r="F682" s="29"/>
      <c r="G682" s="30">
        <f t="shared" si="2"/>
        <v>0</v>
      </c>
      <c r="H682" s="31"/>
      <c r="I682" s="52"/>
      <c r="J682" s="29"/>
      <c r="K682" s="28"/>
      <c r="L682" s="34"/>
    </row>
    <row r="683" spans="1:12" s="35" customFormat="1" ht="13.8" hidden="1" x14ac:dyDescent="0.3">
      <c r="A683" s="24">
        <v>677</v>
      </c>
      <c r="B683" s="47"/>
      <c r="C683" s="48"/>
      <c r="D683" s="28"/>
      <c r="E683" s="28"/>
      <c r="F683" s="29"/>
      <c r="G683" s="30">
        <f t="shared" si="2"/>
        <v>0</v>
      </c>
      <c r="H683" s="31"/>
      <c r="I683" s="52"/>
      <c r="J683" s="29"/>
      <c r="K683" s="28"/>
      <c r="L683" s="34"/>
    </row>
    <row r="684" spans="1:12" s="35" customFormat="1" ht="13.8" hidden="1" x14ac:dyDescent="0.3">
      <c r="A684" s="24">
        <v>678</v>
      </c>
      <c r="B684" s="47"/>
      <c r="C684" s="48"/>
      <c r="D684" s="28"/>
      <c r="E684" s="28"/>
      <c r="F684" s="29"/>
      <c r="G684" s="30">
        <f t="shared" si="2"/>
        <v>0</v>
      </c>
      <c r="H684" s="31"/>
      <c r="I684" s="52"/>
      <c r="J684" s="29"/>
      <c r="K684" s="28"/>
      <c r="L684" s="34"/>
    </row>
    <row r="685" spans="1:12" s="35" customFormat="1" ht="13.8" hidden="1" x14ac:dyDescent="0.3">
      <c r="A685" s="24">
        <v>679</v>
      </c>
      <c r="B685" s="47"/>
      <c r="C685" s="48"/>
      <c r="D685" s="28"/>
      <c r="E685" s="28"/>
      <c r="F685" s="29"/>
      <c r="G685" s="30">
        <f t="shared" si="2"/>
        <v>0</v>
      </c>
      <c r="H685" s="31"/>
      <c r="I685" s="52"/>
      <c r="J685" s="29"/>
      <c r="K685" s="28"/>
      <c r="L685" s="34"/>
    </row>
    <row r="686" spans="1:12" s="35" customFormat="1" ht="13.8" hidden="1" x14ac:dyDescent="0.3">
      <c r="A686" s="24">
        <v>680</v>
      </c>
      <c r="B686" s="47"/>
      <c r="C686" s="48"/>
      <c r="D686" s="28"/>
      <c r="E686" s="28"/>
      <c r="F686" s="29"/>
      <c r="G686" s="30">
        <f t="shared" si="2"/>
        <v>0</v>
      </c>
      <c r="H686" s="31"/>
      <c r="I686" s="52"/>
      <c r="J686" s="29"/>
      <c r="K686" s="28"/>
      <c r="L686" s="34"/>
    </row>
    <row r="687" spans="1:12" s="35" customFormat="1" ht="13.8" hidden="1" x14ac:dyDescent="0.3">
      <c r="A687" s="24">
        <v>681</v>
      </c>
      <c r="B687" s="47"/>
      <c r="C687" s="48"/>
      <c r="D687" s="28"/>
      <c r="E687" s="28"/>
      <c r="F687" s="29"/>
      <c r="G687" s="30">
        <f t="shared" si="2"/>
        <v>0</v>
      </c>
      <c r="H687" s="31"/>
      <c r="I687" s="52"/>
      <c r="J687" s="29"/>
      <c r="K687" s="28"/>
      <c r="L687" s="34"/>
    </row>
    <row r="688" spans="1:12" s="35" customFormat="1" ht="13.8" hidden="1" x14ac:dyDescent="0.3">
      <c r="A688" s="24">
        <v>682</v>
      </c>
      <c r="B688" s="47"/>
      <c r="C688" s="48"/>
      <c r="D688" s="28"/>
      <c r="E688" s="28"/>
      <c r="F688" s="29"/>
      <c r="G688" s="30">
        <f t="shared" si="2"/>
        <v>0</v>
      </c>
      <c r="H688" s="31"/>
      <c r="I688" s="52"/>
      <c r="J688" s="29"/>
      <c r="K688" s="28"/>
      <c r="L688" s="34"/>
    </row>
    <row r="689" spans="1:12" s="35" customFormat="1" ht="13.8" hidden="1" x14ac:dyDescent="0.3">
      <c r="A689" s="24">
        <v>683</v>
      </c>
      <c r="B689" s="47"/>
      <c r="C689" s="48"/>
      <c r="D689" s="28"/>
      <c r="E689" s="28"/>
      <c r="F689" s="29"/>
      <c r="G689" s="30">
        <f t="shared" si="2"/>
        <v>0</v>
      </c>
      <c r="H689" s="31"/>
      <c r="I689" s="52"/>
      <c r="J689" s="29"/>
      <c r="K689" s="28"/>
      <c r="L689" s="34"/>
    </row>
    <row r="690" spans="1:12" s="35" customFormat="1" ht="13.8" hidden="1" x14ac:dyDescent="0.3">
      <c r="A690" s="24">
        <v>684</v>
      </c>
      <c r="B690" s="47"/>
      <c r="C690" s="48"/>
      <c r="D690" s="28"/>
      <c r="E690" s="28"/>
      <c r="F690" s="29"/>
      <c r="G690" s="30">
        <f t="shared" si="2"/>
        <v>0</v>
      </c>
      <c r="H690" s="31"/>
      <c r="I690" s="52"/>
      <c r="J690" s="29"/>
      <c r="K690" s="28"/>
      <c r="L690" s="34"/>
    </row>
    <row r="691" spans="1:12" s="35" customFormat="1" ht="13.8" hidden="1" x14ac:dyDescent="0.3">
      <c r="A691" s="24">
        <v>685</v>
      </c>
      <c r="B691" s="47"/>
      <c r="C691" s="48"/>
      <c r="D691" s="28"/>
      <c r="E691" s="28"/>
      <c r="F691" s="29"/>
      <c r="G691" s="30">
        <f t="shared" si="2"/>
        <v>0</v>
      </c>
      <c r="H691" s="31"/>
      <c r="I691" s="52"/>
      <c r="J691" s="29"/>
      <c r="K691" s="28"/>
      <c r="L691" s="34"/>
    </row>
    <row r="692" spans="1:12" s="35" customFormat="1" ht="13.8" hidden="1" x14ac:dyDescent="0.3">
      <c r="A692" s="24">
        <v>686</v>
      </c>
      <c r="B692" s="47"/>
      <c r="C692" s="48"/>
      <c r="D692" s="28"/>
      <c r="E692" s="28"/>
      <c r="F692" s="29"/>
      <c r="G692" s="30">
        <f t="shared" si="2"/>
        <v>0</v>
      </c>
      <c r="H692" s="31"/>
      <c r="I692" s="52"/>
      <c r="J692" s="29"/>
      <c r="K692" s="28"/>
      <c r="L692" s="34"/>
    </row>
    <row r="693" spans="1:12" s="35" customFormat="1" ht="13.8" hidden="1" x14ac:dyDescent="0.3">
      <c r="A693" s="24">
        <v>687</v>
      </c>
      <c r="B693" s="47"/>
      <c r="C693" s="48"/>
      <c r="D693" s="28"/>
      <c r="E693" s="28"/>
      <c r="F693" s="29"/>
      <c r="G693" s="30">
        <f t="shared" si="2"/>
        <v>0</v>
      </c>
      <c r="H693" s="31"/>
      <c r="I693" s="52"/>
      <c r="J693" s="29"/>
      <c r="K693" s="28"/>
      <c r="L693" s="34"/>
    </row>
    <row r="694" spans="1:12" s="35" customFormat="1" ht="13.8" hidden="1" x14ac:dyDescent="0.3">
      <c r="A694" s="24">
        <v>688</v>
      </c>
      <c r="B694" s="47"/>
      <c r="C694" s="48"/>
      <c r="D694" s="28"/>
      <c r="E694" s="28"/>
      <c r="F694" s="29"/>
      <c r="G694" s="30">
        <f t="shared" si="2"/>
        <v>0</v>
      </c>
      <c r="H694" s="31"/>
      <c r="I694" s="52"/>
      <c r="J694" s="29"/>
      <c r="K694" s="28"/>
      <c r="L694" s="34"/>
    </row>
    <row r="695" spans="1:12" s="35" customFormat="1" ht="13.8" hidden="1" x14ac:dyDescent="0.3">
      <c r="A695" s="24">
        <v>689</v>
      </c>
      <c r="B695" s="47"/>
      <c r="C695" s="48"/>
      <c r="D695" s="28"/>
      <c r="E695" s="28"/>
      <c r="F695" s="29"/>
      <c r="G695" s="30">
        <f t="shared" si="2"/>
        <v>0</v>
      </c>
      <c r="H695" s="31"/>
      <c r="I695" s="52"/>
      <c r="J695" s="29"/>
      <c r="K695" s="28"/>
      <c r="L695" s="34"/>
    </row>
    <row r="696" spans="1:12" s="35" customFormat="1" ht="13.8" hidden="1" x14ac:dyDescent="0.3">
      <c r="A696" s="24">
        <v>690</v>
      </c>
      <c r="B696" s="47"/>
      <c r="C696" s="48"/>
      <c r="D696" s="28"/>
      <c r="E696" s="28"/>
      <c r="F696" s="29"/>
      <c r="G696" s="30">
        <f t="shared" si="2"/>
        <v>0</v>
      </c>
      <c r="H696" s="31"/>
      <c r="I696" s="52"/>
      <c r="J696" s="29"/>
      <c r="K696" s="28"/>
      <c r="L696" s="34"/>
    </row>
    <row r="697" spans="1:12" s="35" customFormat="1" ht="13.8" hidden="1" x14ac:dyDescent="0.3">
      <c r="A697" s="24">
        <v>691</v>
      </c>
      <c r="B697" s="47"/>
      <c r="C697" s="48"/>
      <c r="D697" s="28"/>
      <c r="E697" s="28"/>
      <c r="F697" s="29"/>
      <c r="G697" s="30">
        <f t="shared" si="2"/>
        <v>0</v>
      </c>
      <c r="H697" s="31"/>
      <c r="I697" s="52"/>
      <c r="J697" s="29"/>
      <c r="K697" s="28"/>
      <c r="L697" s="34"/>
    </row>
    <row r="698" spans="1:12" s="35" customFormat="1" ht="13.8" hidden="1" x14ac:dyDescent="0.3">
      <c r="A698" s="24">
        <v>692</v>
      </c>
      <c r="B698" s="47"/>
      <c r="C698" s="48"/>
      <c r="D698" s="28"/>
      <c r="E698" s="28"/>
      <c r="F698" s="29"/>
      <c r="G698" s="30">
        <f t="shared" si="2"/>
        <v>0</v>
      </c>
      <c r="H698" s="31"/>
      <c r="I698" s="52"/>
      <c r="J698" s="29"/>
      <c r="K698" s="28"/>
      <c r="L698" s="34"/>
    </row>
    <row r="699" spans="1:12" s="35" customFormat="1" ht="13.8" hidden="1" x14ac:dyDescent="0.3">
      <c r="A699" s="24">
        <v>693</v>
      </c>
      <c r="B699" s="47"/>
      <c r="C699" s="48"/>
      <c r="D699" s="28"/>
      <c r="E699" s="28"/>
      <c r="F699" s="29"/>
      <c r="G699" s="30">
        <f t="shared" si="2"/>
        <v>0</v>
      </c>
      <c r="H699" s="31"/>
      <c r="I699" s="52"/>
      <c r="J699" s="29"/>
      <c r="K699" s="28"/>
      <c r="L699" s="34"/>
    </row>
    <row r="700" spans="1:12" s="35" customFormat="1" ht="13.8" hidden="1" x14ac:dyDescent="0.3">
      <c r="A700" s="24">
        <v>694</v>
      </c>
      <c r="B700" s="47"/>
      <c r="C700" s="48"/>
      <c r="D700" s="28"/>
      <c r="E700" s="28"/>
      <c r="F700" s="29"/>
      <c r="G700" s="30">
        <f t="shared" si="2"/>
        <v>0</v>
      </c>
      <c r="H700" s="31"/>
      <c r="I700" s="52"/>
      <c r="J700" s="29"/>
      <c r="K700" s="28"/>
      <c r="L700" s="34"/>
    </row>
    <row r="701" spans="1:12" s="35" customFormat="1" ht="13.8" hidden="1" x14ac:dyDescent="0.3">
      <c r="A701" s="24">
        <v>695</v>
      </c>
      <c r="B701" s="47"/>
      <c r="C701" s="48"/>
      <c r="D701" s="28"/>
      <c r="E701" s="28"/>
      <c r="F701" s="29"/>
      <c r="G701" s="30">
        <f t="shared" si="2"/>
        <v>0</v>
      </c>
      <c r="H701" s="31"/>
      <c r="I701" s="52"/>
      <c r="J701" s="29"/>
      <c r="K701" s="28"/>
      <c r="L701" s="34"/>
    </row>
    <row r="702" spans="1:12" s="35" customFormat="1" ht="13.8" hidden="1" x14ac:dyDescent="0.3">
      <c r="A702" s="24">
        <v>696</v>
      </c>
      <c r="B702" s="47"/>
      <c r="C702" s="48"/>
      <c r="D702" s="28"/>
      <c r="E702" s="28"/>
      <c r="F702" s="29"/>
      <c r="G702" s="30">
        <f t="shared" si="2"/>
        <v>0</v>
      </c>
      <c r="H702" s="31"/>
      <c r="I702" s="52"/>
      <c r="J702" s="29"/>
      <c r="K702" s="28"/>
      <c r="L702" s="34"/>
    </row>
    <row r="703" spans="1:12" s="35" customFormat="1" ht="13.8" hidden="1" x14ac:dyDescent="0.3">
      <c r="A703" s="24">
        <v>697</v>
      </c>
      <c r="B703" s="47"/>
      <c r="C703" s="48"/>
      <c r="D703" s="28"/>
      <c r="E703" s="28"/>
      <c r="F703" s="29"/>
      <c r="G703" s="30">
        <f t="shared" si="2"/>
        <v>0</v>
      </c>
      <c r="H703" s="31"/>
      <c r="I703" s="52"/>
      <c r="J703" s="29"/>
      <c r="K703" s="28"/>
      <c r="L703" s="34"/>
    </row>
    <row r="704" spans="1:12" s="35" customFormat="1" ht="13.8" hidden="1" x14ac:dyDescent="0.3">
      <c r="A704" s="24">
        <v>698</v>
      </c>
      <c r="B704" s="47"/>
      <c r="C704" s="48"/>
      <c r="D704" s="28"/>
      <c r="E704" s="28"/>
      <c r="F704" s="29"/>
      <c r="G704" s="30">
        <f t="shared" si="2"/>
        <v>0</v>
      </c>
      <c r="H704" s="31"/>
      <c r="I704" s="52"/>
      <c r="J704" s="29"/>
      <c r="K704" s="28"/>
      <c r="L704" s="34"/>
    </row>
    <row r="705" spans="1:12" s="35" customFormat="1" ht="13.8" hidden="1" x14ac:dyDescent="0.3">
      <c r="A705" s="24">
        <v>699</v>
      </c>
      <c r="B705" s="47"/>
      <c r="C705" s="48"/>
      <c r="D705" s="28"/>
      <c r="E705" s="28"/>
      <c r="F705" s="29"/>
      <c r="G705" s="30">
        <f t="shared" si="2"/>
        <v>0</v>
      </c>
      <c r="H705" s="31"/>
      <c r="I705" s="52"/>
      <c r="J705" s="29"/>
      <c r="K705" s="28"/>
      <c r="L705" s="34"/>
    </row>
    <row r="706" spans="1:12" s="35" customFormat="1" ht="13.8" hidden="1" x14ac:dyDescent="0.3">
      <c r="A706" s="24">
        <v>700</v>
      </c>
      <c r="B706" s="47"/>
      <c r="C706" s="48"/>
      <c r="D706" s="28"/>
      <c r="E706" s="28"/>
      <c r="F706" s="29"/>
      <c r="G706" s="30">
        <f t="shared" si="2"/>
        <v>0</v>
      </c>
      <c r="H706" s="31"/>
      <c r="I706" s="52"/>
      <c r="J706" s="29"/>
      <c r="K706" s="28"/>
      <c r="L706" s="34"/>
    </row>
    <row r="707" spans="1:12" s="35" customFormat="1" ht="13.8" hidden="1" x14ac:dyDescent="0.3">
      <c r="A707" s="24">
        <v>701</v>
      </c>
      <c r="B707" s="47"/>
      <c r="C707" s="48"/>
      <c r="D707" s="28"/>
      <c r="E707" s="28"/>
      <c r="F707" s="29"/>
      <c r="G707" s="30">
        <f t="shared" ref="G707:G737" si="3">SUM(C707,D707)</f>
        <v>0</v>
      </c>
      <c r="H707" s="31"/>
      <c r="I707" s="52"/>
      <c r="J707" s="29"/>
      <c r="K707" s="28"/>
      <c r="L707" s="34"/>
    </row>
    <row r="708" spans="1:12" s="35" customFormat="1" ht="13.8" hidden="1" x14ac:dyDescent="0.3">
      <c r="A708" s="24">
        <v>702</v>
      </c>
      <c r="B708" s="47"/>
      <c r="C708" s="48"/>
      <c r="D708" s="28"/>
      <c r="E708" s="28"/>
      <c r="F708" s="29"/>
      <c r="G708" s="30">
        <f t="shared" si="3"/>
        <v>0</v>
      </c>
      <c r="H708" s="31"/>
      <c r="I708" s="52"/>
      <c r="J708" s="29"/>
      <c r="K708" s="28"/>
      <c r="L708" s="34"/>
    </row>
    <row r="709" spans="1:12" s="35" customFormat="1" ht="13.8" hidden="1" x14ac:dyDescent="0.3">
      <c r="A709" s="24">
        <v>703</v>
      </c>
      <c r="B709" s="47"/>
      <c r="C709" s="48"/>
      <c r="D709" s="28"/>
      <c r="E709" s="28"/>
      <c r="F709" s="29"/>
      <c r="G709" s="30">
        <f t="shared" si="3"/>
        <v>0</v>
      </c>
      <c r="H709" s="31"/>
      <c r="I709" s="52"/>
      <c r="J709" s="29"/>
      <c r="K709" s="28"/>
      <c r="L709" s="34"/>
    </row>
    <row r="710" spans="1:12" s="35" customFormat="1" ht="13.8" hidden="1" x14ac:dyDescent="0.3">
      <c r="A710" s="24">
        <v>704</v>
      </c>
      <c r="B710" s="47"/>
      <c r="C710" s="48"/>
      <c r="D710" s="28"/>
      <c r="E710" s="28"/>
      <c r="F710" s="29"/>
      <c r="G710" s="30">
        <f t="shared" si="3"/>
        <v>0</v>
      </c>
      <c r="H710" s="31"/>
      <c r="I710" s="52"/>
      <c r="J710" s="29"/>
      <c r="K710" s="28"/>
      <c r="L710" s="34"/>
    </row>
    <row r="711" spans="1:12" s="35" customFormat="1" ht="13.8" hidden="1" x14ac:dyDescent="0.3">
      <c r="A711" s="24">
        <v>705</v>
      </c>
      <c r="B711" s="47"/>
      <c r="C711" s="48"/>
      <c r="D711" s="28"/>
      <c r="E711" s="28"/>
      <c r="F711" s="29"/>
      <c r="G711" s="30">
        <f t="shared" si="3"/>
        <v>0</v>
      </c>
      <c r="H711" s="31"/>
      <c r="I711" s="52"/>
      <c r="J711" s="29"/>
      <c r="K711" s="28"/>
      <c r="L711" s="34"/>
    </row>
    <row r="712" spans="1:12" s="35" customFormat="1" ht="13.8" hidden="1" x14ac:dyDescent="0.3">
      <c r="A712" s="24">
        <v>706</v>
      </c>
      <c r="B712" s="47"/>
      <c r="C712" s="48"/>
      <c r="D712" s="28"/>
      <c r="E712" s="28"/>
      <c r="F712" s="29"/>
      <c r="G712" s="30">
        <f t="shared" si="3"/>
        <v>0</v>
      </c>
      <c r="H712" s="31"/>
      <c r="I712" s="52"/>
      <c r="J712" s="29"/>
      <c r="K712" s="28"/>
      <c r="L712" s="34"/>
    </row>
    <row r="713" spans="1:12" s="35" customFormat="1" ht="13.8" hidden="1" x14ac:dyDescent="0.3">
      <c r="A713" s="24">
        <v>707</v>
      </c>
      <c r="B713" s="47"/>
      <c r="C713" s="48"/>
      <c r="D713" s="28"/>
      <c r="E713" s="28"/>
      <c r="F713" s="29"/>
      <c r="G713" s="30">
        <f t="shared" si="3"/>
        <v>0</v>
      </c>
      <c r="H713" s="31"/>
      <c r="I713" s="52"/>
      <c r="J713" s="29"/>
      <c r="K713" s="28"/>
      <c r="L713" s="34"/>
    </row>
    <row r="714" spans="1:12" s="35" customFormat="1" ht="13.8" hidden="1" x14ac:dyDescent="0.3">
      <c r="A714" s="24">
        <v>708</v>
      </c>
      <c r="B714" s="47"/>
      <c r="C714" s="48"/>
      <c r="D714" s="28"/>
      <c r="E714" s="28"/>
      <c r="F714" s="29"/>
      <c r="G714" s="30">
        <f t="shared" si="3"/>
        <v>0</v>
      </c>
      <c r="H714" s="31"/>
      <c r="I714" s="52"/>
      <c r="J714" s="29"/>
      <c r="K714" s="28"/>
      <c r="L714" s="34"/>
    </row>
    <row r="715" spans="1:12" s="35" customFormat="1" ht="13.8" hidden="1" x14ac:dyDescent="0.3">
      <c r="A715" s="24">
        <v>709</v>
      </c>
      <c r="B715" s="47"/>
      <c r="C715" s="48"/>
      <c r="D715" s="28"/>
      <c r="E715" s="28"/>
      <c r="F715" s="29"/>
      <c r="G715" s="30">
        <f t="shared" si="3"/>
        <v>0</v>
      </c>
      <c r="H715" s="31"/>
      <c r="I715" s="52"/>
      <c r="J715" s="29"/>
      <c r="K715" s="28"/>
      <c r="L715" s="34"/>
    </row>
    <row r="716" spans="1:12" s="35" customFormat="1" ht="13.8" hidden="1" x14ac:dyDescent="0.3">
      <c r="A716" s="24">
        <v>710</v>
      </c>
      <c r="B716" s="47"/>
      <c r="C716" s="48"/>
      <c r="D716" s="28"/>
      <c r="E716" s="28"/>
      <c r="F716" s="29"/>
      <c r="G716" s="30">
        <f t="shared" si="3"/>
        <v>0</v>
      </c>
      <c r="H716" s="31"/>
      <c r="I716" s="52"/>
      <c r="J716" s="29"/>
      <c r="K716" s="28"/>
      <c r="L716" s="34"/>
    </row>
    <row r="717" spans="1:12" s="35" customFormat="1" ht="13.8" hidden="1" x14ac:dyDescent="0.3">
      <c r="A717" s="24">
        <v>711</v>
      </c>
      <c r="B717" s="47"/>
      <c r="C717" s="48"/>
      <c r="D717" s="28"/>
      <c r="E717" s="28"/>
      <c r="F717" s="29"/>
      <c r="G717" s="30">
        <f t="shared" si="3"/>
        <v>0</v>
      </c>
      <c r="H717" s="31"/>
      <c r="I717" s="52"/>
      <c r="J717" s="29"/>
      <c r="K717" s="28"/>
      <c r="L717" s="34"/>
    </row>
    <row r="718" spans="1:12" s="35" customFormat="1" ht="13.8" hidden="1" x14ac:dyDescent="0.3">
      <c r="A718" s="24">
        <v>712</v>
      </c>
      <c r="B718" s="47"/>
      <c r="C718" s="48"/>
      <c r="D718" s="28"/>
      <c r="E718" s="28"/>
      <c r="F718" s="29"/>
      <c r="G718" s="30">
        <f t="shared" si="3"/>
        <v>0</v>
      </c>
      <c r="H718" s="31"/>
      <c r="I718" s="52"/>
      <c r="J718" s="29"/>
      <c r="K718" s="28"/>
      <c r="L718" s="34"/>
    </row>
    <row r="719" spans="1:12" s="35" customFormat="1" ht="13.8" hidden="1" x14ac:dyDescent="0.3">
      <c r="A719" s="24">
        <v>713</v>
      </c>
      <c r="B719" s="47"/>
      <c r="C719" s="48"/>
      <c r="D719" s="28"/>
      <c r="E719" s="28"/>
      <c r="F719" s="29"/>
      <c r="G719" s="30">
        <f t="shared" si="3"/>
        <v>0</v>
      </c>
      <c r="H719" s="31"/>
      <c r="I719" s="52"/>
      <c r="J719" s="29"/>
      <c r="K719" s="28"/>
      <c r="L719" s="34"/>
    </row>
    <row r="720" spans="1:12" s="35" customFormat="1" ht="13.8" hidden="1" x14ac:dyDescent="0.3">
      <c r="A720" s="24">
        <v>714</v>
      </c>
      <c r="B720" s="47"/>
      <c r="C720" s="48"/>
      <c r="D720" s="28"/>
      <c r="E720" s="28"/>
      <c r="F720" s="29"/>
      <c r="G720" s="30">
        <f t="shared" si="3"/>
        <v>0</v>
      </c>
      <c r="H720" s="31"/>
      <c r="I720" s="52"/>
      <c r="J720" s="29"/>
      <c r="K720" s="28"/>
      <c r="L720" s="34"/>
    </row>
    <row r="721" spans="1:12" s="35" customFormat="1" ht="13.8" hidden="1" x14ac:dyDescent="0.3">
      <c r="A721" s="24">
        <v>715</v>
      </c>
      <c r="B721" s="47"/>
      <c r="C721" s="48"/>
      <c r="D721" s="28"/>
      <c r="E721" s="28"/>
      <c r="F721" s="29"/>
      <c r="G721" s="30">
        <f t="shared" si="3"/>
        <v>0</v>
      </c>
      <c r="H721" s="31"/>
      <c r="I721" s="52"/>
      <c r="J721" s="29"/>
      <c r="K721" s="28"/>
      <c r="L721" s="34"/>
    </row>
    <row r="722" spans="1:12" s="35" customFormat="1" ht="13.8" hidden="1" x14ac:dyDescent="0.3">
      <c r="A722" s="24">
        <v>716</v>
      </c>
      <c r="B722" s="47"/>
      <c r="C722" s="48"/>
      <c r="D722" s="28"/>
      <c r="E722" s="28"/>
      <c r="F722" s="29"/>
      <c r="G722" s="30">
        <f t="shared" si="3"/>
        <v>0</v>
      </c>
      <c r="H722" s="31"/>
      <c r="I722" s="52"/>
      <c r="J722" s="29"/>
      <c r="K722" s="28"/>
      <c r="L722" s="34"/>
    </row>
    <row r="723" spans="1:12" s="35" customFormat="1" ht="13.8" hidden="1" x14ac:dyDescent="0.3">
      <c r="A723" s="24">
        <v>717</v>
      </c>
      <c r="B723" s="47"/>
      <c r="C723" s="48"/>
      <c r="D723" s="28"/>
      <c r="E723" s="28"/>
      <c r="F723" s="29"/>
      <c r="G723" s="30">
        <f t="shared" si="3"/>
        <v>0</v>
      </c>
      <c r="H723" s="31"/>
      <c r="I723" s="52"/>
      <c r="J723" s="29"/>
      <c r="K723" s="28"/>
      <c r="L723" s="34"/>
    </row>
    <row r="724" spans="1:12" s="35" customFormat="1" ht="13.8" hidden="1" x14ac:dyDescent="0.3">
      <c r="A724" s="24">
        <v>718</v>
      </c>
      <c r="B724" s="47"/>
      <c r="C724" s="48"/>
      <c r="D724" s="28"/>
      <c r="E724" s="28"/>
      <c r="F724" s="29"/>
      <c r="G724" s="30">
        <f t="shared" si="3"/>
        <v>0</v>
      </c>
      <c r="H724" s="31"/>
      <c r="I724" s="52"/>
      <c r="J724" s="29"/>
      <c r="K724" s="28"/>
      <c r="L724" s="34"/>
    </row>
    <row r="725" spans="1:12" s="35" customFormat="1" ht="13.8" hidden="1" x14ac:dyDescent="0.3">
      <c r="A725" s="24">
        <v>719</v>
      </c>
      <c r="B725" s="47"/>
      <c r="C725" s="48"/>
      <c r="D725" s="28"/>
      <c r="E725" s="28"/>
      <c r="F725" s="29"/>
      <c r="G725" s="30">
        <f t="shared" si="3"/>
        <v>0</v>
      </c>
      <c r="H725" s="31"/>
      <c r="I725" s="52"/>
      <c r="J725" s="29"/>
      <c r="K725" s="28"/>
      <c r="L725" s="34"/>
    </row>
    <row r="726" spans="1:12" s="35" customFormat="1" ht="13.8" hidden="1" x14ac:dyDescent="0.3">
      <c r="A726" s="24">
        <v>720</v>
      </c>
      <c r="B726" s="40"/>
      <c r="C726" s="41"/>
      <c r="D726" s="28"/>
      <c r="E726" s="28"/>
      <c r="F726" s="29"/>
      <c r="G726" s="30">
        <f t="shared" si="3"/>
        <v>0</v>
      </c>
      <c r="H726" s="31"/>
      <c r="I726" s="52"/>
      <c r="J726" s="29"/>
      <c r="K726" s="28"/>
      <c r="L726" s="34"/>
    </row>
    <row r="727" spans="1:12" s="35" customFormat="1" ht="13.8" hidden="1" x14ac:dyDescent="0.3">
      <c r="A727" s="24">
        <v>721</v>
      </c>
      <c r="B727" s="40"/>
      <c r="C727" s="41"/>
      <c r="D727" s="28"/>
      <c r="E727" s="28"/>
      <c r="F727" s="29"/>
      <c r="G727" s="30">
        <f t="shared" si="3"/>
        <v>0</v>
      </c>
      <c r="H727" s="31"/>
      <c r="I727" s="52"/>
      <c r="J727" s="29"/>
      <c r="K727" s="28"/>
      <c r="L727" s="34"/>
    </row>
    <row r="728" spans="1:12" s="35" customFormat="1" ht="13.8" hidden="1" x14ac:dyDescent="0.3">
      <c r="A728" s="24">
        <v>722</v>
      </c>
      <c r="B728" s="24"/>
      <c r="C728" s="28"/>
      <c r="D728" s="28"/>
      <c r="E728" s="28"/>
      <c r="F728" s="24"/>
      <c r="G728" s="30">
        <f t="shared" si="3"/>
        <v>0</v>
      </c>
      <c r="H728" s="31"/>
      <c r="I728" s="28"/>
      <c r="J728" s="29"/>
      <c r="K728" s="28"/>
      <c r="L728" s="34"/>
    </row>
    <row r="729" spans="1:12" s="35" customFormat="1" ht="13.8" hidden="1" x14ac:dyDescent="0.3">
      <c r="A729" s="24">
        <v>723</v>
      </c>
      <c r="B729" s="24"/>
      <c r="C729" s="28"/>
      <c r="D729" s="28"/>
      <c r="E729" s="28"/>
      <c r="F729" s="24"/>
      <c r="G729" s="30">
        <f t="shared" si="3"/>
        <v>0</v>
      </c>
      <c r="H729" s="31"/>
      <c r="I729" s="28"/>
      <c r="J729" s="29"/>
      <c r="K729" s="28"/>
      <c r="L729" s="34"/>
    </row>
    <row r="730" spans="1:12" s="35" customFormat="1" ht="13.8" hidden="1" x14ac:dyDescent="0.3">
      <c r="A730" s="24">
        <v>724</v>
      </c>
      <c r="B730" s="24"/>
      <c r="C730" s="28"/>
      <c r="D730" s="28"/>
      <c r="E730" s="28"/>
      <c r="F730" s="24"/>
      <c r="G730" s="30">
        <f t="shared" si="3"/>
        <v>0</v>
      </c>
      <c r="H730" s="31"/>
      <c r="I730" s="28"/>
      <c r="J730" s="29"/>
      <c r="K730" s="28"/>
      <c r="L730" s="34"/>
    </row>
    <row r="731" spans="1:12" s="35" customFormat="1" ht="13.8" hidden="1" x14ac:dyDescent="0.3">
      <c r="A731" s="24">
        <v>725</v>
      </c>
      <c r="B731" s="24"/>
      <c r="C731" s="28"/>
      <c r="D731" s="28"/>
      <c r="E731" s="28"/>
      <c r="F731" s="24"/>
      <c r="G731" s="30">
        <f t="shared" si="3"/>
        <v>0</v>
      </c>
      <c r="H731" s="31"/>
      <c r="I731" s="28"/>
      <c r="J731" s="29"/>
      <c r="K731" s="28"/>
      <c r="L731" s="34"/>
    </row>
    <row r="732" spans="1:12" s="35" customFormat="1" ht="13.8" hidden="1" x14ac:dyDescent="0.3">
      <c r="A732" s="24">
        <v>726</v>
      </c>
      <c r="B732" s="24"/>
      <c r="C732" s="28"/>
      <c r="D732" s="28"/>
      <c r="E732" s="28"/>
      <c r="F732" s="24"/>
      <c r="G732" s="30">
        <f t="shared" si="3"/>
        <v>0</v>
      </c>
      <c r="H732" s="31"/>
      <c r="I732" s="28"/>
      <c r="J732" s="29"/>
      <c r="K732" s="28"/>
      <c r="L732" s="34"/>
    </row>
    <row r="733" spans="1:12" s="35" customFormat="1" ht="13.8" hidden="1" x14ac:dyDescent="0.3">
      <c r="A733" s="24">
        <v>727</v>
      </c>
      <c r="B733" s="24"/>
      <c r="C733" s="28"/>
      <c r="D733" s="28"/>
      <c r="E733" s="28"/>
      <c r="F733" s="24"/>
      <c r="G733" s="30">
        <f t="shared" si="3"/>
        <v>0</v>
      </c>
      <c r="H733" s="31"/>
      <c r="I733" s="28"/>
      <c r="J733" s="29"/>
      <c r="K733" s="28"/>
      <c r="L733" s="34"/>
    </row>
    <row r="734" spans="1:12" s="35" customFormat="1" ht="13.8" hidden="1" x14ac:dyDescent="0.3">
      <c r="A734" s="24">
        <v>728</v>
      </c>
      <c r="B734" s="47"/>
      <c r="C734" s="28"/>
      <c r="D734" s="28"/>
      <c r="E734" s="28"/>
      <c r="F734" s="29"/>
      <c r="G734" s="30">
        <f t="shared" si="3"/>
        <v>0</v>
      </c>
      <c r="H734" s="31"/>
      <c r="I734" s="28"/>
      <c r="J734" s="29"/>
      <c r="K734" s="28"/>
      <c r="L734" s="34"/>
    </row>
    <row r="735" spans="1:12" s="35" customFormat="1" ht="13.8" hidden="1" x14ac:dyDescent="0.3">
      <c r="A735" s="24">
        <v>729</v>
      </c>
      <c r="B735" s="47"/>
      <c r="C735" s="28"/>
      <c r="D735" s="28"/>
      <c r="E735" s="28"/>
      <c r="F735" s="29"/>
      <c r="G735" s="30">
        <f t="shared" si="3"/>
        <v>0</v>
      </c>
      <c r="H735" s="31"/>
      <c r="I735" s="28"/>
      <c r="J735" s="29"/>
      <c r="K735" s="28"/>
      <c r="L735" s="34"/>
    </row>
    <row r="736" spans="1:12" s="35" customFormat="1" ht="13.8" hidden="1" x14ac:dyDescent="0.3">
      <c r="A736" s="24">
        <v>730</v>
      </c>
      <c r="B736" s="47"/>
      <c r="C736" s="28"/>
      <c r="D736" s="28"/>
      <c r="E736" s="28"/>
      <c r="F736" s="29"/>
      <c r="G736" s="30">
        <f t="shared" si="3"/>
        <v>0</v>
      </c>
      <c r="H736" s="31"/>
      <c r="I736" s="28"/>
      <c r="J736" s="29"/>
      <c r="K736" s="28"/>
      <c r="L736" s="34"/>
    </row>
    <row r="737" spans="1:12" s="35" customFormat="1" ht="13.8" hidden="1" x14ac:dyDescent="0.3">
      <c r="A737" s="24">
        <v>731</v>
      </c>
      <c r="B737" s="47"/>
      <c r="C737" s="28"/>
      <c r="D737" s="28"/>
      <c r="E737" s="28"/>
      <c r="F737" s="29"/>
      <c r="G737" s="30">
        <f t="shared" si="3"/>
        <v>0</v>
      </c>
      <c r="H737" s="31"/>
      <c r="I737" s="28"/>
      <c r="J737" s="29"/>
      <c r="K737" s="28"/>
      <c r="L737" s="34"/>
    </row>
    <row r="738" spans="1:12" ht="15.6" x14ac:dyDescent="0.3">
      <c r="A738" s="58"/>
      <c r="B738" s="59" t="s">
        <v>360</v>
      </c>
      <c r="C738" s="60">
        <f>SUM(C8:C737)</f>
        <v>574.80999999999892</v>
      </c>
      <c r="D738" s="60">
        <f>SUM(D8:D737)</f>
        <v>1</v>
      </c>
      <c r="E738" s="60">
        <f>SUM(E374:E381)</f>
        <v>186.89999999999998</v>
      </c>
      <c r="F738" s="61"/>
      <c r="G738" s="62">
        <f>SUM(G8:G737)</f>
        <v>761.70999999999901</v>
      </c>
      <c r="H738" s="63"/>
      <c r="I738" s="60">
        <f>SUM(I8:I381)</f>
        <v>521.67999999999995</v>
      </c>
      <c r="J738" s="61"/>
      <c r="K738" s="60">
        <f>SUM(K8:K737)</f>
        <v>186.89999999999998</v>
      </c>
      <c r="L738" s="64">
        <v>68128.44</v>
      </c>
    </row>
    <row r="739" spans="1:12" x14ac:dyDescent="0.3">
      <c r="G739" s="1"/>
    </row>
    <row r="740" spans="1:12" x14ac:dyDescent="0.3">
      <c r="G740" s="1"/>
    </row>
    <row r="741" spans="1:12" ht="15.6" x14ac:dyDescent="0.3">
      <c r="B741" s="65" t="s">
        <v>361</v>
      </c>
      <c r="G741" s="66" t="s">
        <v>362</v>
      </c>
      <c r="H741" s="67"/>
      <c r="I741" s="67"/>
    </row>
    <row r="742" spans="1:12" x14ac:dyDescent="0.3">
      <c r="B742" s="65"/>
      <c r="D742" s="68" t="s">
        <v>363</v>
      </c>
      <c r="E742" s="69"/>
      <c r="G742" s="70" t="s">
        <v>364</v>
      </c>
      <c r="H742" s="71"/>
      <c r="I742" s="72"/>
    </row>
    <row r="743" spans="1:12" ht="15.6" x14ac:dyDescent="0.3">
      <c r="B743" s="65" t="s">
        <v>365</v>
      </c>
      <c r="G743" s="66" t="s">
        <v>366</v>
      </c>
      <c r="H743" s="67"/>
      <c r="I743" s="73"/>
    </row>
    <row r="744" spans="1:12" x14ac:dyDescent="0.3">
      <c r="D744" s="74" t="s">
        <v>367</v>
      </c>
      <c r="E744" s="75"/>
      <c r="G744" s="70" t="s">
        <v>368</v>
      </c>
      <c r="H744" s="71"/>
      <c r="I744" s="72"/>
    </row>
    <row r="745" spans="1:12" x14ac:dyDescent="0.3">
      <c r="G745" s="76"/>
    </row>
    <row r="746" spans="1:12" x14ac:dyDescent="0.3">
      <c r="G746" s="76"/>
    </row>
    <row r="747" spans="1:12" x14ac:dyDescent="0.3">
      <c r="G747" s="76"/>
    </row>
    <row r="748" spans="1:12" x14ac:dyDescent="0.3">
      <c r="G748" s="76"/>
    </row>
    <row r="749" spans="1:12" x14ac:dyDescent="0.3">
      <c r="G749" s="76"/>
    </row>
    <row r="750" spans="1:12" x14ac:dyDescent="0.3">
      <c r="G750" s="76"/>
    </row>
    <row r="751" spans="1:12" x14ac:dyDescent="0.3">
      <c r="G751" s="76"/>
    </row>
    <row r="752" spans="1:12" x14ac:dyDescent="0.3">
      <c r="G752" s="76"/>
    </row>
    <row r="753" spans="7:7" x14ac:dyDescent="0.3">
      <c r="G753" s="76"/>
    </row>
    <row r="754" spans="7:7" x14ac:dyDescent="0.3">
      <c r="G754" s="76"/>
    </row>
    <row r="755" spans="7:7" x14ac:dyDescent="0.3">
      <c r="G755" s="76"/>
    </row>
    <row r="756" spans="7:7" x14ac:dyDescent="0.3">
      <c r="G756" s="76"/>
    </row>
    <row r="757" spans="7:7" x14ac:dyDescent="0.3">
      <c r="G757" s="76"/>
    </row>
    <row r="758" spans="7:7" x14ac:dyDescent="0.3">
      <c r="G758" s="76"/>
    </row>
    <row r="759" spans="7:7" x14ac:dyDescent="0.3">
      <c r="G759" s="76"/>
    </row>
    <row r="760" spans="7:7" x14ac:dyDescent="0.3">
      <c r="G760" s="76"/>
    </row>
    <row r="761" spans="7:7" x14ac:dyDescent="0.3">
      <c r="G761" s="76"/>
    </row>
    <row r="762" spans="7:7" x14ac:dyDescent="0.3">
      <c r="G762" s="76"/>
    </row>
    <row r="763" spans="7:7" x14ac:dyDescent="0.3">
      <c r="G763" s="76"/>
    </row>
    <row r="764" spans="7:7" x14ac:dyDescent="0.3">
      <c r="G764" s="76"/>
    </row>
    <row r="765" spans="7:7" x14ac:dyDescent="0.3">
      <c r="G765" s="76"/>
    </row>
    <row r="766" spans="7:7" x14ac:dyDescent="0.3">
      <c r="G766" s="76"/>
    </row>
    <row r="767" spans="7:7" x14ac:dyDescent="0.3">
      <c r="G767" s="76"/>
    </row>
    <row r="768" spans="7:7" x14ac:dyDescent="0.3">
      <c r="G768" s="76"/>
    </row>
    <row r="769" spans="7:7" x14ac:dyDescent="0.3">
      <c r="G769" s="76"/>
    </row>
    <row r="770" spans="7:7" x14ac:dyDescent="0.3">
      <c r="G770" s="76"/>
    </row>
    <row r="771" spans="7:7" x14ac:dyDescent="0.3">
      <c r="G771" s="76"/>
    </row>
    <row r="772" spans="7:7" x14ac:dyDescent="0.3">
      <c r="G772" s="76"/>
    </row>
    <row r="773" spans="7:7" x14ac:dyDescent="0.3">
      <c r="G773" s="76"/>
    </row>
    <row r="774" spans="7:7" x14ac:dyDescent="0.3">
      <c r="G774" s="76"/>
    </row>
    <row r="775" spans="7:7" x14ac:dyDescent="0.3">
      <c r="G775" s="76"/>
    </row>
    <row r="776" spans="7:7" x14ac:dyDescent="0.3">
      <c r="G776" s="76"/>
    </row>
    <row r="777" spans="7:7" x14ac:dyDescent="0.3">
      <c r="G777" s="76"/>
    </row>
    <row r="778" spans="7:7" x14ac:dyDescent="0.3">
      <c r="G778" s="76"/>
    </row>
    <row r="779" spans="7:7" x14ac:dyDescent="0.3">
      <c r="G779" s="76"/>
    </row>
    <row r="780" spans="7:7" x14ac:dyDescent="0.3">
      <c r="G780" s="76"/>
    </row>
    <row r="781" spans="7:7" x14ac:dyDescent="0.3">
      <c r="G781" s="76"/>
    </row>
    <row r="782" spans="7:7" x14ac:dyDescent="0.3">
      <c r="G782" s="76"/>
    </row>
    <row r="783" spans="7:7" x14ac:dyDescent="0.3">
      <c r="G783" s="76"/>
    </row>
    <row r="784" spans="7:7" x14ac:dyDescent="0.3">
      <c r="G784" s="76"/>
    </row>
    <row r="785" spans="7:7" x14ac:dyDescent="0.3">
      <c r="G785" s="76"/>
    </row>
    <row r="786" spans="7:7" x14ac:dyDescent="0.3">
      <c r="G786" s="76"/>
    </row>
    <row r="787" spans="7:7" x14ac:dyDescent="0.3">
      <c r="G787" s="76"/>
    </row>
    <row r="788" spans="7:7" x14ac:dyDescent="0.3">
      <c r="G788" s="76"/>
    </row>
    <row r="789" spans="7:7" x14ac:dyDescent="0.3">
      <c r="G789" s="76"/>
    </row>
    <row r="790" spans="7:7" x14ac:dyDescent="0.3">
      <c r="G790" s="76"/>
    </row>
    <row r="791" spans="7:7" x14ac:dyDescent="0.3">
      <c r="G791" s="76"/>
    </row>
    <row r="792" spans="7:7" x14ac:dyDescent="0.3">
      <c r="G792" s="76"/>
    </row>
    <row r="793" spans="7:7" x14ac:dyDescent="0.3">
      <c r="G793" s="76"/>
    </row>
    <row r="794" spans="7:7" x14ac:dyDescent="0.3">
      <c r="G794" s="76"/>
    </row>
    <row r="795" spans="7:7" x14ac:dyDescent="0.3">
      <c r="G795" s="76"/>
    </row>
    <row r="796" spans="7:7" x14ac:dyDescent="0.3">
      <c r="G796" s="76"/>
    </row>
    <row r="797" spans="7:7" x14ac:dyDescent="0.3">
      <c r="G797" s="76"/>
    </row>
    <row r="798" spans="7:7" x14ac:dyDescent="0.3">
      <c r="G798" s="76"/>
    </row>
    <row r="799" spans="7:7" x14ac:dyDescent="0.3">
      <c r="G799" s="76"/>
    </row>
    <row r="800" spans="7:7" x14ac:dyDescent="0.3">
      <c r="G800" s="76"/>
    </row>
    <row r="801" spans="7:7" x14ac:dyDescent="0.3">
      <c r="G801" s="76"/>
    </row>
    <row r="802" spans="7:7" x14ac:dyDescent="0.3">
      <c r="G802" s="76"/>
    </row>
    <row r="803" spans="7:7" x14ac:dyDescent="0.3">
      <c r="G803" s="76"/>
    </row>
    <row r="804" spans="7:7" x14ac:dyDescent="0.3">
      <c r="G804" s="76"/>
    </row>
    <row r="805" spans="7:7" x14ac:dyDescent="0.3">
      <c r="G805" s="76"/>
    </row>
    <row r="806" spans="7:7" x14ac:dyDescent="0.3">
      <c r="G806" s="76"/>
    </row>
    <row r="807" spans="7:7" x14ac:dyDescent="0.3">
      <c r="G807" s="76"/>
    </row>
    <row r="808" spans="7:7" x14ac:dyDescent="0.3">
      <c r="G808" s="76"/>
    </row>
    <row r="809" spans="7:7" x14ac:dyDescent="0.3">
      <c r="G809" s="76"/>
    </row>
    <row r="810" spans="7:7" x14ac:dyDescent="0.3">
      <c r="G810" s="76"/>
    </row>
    <row r="811" spans="7:7" x14ac:dyDescent="0.3">
      <c r="G811" s="76"/>
    </row>
    <row r="812" spans="7:7" x14ac:dyDescent="0.3">
      <c r="G812" s="76"/>
    </row>
    <row r="813" spans="7:7" x14ac:dyDescent="0.3">
      <c r="G813" s="76"/>
    </row>
    <row r="814" spans="7:7" x14ac:dyDescent="0.3">
      <c r="G814" s="76"/>
    </row>
    <row r="815" spans="7:7" x14ac:dyDescent="0.3">
      <c r="G815" s="76"/>
    </row>
    <row r="816" spans="7:7" x14ac:dyDescent="0.3">
      <c r="G816" s="76"/>
    </row>
    <row r="817" spans="7:7" x14ac:dyDescent="0.3">
      <c r="G817" s="76"/>
    </row>
    <row r="818" spans="7:7" x14ac:dyDescent="0.3">
      <c r="G818" s="76"/>
    </row>
    <row r="819" spans="7:7" x14ac:dyDescent="0.3">
      <c r="G819" s="77"/>
    </row>
    <row r="820" spans="7:7" x14ac:dyDescent="0.3">
      <c r="G820" s="77"/>
    </row>
  </sheetData>
  <mergeCells count="8">
    <mergeCell ref="H741:I741"/>
    <mergeCell ref="H743:I743"/>
    <mergeCell ref="A6:A7"/>
    <mergeCell ref="B6:B7"/>
    <mergeCell ref="C6:F6"/>
    <mergeCell ref="G6:G7"/>
    <mergeCell ref="H6:K6"/>
    <mergeCell ref="L6:L7"/>
  </mergeCells>
  <printOptions horizontalCentered="1" verticalCentered="1"/>
  <pageMargins left="0" right="0" top="0" bottom="0" header="0" footer="0"/>
  <pageSetup paperSize="9" scale="76" fitToHeight="0" orientation="landscape" horizontalDpi="180" verticalDpi="180" r:id="rId1"/>
  <rowBreaks count="4" manualBreakCount="4">
    <brk id="39" max="10" man="1"/>
    <brk id="98" max="10" man="1"/>
    <brk id="663" max="10" man="1"/>
    <brk id="71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3DAC-710C-43ED-A564-C3EE99B54257}">
  <sheetPr>
    <pageSetUpPr fitToPage="1"/>
  </sheetPr>
  <dimension ref="A1:K58"/>
  <sheetViews>
    <sheetView view="pageBreakPreview" zoomScale="75" zoomScaleNormal="75" workbookViewId="0">
      <selection activeCell="J20" sqref="J20"/>
    </sheetView>
  </sheetViews>
  <sheetFormatPr defaultRowHeight="14.4" x14ac:dyDescent="0.3"/>
  <cols>
    <col min="1" max="1" width="7.33203125" customWidth="1"/>
    <col min="2" max="2" width="26" customWidth="1"/>
    <col min="3" max="3" width="16.33203125" customWidth="1"/>
    <col min="4" max="4" width="13.5546875" customWidth="1"/>
    <col min="5" max="5" width="22.664062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6" customWidth="1"/>
    <col min="259" max="259" width="16.33203125" customWidth="1"/>
    <col min="260" max="260" width="13.5546875" customWidth="1"/>
    <col min="261" max="261" width="22.664062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6" customWidth="1"/>
    <col min="515" max="515" width="16.33203125" customWidth="1"/>
    <col min="516" max="516" width="13.5546875" customWidth="1"/>
    <col min="517" max="517" width="22.664062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6" customWidth="1"/>
    <col min="771" max="771" width="16.33203125" customWidth="1"/>
    <col min="772" max="772" width="13.5546875" customWidth="1"/>
    <col min="773" max="773" width="22.664062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6" customWidth="1"/>
    <col min="1027" max="1027" width="16.33203125" customWidth="1"/>
    <col min="1028" max="1028" width="13.5546875" customWidth="1"/>
    <col min="1029" max="1029" width="22.664062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6" customWidth="1"/>
    <col min="1283" max="1283" width="16.33203125" customWidth="1"/>
    <col min="1284" max="1284" width="13.5546875" customWidth="1"/>
    <col min="1285" max="1285" width="22.664062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6" customWidth="1"/>
    <col min="1539" max="1539" width="16.33203125" customWidth="1"/>
    <col min="1540" max="1540" width="13.5546875" customWidth="1"/>
    <col min="1541" max="1541" width="22.664062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6" customWidth="1"/>
    <col min="1795" max="1795" width="16.33203125" customWidth="1"/>
    <col min="1796" max="1796" width="13.5546875" customWidth="1"/>
    <col min="1797" max="1797" width="22.664062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6" customWidth="1"/>
    <col min="2051" max="2051" width="16.33203125" customWidth="1"/>
    <col min="2052" max="2052" width="13.5546875" customWidth="1"/>
    <col min="2053" max="2053" width="22.664062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6" customWidth="1"/>
    <col min="2307" max="2307" width="16.33203125" customWidth="1"/>
    <col min="2308" max="2308" width="13.5546875" customWidth="1"/>
    <col min="2309" max="2309" width="22.664062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6" customWidth="1"/>
    <col min="2563" max="2563" width="16.33203125" customWidth="1"/>
    <col min="2564" max="2564" width="13.5546875" customWidth="1"/>
    <col min="2565" max="2565" width="22.664062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6" customWidth="1"/>
    <col min="2819" max="2819" width="16.33203125" customWidth="1"/>
    <col min="2820" max="2820" width="13.5546875" customWidth="1"/>
    <col min="2821" max="2821" width="22.664062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6" customWidth="1"/>
    <col min="3075" max="3075" width="16.33203125" customWidth="1"/>
    <col min="3076" max="3076" width="13.5546875" customWidth="1"/>
    <col min="3077" max="3077" width="22.664062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6" customWidth="1"/>
    <col min="3331" max="3331" width="16.33203125" customWidth="1"/>
    <col min="3332" max="3332" width="13.5546875" customWidth="1"/>
    <col min="3333" max="3333" width="22.664062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6" customWidth="1"/>
    <col min="3587" max="3587" width="16.33203125" customWidth="1"/>
    <col min="3588" max="3588" width="13.5546875" customWidth="1"/>
    <col min="3589" max="3589" width="22.664062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6" customWidth="1"/>
    <col min="3843" max="3843" width="16.33203125" customWidth="1"/>
    <col min="3844" max="3844" width="13.5546875" customWidth="1"/>
    <col min="3845" max="3845" width="22.664062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6" customWidth="1"/>
    <col min="4099" max="4099" width="16.33203125" customWidth="1"/>
    <col min="4100" max="4100" width="13.5546875" customWidth="1"/>
    <col min="4101" max="4101" width="22.664062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6" customWidth="1"/>
    <col min="4355" max="4355" width="16.33203125" customWidth="1"/>
    <col min="4356" max="4356" width="13.5546875" customWidth="1"/>
    <col min="4357" max="4357" width="22.664062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6" customWidth="1"/>
    <col min="4611" max="4611" width="16.33203125" customWidth="1"/>
    <col min="4612" max="4612" width="13.5546875" customWidth="1"/>
    <col min="4613" max="4613" width="22.664062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6" customWidth="1"/>
    <col min="4867" max="4867" width="16.33203125" customWidth="1"/>
    <col min="4868" max="4868" width="13.5546875" customWidth="1"/>
    <col min="4869" max="4869" width="22.664062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6" customWidth="1"/>
    <col min="5123" max="5123" width="16.33203125" customWidth="1"/>
    <col min="5124" max="5124" width="13.5546875" customWidth="1"/>
    <col min="5125" max="5125" width="22.664062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6" customWidth="1"/>
    <col min="5379" max="5379" width="16.33203125" customWidth="1"/>
    <col min="5380" max="5380" width="13.5546875" customWidth="1"/>
    <col min="5381" max="5381" width="22.664062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6" customWidth="1"/>
    <col min="5635" max="5635" width="16.33203125" customWidth="1"/>
    <col min="5636" max="5636" width="13.5546875" customWidth="1"/>
    <col min="5637" max="5637" width="22.664062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6" customWidth="1"/>
    <col min="5891" max="5891" width="16.33203125" customWidth="1"/>
    <col min="5892" max="5892" width="13.5546875" customWidth="1"/>
    <col min="5893" max="5893" width="22.664062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6" customWidth="1"/>
    <col min="6147" max="6147" width="16.33203125" customWidth="1"/>
    <col min="6148" max="6148" width="13.5546875" customWidth="1"/>
    <col min="6149" max="6149" width="22.664062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6" customWidth="1"/>
    <col min="6403" max="6403" width="16.33203125" customWidth="1"/>
    <col min="6404" max="6404" width="13.5546875" customWidth="1"/>
    <col min="6405" max="6405" width="22.664062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6" customWidth="1"/>
    <col min="6659" max="6659" width="16.33203125" customWidth="1"/>
    <col min="6660" max="6660" width="13.5546875" customWidth="1"/>
    <col min="6661" max="6661" width="22.664062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6" customWidth="1"/>
    <col min="6915" max="6915" width="16.33203125" customWidth="1"/>
    <col min="6916" max="6916" width="13.5546875" customWidth="1"/>
    <col min="6917" max="6917" width="22.664062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6" customWidth="1"/>
    <col min="7171" max="7171" width="16.33203125" customWidth="1"/>
    <col min="7172" max="7172" width="13.5546875" customWidth="1"/>
    <col min="7173" max="7173" width="22.664062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6" customWidth="1"/>
    <col min="7427" max="7427" width="16.33203125" customWidth="1"/>
    <col min="7428" max="7428" width="13.5546875" customWidth="1"/>
    <col min="7429" max="7429" width="22.664062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6" customWidth="1"/>
    <col min="7683" max="7683" width="16.33203125" customWidth="1"/>
    <col min="7684" max="7684" width="13.5546875" customWidth="1"/>
    <col min="7685" max="7685" width="22.664062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6" customWidth="1"/>
    <col min="7939" max="7939" width="16.33203125" customWidth="1"/>
    <col min="7940" max="7940" width="13.5546875" customWidth="1"/>
    <col min="7941" max="7941" width="22.664062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6" customWidth="1"/>
    <col min="8195" max="8195" width="16.33203125" customWidth="1"/>
    <col min="8196" max="8196" width="13.5546875" customWidth="1"/>
    <col min="8197" max="8197" width="22.664062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6" customWidth="1"/>
    <col min="8451" max="8451" width="16.33203125" customWidth="1"/>
    <col min="8452" max="8452" width="13.5546875" customWidth="1"/>
    <col min="8453" max="8453" width="22.664062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6" customWidth="1"/>
    <col min="8707" max="8707" width="16.33203125" customWidth="1"/>
    <col min="8708" max="8708" width="13.5546875" customWidth="1"/>
    <col min="8709" max="8709" width="22.664062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6" customWidth="1"/>
    <col min="8963" max="8963" width="16.33203125" customWidth="1"/>
    <col min="8964" max="8964" width="13.5546875" customWidth="1"/>
    <col min="8965" max="8965" width="22.664062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6" customWidth="1"/>
    <col min="9219" max="9219" width="16.33203125" customWidth="1"/>
    <col min="9220" max="9220" width="13.5546875" customWidth="1"/>
    <col min="9221" max="9221" width="22.664062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6" customWidth="1"/>
    <col min="9475" max="9475" width="16.33203125" customWidth="1"/>
    <col min="9476" max="9476" width="13.5546875" customWidth="1"/>
    <col min="9477" max="9477" width="22.664062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6" customWidth="1"/>
    <col min="9731" max="9731" width="16.33203125" customWidth="1"/>
    <col min="9732" max="9732" width="13.5546875" customWidth="1"/>
    <col min="9733" max="9733" width="22.664062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6" customWidth="1"/>
    <col min="9987" max="9987" width="16.33203125" customWidth="1"/>
    <col min="9988" max="9988" width="13.5546875" customWidth="1"/>
    <col min="9989" max="9989" width="22.664062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6" customWidth="1"/>
    <col min="10243" max="10243" width="16.33203125" customWidth="1"/>
    <col min="10244" max="10244" width="13.5546875" customWidth="1"/>
    <col min="10245" max="10245" width="22.664062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6" customWidth="1"/>
    <col min="10499" max="10499" width="16.33203125" customWidth="1"/>
    <col min="10500" max="10500" width="13.5546875" customWidth="1"/>
    <col min="10501" max="10501" width="22.664062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6" customWidth="1"/>
    <col min="10755" max="10755" width="16.33203125" customWidth="1"/>
    <col min="10756" max="10756" width="13.5546875" customWidth="1"/>
    <col min="10757" max="10757" width="22.664062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6" customWidth="1"/>
    <col min="11011" max="11011" width="16.33203125" customWidth="1"/>
    <col min="11012" max="11012" width="13.5546875" customWidth="1"/>
    <col min="11013" max="11013" width="22.664062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6" customWidth="1"/>
    <col min="11267" max="11267" width="16.33203125" customWidth="1"/>
    <col min="11268" max="11268" width="13.5546875" customWidth="1"/>
    <col min="11269" max="11269" width="22.664062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6" customWidth="1"/>
    <col min="11523" max="11523" width="16.33203125" customWidth="1"/>
    <col min="11524" max="11524" width="13.5546875" customWidth="1"/>
    <col min="11525" max="11525" width="22.664062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6" customWidth="1"/>
    <col min="11779" max="11779" width="16.33203125" customWidth="1"/>
    <col min="11780" max="11780" width="13.5546875" customWidth="1"/>
    <col min="11781" max="11781" width="22.664062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6" customWidth="1"/>
    <col min="12035" max="12035" width="16.33203125" customWidth="1"/>
    <col min="12036" max="12036" width="13.5546875" customWidth="1"/>
    <col min="12037" max="12037" width="22.664062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6" customWidth="1"/>
    <col min="12291" max="12291" width="16.33203125" customWidth="1"/>
    <col min="12292" max="12292" width="13.5546875" customWidth="1"/>
    <col min="12293" max="12293" width="22.664062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6" customWidth="1"/>
    <col min="12547" max="12547" width="16.33203125" customWidth="1"/>
    <col min="12548" max="12548" width="13.5546875" customWidth="1"/>
    <col min="12549" max="12549" width="22.664062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6" customWidth="1"/>
    <col min="12803" max="12803" width="16.33203125" customWidth="1"/>
    <col min="12804" max="12804" width="13.5546875" customWidth="1"/>
    <col min="12805" max="12805" width="22.664062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6" customWidth="1"/>
    <col min="13059" max="13059" width="16.33203125" customWidth="1"/>
    <col min="13060" max="13060" width="13.5546875" customWidth="1"/>
    <col min="13061" max="13061" width="22.664062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6" customWidth="1"/>
    <col min="13315" max="13315" width="16.33203125" customWidth="1"/>
    <col min="13316" max="13316" width="13.5546875" customWidth="1"/>
    <col min="13317" max="13317" width="22.664062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6" customWidth="1"/>
    <col min="13571" max="13571" width="16.33203125" customWidth="1"/>
    <col min="13572" max="13572" width="13.5546875" customWidth="1"/>
    <col min="13573" max="13573" width="22.664062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6" customWidth="1"/>
    <col min="13827" max="13827" width="16.33203125" customWidth="1"/>
    <col min="13828" max="13828" width="13.5546875" customWidth="1"/>
    <col min="13829" max="13829" width="22.664062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6" customWidth="1"/>
    <col min="14083" max="14083" width="16.33203125" customWidth="1"/>
    <col min="14084" max="14084" width="13.5546875" customWidth="1"/>
    <col min="14085" max="14085" width="22.664062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6" customWidth="1"/>
    <col min="14339" max="14339" width="16.33203125" customWidth="1"/>
    <col min="14340" max="14340" width="13.5546875" customWidth="1"/>
    <col min="14341" max="14341" width="22.664062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6" customWidth="1"/>
    <col min="14595" max="14595" width="16.33203125" customWidth="1"/>
    <col min="14596" max="14596" width="13.5546875" customWidth="1"/>
    <col min="14597" max="14597" width="22.664062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6" customWidth="1"/>
    <col min="14851" max="14851" width="16.33203125" customWidth="1"/>
    <col min="14852" max="14852" width="13.5546875" customWidth="1"/>
    <col min="14853" max="14853" width="22.664062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6" customWidth="1"/>
    <col min="15107" max="15107" width="16.33203125" customWidth="1"/>
    <col min="15108" max="15108" width="13.5546875" customWidth="1"/>
    <col min="15109" max="15109" width="22.664062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6" customWidth="1"/>
    <col min="15363" max="15363" width="16.33203125" customWidth="1"/>
    <col min="15364" max="15364" width="13.5546875" customWidth="1"/>
    <col min="15365" max="15365" width="22.664062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6" customWidth="1"/>
    <col min="15619" max="15619" width="16.33203125" customWidth="1"/>
    <col min="15620" max="15620" width="13.5546875" customWidth="1"/>
    <col min="15621" max="15621" width="22.664062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6" customWidth="1"/>
    <col min="15875" max="15875" width="16.33203125" customWidth="1"/>
    <col min="15876" max="15876" width="13.5546875" customWidth="1"/>
    <col min="15877" max="15877" width="22.664062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6" customWidth="1"/>
    <col min="16131" max="16131" width="16.33203125" customWidth="1"/>
    <col min="16132" max="16132" width="13.5546875" customWidth="1"/>
    <col min="16133" max="16133" width="22.664062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1" ht="18.75" customHeight="1" x14ac:dyDescent="0.3">
      <c r="I1" s="4"/>
      <c r="J1" s="4"/>
    </row>
    <row r="2" spans="1:11" ht="20.25" customHeight="1" x14ac:dyDescent="0.3">
      <c r="A2" s="5"/>
      <c r="B2" s="5"/>
      <c r="C2" s="5"/>
      <c r="D2" s="5"/>
      <c r="E2" s="5"/>
      <c r="F2" s="5"/>
      <c r="G2" s="5"/>
      <c r="H2" s="8"/>
      <c r="I2" s="10"/>
      <c r="J2" s="10"/>
    </row>
    <row r="3" spans="1:11" ht="61.5" customHeight="1" x14ac:dyDescent="0.3">
      <c r="A3" s="5"/>
      <c r="B3" s="79" t="s">
        <v>374</v>
      </c>
      <c r="C3" s="80"/>
      <c r="D3" s="80"/>
      <c r="E3" s="80"/>
      <c r="F3" s="80"/>
      <c r="G3" s="80"/>
      <c r="H3" s="80"/>
      <c r="I3" s="80"/>
      <c r="J3" s="80"/>
      <c r="K3" s="5"/>
    </row>
    <row r="4" spans="1:11" ht="31.5" customHeight="1" x14ac:dyDescent="0.3">
      <c r="A4" s="81" t="s">
        <v>375</v>
      </c>
      <c r="B4" s="81"/>
      <c r="C4" s="81"/>
      <c r="D4" s="81"/>
      <c r="E4" s="81"/>
      <c r="F4" s="81"/>
      <c r="G4" s="81"/>
      <c r="H4" s="81"/>
      <c r="I4" s="81"/>
      <c r="J4" s="81"/>
      <c r="K4" s="81"/>
    </row>
    <row r="5" spans="1:11" ht="33" customHeight="1" x14ac:dyDescent="0.3">
      <c r="A5" s="20" t="s">
        <v>6</v>
      </c>
      <c r="B5" s="20" t="s">
        <v>7</v>
      </c>
      <c r="C5" s="21" t="s">
        <v>8</v>
      </c>
      <c r="D5" s="21"/>
      <c r="E5" s="21"/>
      <c r="F5" s="21" t="s">
        <v>9</v>
      </c>
      <c r="G5" s="21" t="s">
        <v>10</v>
      </c>
      <c r="H5" s="21"/>
      <c r="I5" s="21"/>
      <c r="J5" s="21"/>
      <c r="K5" s="23" t="s">
        <v>11</v>
      </c>
    </row>
    <row r="6" spans="1:11" ht="158.25" customHeight="1" x14ac:dyDescent="0.3">
      <c r="A6" s="20"/>
      <c r="B6" s="20"/>
      <c r="C6" s="24" t="s">
        <v>12</v>
      </c>
      <c r="D6" s="24" t="s">
        <v>13</v>
      </c>
      <c r="E6" s="24" t="s">
        <v>15</v>
      </c>
      <c r="F6" s="21"/>
      <c r="G6" s="25" t="s">
        <v>16</v>
      </c>
      <c r="H6" s="24" t="s">
        <v>17</v>
      </c>
      <c r="I6" s="24" t="s">
        <v>18</v>
      </c>
      <c r="J6" s="24" t="s">
        <v>17</v>
      </c>
      <c r="K6" s="23"/>
    </row>
    <row r="7" spans="1:11" ht="15.6" x14ac:dyDescent="0.3">
      <c r="A7" s="82">
        <v>1</v>
      </c>
      <c r="B7" s="83" t="s">
        <v>371</v>
      </c>
      <c r="C7" s="84">
        <v>132.28</v>
      </c>
      <c r="D7" s="84"/>
      <c r="E7" s="85"/>
      <c r="F7" s="86">
        <f>SUM(C7,D7)</f>
        <v>132.28</v>
      </c>
      <c r="G7" s="95">
        <v>2220</v>
      </c>
      <c r="H7" s="84">
        <v>35.369999999999997</v>
      </c>
      <c r="I7" s="85" t="s">
        <v>376</v>
      </c>
      <c r="J7" s="84"/>
      <c r="K7" s="87"/>
    </row>
    <row r="8" spans="1:11" ht="15.6" x14ac:dyDescent="0.3">
      <c r="A8" s="82"/>
      <c r="B8" s="83"/>
      <c r="C8" s="84"/>
      <c r="D8" s="84"/>
      <c r="E8" s="85"/>
      <c r="F8" s="86">
        <f t="shared" ref="F8:F50" si="0">SUM(C8,D8)</f>
        <v>0</v>
      </c>
      <c r="G8" s="95">
        <v>2230</v>
      </c>
      <c r="H8" s="84">
        <v>96.91</v>
      </c>
      <c r="I8" s="85" t="s">
        <v>22</v>
      </c>
      <c r="J8" s="84"/>
      <c r="K8" s="87"/>
    </row>
    <row r="9" spans="1:11" ht="28.5" hidden="1" customHeight="1" x14ac:dyDescent="0.3">
      <c r="A9" s="82"/>
      <c r="B9" s="83"/>
      <c r="C9" s="84"/>
      <c r="D9" s="84"/>
      <c r="E9" s="85"/>
      <c r="F9" s="86">
        <f t="shared" si="0"/>
        <v>0</v>
      </c>
      <c r="G9" s="95"/>
      <c r="H9" s="84"/>
      <c r="I9" s="85"/>
      <c r="J9" s="84"/>
      <c r="K9" s="87"/>
    </row>
    <row r="10" spans="1:11" ht="15.6" hidden="1" x14ac:dyDescent="0.3">
      <c r="A10" s="82"/>
      <c r="B10" s="83"/>
      <c r="C10" s="84"/>
      <c r="D10" s="84"/>
      <c r="E10" s="85"/>
      <c r="F10" s="86">
        <f t="shared" si="0"/>
        <v>0</v>
      </c>
      <c r="G10" s="96"/>
      <c r="H10" s="84"/>
      <c r="I10" s="85"/>
      <c r="J10" s="84"/>
      <c r="K10" s="87"/>
    </row>
    <row r="11" spans="1:11" ht="15.6" hidden="1" x14ac:dyDescent="0.3">
      <c r="A11" s="82"/>
      <c r="B11" s="83"/>
      <c r="C11" s="84"/>
      <c r="D11" s="84"/>
      <c r="E11" s="85"/>
      <c r="F11" s="86">
        <f t="shared" si="0"/>
        <v>0</v>
      </c>
      <c r="G11" s="96"/>
      <c r="H11" s="84"/>
      <c r="I11" s="85"/>
      <c r="J11" s="84"/>
      <c r="K11" s="87"/>
    </row>
    <row r="12" spans="1:11" ht="15.6" hidden="1" x14ac:dyDescent="0.3">
      <c r="A12" s="82"/>
      <c r="B12" s="83"/>
      <c r="C12" s="84"/>
      <c r="D12" s="84"/>
      <c r="E12" s="85"/>
      <c r="F12" s="86">
        <f t="shared" si="0"/>
        <v>0</v>
      </c>
      <c r="G12" s="95"/>
      <c r="H12" s="84"/>
      <c r="I12" s="85"/>
      <c r="J12" s="84"/>
      <c r="K12" s="87"/>
    </row>
    <row r="13" spans="1:11" ht="15.6" hidden="1" x14ac:dyDescent="0.3">
      <c r="A13" s="82"/>
      <c r="B13" s="83"/>
      <c r="C13" s="84"/>
      <c r="D13" s="84"/>
      <c r="E13" s="85"/>
      <c r="F13" s="86">
        <f t="shared" si="0"/>
        <v>0</v>
      </c>
      <c r="G13" s="95"/>
      <c r="H13" s="84"/>
      <c r="I13" s="85"/>
      <c r="J13" s="84"/>
      <c r="K13" s="87"/>
    </row>
    <row r="14" spans="1:11" ht="15.6" hidden="1" x14ac:dyDescent="0.3">
      <c r="A14" s="82"/>
      <c r="B14" s="83"/>
      <c r="C14" s="84"/>
      <c r="D14" s="84"/>
      <c r="E14" s="85"/>
      <c r="F14" s="86">
        <f t="shared" si="0"/>
        <v>0</v>
      </c>
      <c r="G14" s="95"/>
      <c r="H14" s="84"/>
      <c r="I14" s="97"/>
      <c r="J14" s="84"/>
      <c r="K14" s="87"/>
    </row>
    <row r="15" spans="1:11" ht="15.6" hidden="1" x14ac:dyDescent="0.3">
      <c r="A15" s="82"/>
      <c r="B15" s="83"/>
      <c r="C15" s="84"/>
      <c r="D15" s="84"/>
      <c r="E15" s="85"/>
      <c r="F15" s="86">
        <f t="shared" si="0"/>
        <v>0</v>
      </c>
      <c r="G15" s="82"/>
      <c r="H15" s="84"/>
      <c r="I15" s="98"/>
      <c r="J15" s="84"/>
      <c r="K15" s="87"/>
    </row>
    <row r="16" spans="1:11" ht="15.6" x14ac:dyDescent="0.3">
      <c r="A16" s="88">
        <v>2</v>
      </c>
      <c r="B16" s="83" t="s">
        <v>377</v>
      </c>
      <c r="C16" s="84"/>
      <c r="D16" s="84">
        <v>72.180000000000007</v>
      </c>
      <c r="E16" s="85" t="s">
        <v>376</v>
      </c>
      <c r="F16" s="86">
        <f t="shared" si="0"/>
        <v>72.180000000000007</v>
      </c>
      <c r="G16" s="95"/>
      <c r="H16" s="84"/>
      <c r="I16" s="85" t="s">
        <v>376</v>
      </c>
      <c r="J16" s="84">
        <v>72.180000000000007</v>
      </c>
      <c r="K16" s="87"/>
    </row>
    <row r="17" spans="1:11" ht="46.8" x14ac:dyDescent="0.3">
      <c r="A17" s="82">
        <v>3</v>
      </c>
      <c r="B17" s="85" t="s">
        <v>378</v>
      </c>
      <c r="C17" s="84"/>
      <c r="D17" s="84">
        <v>14.38</v>
      </c>
      <c r="E17" s="85" t="s">
        <v>376</v>
      </c>
      <c r="F17" s="86">
        <f t="shared" si="0"/>
        <v>14.38</v>
      </c>
      <c r="G17" s="83"/>
      <c r="H17" s="84"/>
      <c r="I17" s="85" t="s">
        <v>376</v>
      </c>
      <c r="J17" s="84">
        <v>14.38</v>
      </c>
      <c r="K17" s="87"/>
    </row>
    <row r="18" spans="1:11" ht="46.8" x14ac:dyDescent="0.3">
      <c r="A18" s="82">
        <v>4</v>
      </c>
      <c r="B18" s="85" t="s">
        <v>379</v>
      </c>
      <c r="C18" s="84"/>
      <c r="D18" s="84">
        <v>282.23</v>
      </c>
      <c r="E18" s="85" t="s">
        <v>376</v>
      </c>
      <c r="F18" s="86">
        <f t="shared" si="0"/>
        <v>282.23</v>
      </c>
      <c r="G18" s="83"/>
      <c r="H18" s="84"/>
      <c r="I18" s="85" t="s">
        <v>376</v>
      </c>
      <c r="J18" s="84">
        <v>282.23</v>
      </c>
      <c r="K18" s="87"/>
    </row>
    <row r="19" spans="1:11" ht="31.2" x14ac:dyDescent="0.3">
      <c r="A19" s="82">
        <v>5</v>
      </c>
      <c r="B19" s="85" t="s">
        <v>380</v>
      </c>
      <c r="C19" s="84"/>
      <c r="D19" s="84">
        <v>15.3</v>
      </c>
      <c r="E19" s="85" t="s">
        <v>376</v>
      </c>
      <c r="F19" s="86">
        <f t="shared" si="0"/>
        <v>15.3</v>
      </c>
      <c r="G19" s="83"/>
      <c r="H19" s="84"/>
      <c r="I19" s="85" t="s">
        <v>376</v>
      </c>
      <c r="J19" s="84">
        <v>15.3</v>
      </c>
      <c r="K19" s="87"/>
    </row>
    <row r="20" spans="1:11" ht="15.6" x14ac:dyDescent="0.3">
      <c r="A20" s="82"/>
      <c r="B20" s="83"/>
      <c r="C20" s="84"/>
      <c r="D20" s="84"/>
      <c r="E20" s="85"/>
      <c r="F20" s="86">
        <f t="shared" si="0"/>
        <v>0</v>
      </c>
      <c r="G20" s="83"/>
      <c r="H20" s="84"/>
      <c r="I20" s="85" t="s">
        <v>381</v>
      </c>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hidden="1" x14ac:dyDescent="0.3">
      <c r="A24" s="82"/>
      <c r="B24" s="83"/>
      <c r="C24" s="84"/>
      <c r="D24" s="84"/>
      <c r="E24" s="85"/>
      <c r="F24" s="86">
        <f t="shared" si="0"/>
        <v>0</v>
      </c>
      <c r="G24" s="83"/>
      <c r="H24" s="84"/>
      <c r="I24" s="85"/>
      <c r="J24" s="84"/>
      <c r="K24" s="87"/>
    </row>
    <row r="25" spans="1:11" ht="15.6" hidden="1" x14ac:dyDescent="0.3">
      <c r="A25" s="88"/>
      <c r="B25" s="83"/>
      <c r="C25" s="84"/>
      <c r="D25" s="84"/>
      <c r="E25" s="85"/>
      <c r="F25" s="86">
        <f t="shared" si="0"/>
        <v>0</v>
      </c>
      <c r="G25" s="83"/>
      <c r="H25" s="84"/>
      <c r="I25" s="85"/>
      <c r="J25" s="84"/>
      <c r="K25" s="87"/>
    </row>
    <row r="26" spans="1:11" ht="15.6" hidden="1" x14ac:dyDescent="0.3">
      <c r="A26" s="88"/>
      <c r="B26" s="83"/>
      <c r="C26" s="84"/>
      <c r="D26" s="84"/>
      <c r="E26" s="85"/>
      <c r="F26" s="86">
        <f t="shared" si="0"/>
        <v>0</v>
      </c>
      <c r="G26" s="83"/>
      <c r="H26" s="84"/>
      <c r="I26" s="85"/>
      <c r="J26" s="84"/>
      <c r="K26" s="87"/>
    </row>
    <row r="27" spans="1:11" ht="15.6" hidden="1" x14ac:dyDescent="0.3">
      <c r="A27" s="82"/>
      <c r="B27" s="83"/>
      <c r="C27" s="84"/>
      <c r="D27" s="84"/>
      <c r="E27" s="85"/>
      <c r="F27" s="86">
        <f t="shared" si="0"/>
        <v>0</v>
      </c>
      <c r="G27" s="83"/>
      <c r="H27" s="84"/>
      <c r="I27" s="85"/>
      <c r="J27" s="84"/>
      <c r="K27" s="87"/>
    </row>
    <row r="28" spans="1:11" ht="15.6" hidden="1" x14ac:dyDescent="0.3">
      <c r="A28" s="82"/>
      <c r="B28" s="83"/>
      <c r="C28" s="84"/>
      <c r="D28" s="84"/>
      <c r="E28" s="85"/>
      <c r="F28" s="86">
        <f t="shared" si="0"/>
        <v>0</v>
      </c>
      <c r="G28" s="83"/>
      <c r="H28" s="84"/>
      <c r="I28" s="85"/>
      <c r="J28" s="84"/>
      <c r="K28" s="87"/>
    </row>
    <row r="29" spans="1:11" ht="15.6" hidden="1" x14ac:dyDescent="0.3">
      <c r="A29" s="82"/>
      <c r="B29" s="83"/>
      <c r="C29" s="84"/>
      <c r="D29" s="84"/>
      <c r="E29" s="85"/>
      <c r="F29" s="86">
        <f t="shared" si="0"/>
        <v>0</v>
      </c>
      <c r="G29" s="83"/>
      <c r="H29" s="84"/>
      <c r="I29" s="85"/>
      <c r="J29" s="84"/>
      <c r="K29" s="87"/>
    </row>
    <row r="30" spans="1:11" ht="15.6" hidden="1" x14ac:dyDescent="0.3">
      <c r="A30" s="82"/>
      <c r="B30" s="83"/>
      <c r="C30" s="84"/>
      <c r="D30" s="84"/>
      <c r="E30" s="85"/>
      <c r="F30" s="86">
        <f t="shared" si="0"/>
        <v>0</v>
      </c>
      <c r="G30" s="83"/>
      <c r="H30" s="84"/>
      <c r="I30" s="85"/>
      <c r="J30" s="84"/>
      <c r="K30" s="87"/>
    </row>
    <row r="31" spans="1:11" ht="15.6" hidden="1" x14ac:dyDescent="0.3">
      <c r="A31" s="82"/>
      <c r="B31" s="83"/>
      <c r="C31" s="84"/>
      <c r="D31" s="84"/>
      <c r="E31" s="85"/>
      <c r="F31" s="86">
        <f t="shared" si="0"/>
        <v>0</v>
      </c>
      <c r="G31" s="83"/>
      <c r="H31" s="84"/>
      <c r="I31" s="85"/>
      <c r="J31" s="84"/>
      <c r="K31" s="87"/>
    </row>
    <row r="32" spans="1:11" ht="15.6" hidden="1" x14ac:dyDescent="0.3">
      <c r="A32" s="82"/>
      <c r="B32" s="83"/>
      <c r="C32" s="84"/>
      <c r="D32" s="84"/>
      <c r="E32" s="85"/>
      <c r="F32" s="86">
        <f t="shared" si="0"/>
        <v>0</v>
      </c>
      <c r="G32" s="83"/>
      <c r="H32" s="84"/>
      <c r="I32" s="85"/>
      <c r="J32" s="84"/>
      <c r="K32" s="87"/>
    </row>
    <row r="33" spans="1:11" ht="15.6" hidden="1" x14ac:dyDescent="0.3">
      <c r="A33" s="82"/>
      <c r="B33" s="83"/>
      <c r="C33" s="84"/>
      <c r="D33" s="84"/>
      <c r="E33" s="85"/>
      <c r="F33" s="86">
        <f t="shared" si="0"/>
        <v>0</v>
      </c>
      <c r="G33" s="83"/>
      <c r="H33" s="84"/>
      <c r="I33" s="85"/>
      <c r="J33" s="84"/>
      <c r="K33" s="87"/>
    </row>
    <row r="34" spans="1:11" ht="15.6" hidden="1" x14ac:dyDescent="0.3">
      <c r="A34" s="82"/>
      <c r="B34" s="83"/>
      <c r="C34" s="84"/>
      <c r="D34" s="84"/>
      <c r="E34" s="85"/>
      <c r="F34" s="86">
        <f t="shared" si="0"/>
        <v>0</v>
      </c>
      <c r="G34" s="83"/>
      <c r="H34" s="84"/>
      <c r="I34" s="85"/>
      <c r="J34" s="84"/>
      <c r="K34" s="87"/>
    </row>
    <row r="35" spans="1:11" ht="15.6" hidden="1" x14ac:dyDescent="0.3">
      <c r="A35" s="88"/>
      <c r="B35" s="83"/>
      <c r="C35" s="84"/>
      <c r="D35" s="84"/>
      <c r="E35" s="85"/>
      <c r="F35" s="86">
        <f t="shared" si="0"/>
        <v>0</v>
      </c>
      <c r="G35" s="83"/>
      <c r="H35" s="84"/>
      <c r="I35" s="85"/>
      <c r="J35" s="84"/>
      <c r="K35" s="87"/>
    </row>
    <row r="36" spans="1:11" ht="15.6" hidden="1" x14ac:dyDescent="0.3">
      <c r="A36" s="88"/>
      <c r="B36" s="83"/>
      <c r="C36" s="84"/>
      <c r="D36" s="84"/>
      <c r="E36" s="85"/>
      <c r="F36" s="86">
        <f t="shared" si="0"/>
        <v>0</v>
      </c>
      <c r="G36" s="83"/>
      <c r="H36" s="84"/>
      <c r="I36" s="85"/>
      <c r="J36" s="84"/>
      <c r="K36" s="87"/>
    </row>
    <row r="37" spans="1:11" ht="15.6" hidden="1" x14ac:dyDescent="0.3">
      <c r="A37" s="82"/>
      <c r="B37" s="83"/>
      <c r="C37" s="84"/>
      <c r="D37" s="84"/>
      <c r="E37" s="85"/>
      <c r="F37" s="86">
        <f t="shared" si="0"/>
        <v>0</v>
      </c>
      <c r="G37" s="83"/>
      <c r="H37" s="84"/>
      <c r="I37" s="85"/>
      <c r="J37" s="84"/>
      <c r="K37" s="87"/>
    </row>
    <row r="38" spans="1:11" ht="15.6" hidden="1" x14ac:dyDescent="0.3">
      <c r="A38" s="82"/>
      <c r="B38" s="83"/>
      <c r="C38" s="84"/>
      <c r="D38" s="84"/>
      <c r="E38" s="85"/>
      <c r="F38" s="86">
        <f t="shared" si="0"/>
        <v>0</v>
      </c>
      <c r="G38" s="83"/>
      <c r="H38" s="84"/>
      <c r="I38" s="85"/>
      <c r="J38" s="84"/>
      <c r="K38" s="87"/>
    </row>
    <row r="39" spans="1:11" ht="15.6" hidden="1" x14ac:dyDescent="0.3">
      <c r="A39" s="82"/>
      <c r="B39" s="83"/>
      <c r="C39" s="84"/>
      <c r="D39" s="84"/>
      <c r="E39" s="85"/>
      <c r="F39" s="86">
        <f t="shared" si="0"/>
        <v>0</v>
      </c>
      <c r="G39" s="83"/>
      <c r="H39" s="84"/>
      <c r="I39" s="85"/>
      <c r="J39" s="84"/>
      <c r="K39" s="87"/>
    </row>
    <row r="40" spans="1:11" ht="15.6" hidden="1" x14ac:dyDescent="0.3">
      <c r="A40" s="82"/>
      <c r="B40" s="83"/>
      <c r="C40" s="84"/>
      <c r="D40" s="84"/>
      <c r="E40" s="85"/>
      <c r="F40" s="86">
        <f t="shared" si="0"/>
        <v>0</v>
      </c>
      <c r="G40" s="83"/>
      <c r="H40" s="84"/>
      <c r="I40" s="85"/>
      <c r="J40" s="84"/>
      <c r="K40" s="87"/>
    </row>
    <row r="41" spans="1:11" ht="15.6" hidden="1" x14ac:dyDescent="0.3">
      <c r="A41" s="82"/>
      <c r="B41" s="83"/>
      <c r="C41" s="84"/>
      <c r="D41" s="84"/>
      <c r="E41" s="85"/>
      <c r="F41" s="86">
        <f t="shared" si="0"/>
        <v>0</v>
      </c>
      <c r="G41" s="83"/>
      <c r="H41" s="84"/>
      <c r="I41" s="85"/>
      <c r="J41" s="84"/>
      <c r="K41" s="87"/>
    </row>
    <row r="42" spans="1:11" ht="15.6" hidden="1" x14ac:dyDescent="0.3">
      <c r="A42" s="82"/>
      <c r="B42" s="83"/>
      <c r="C42" s="84"/>
      <c r="D42" s="84"/>
      <c r="E42" s="85"/>
      <c r="F42" s="86">
        <f t="shared" si="0"/>
        <v>0</v>
      </c>
      <c r="G42" s="83"/>
      <c r="H42" s="84"/>
      <c r="I42" s="85"/>
      <c r="J42" s="84"/>
      <c r="K42" s="87"/>
    </row>
    <row r="43" spans="1:11" ht="15.6" hidden="1" x14ac:dyDescent="0.3">
      <c r="A43" s="82"/>
      <c r="B43" s="83"/>
      <c r="C43" s="84"/>
      <c r="D43" s="84"/>
      <c r="E43" s="85"/>
      <c r="F43" s="86">
        <f t="shared" si="0"/>
        <v>0</v>
      </c>
      <c r="G43" s="83"/>
      <c r="H43" s="84"/>
      <c r="I43" s="85"/>
      <c r="J43" s="84"/>
      <c r="K43" s="87"/>
    </row>
    <row r="44" spans="1:11" ht="15.6" hidden="1" x14ac:dyDescent="0.3">
      <c r="A44" s="82"/>
      <c r="B44" s="83"/>
      <c r="C44" s="84"/>
      <c r="D44" s="84"/>
      <c r="E44" s="85"/>
      <c r="F44" s="86">
        <f t="shared" si="0"/>
        <v>0</v>
      </c>
      <c r="G44" s="83"/>
      <c r="H44" s="84"/>
      <c r="I44" s="85"/>
      <c r="J44" s="84"/>
      <c r="K44" s="87"/>
    </row>
    <row r="45" spans="1:11" ht="15.6" hidden="1" x14ac:dyDescent="0.3">
      <c r="A45" s="88"/>
      <c r="B45" s="83"/>
      <c r="C45" s="84"/>
      <c r="D45" s="84"/>
      <c r="E45" s="85"/>
      <c r="F45" s="86">
        <f t="shared" si="0"/>
        <v>0</v>
      </c>
      <c r="G45" s="83"/>
      <c r="H45" s="84"/>
      <c r="I45" s="85"/>
      <c r="J45" s="84"/>
      <c r="K45" s="87"/>
    </row>
    <row r="46" spans="1:11" ht="15.6" hidden="1"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132.28</v>
      </c>
      <c r="D50" s="60">
        <f>SUM(D7:D49)</f>
        <v>384.09000000000003</v>
      </c>
      <c r="E50" s="61"/>
      <c r="F50" s="92">
        <f t="shared" si="0"/>
        <v>516.37</v>
      </c>
      <c r="G50" s="93"/>
      <c r="H50" s="60">
        <f>SUM(H7:H49)</f>
        <v>132.28</v>
      </c>
      <c r="I50" s="61"/>
      <c r="J50" s="60">
        <f>SUM(J7:J49)</f>
        <v>384.09000000000003</v>
      </c>
      <c r="K50" s="64">
        <v>0</v>
      </c>
    </row>
    <row r="52" spans="1:11" x14ac:dyDescent="0.3">
      <c r="C52" s="99"/>
      <c r="D52" s="100"/>
    </row>
    <row r="53" spans="1:11" ht="16.2" x14ac:dyDescent="0.35">
      <c r="B53" s="101" t="s">
        <v>382</v>
      </c>
      <c r="C53" s="102"/>
      <c r="D53" s="102"/>
      <c r="E53" s="102"/>
      <c r="F53" s="103"/>
      <c r="G53" s="104" t="s">
        <v>383</v>
      </c>
      <c r="H53" s="105"/>
    </row>
    <row r="54" spans="1:11" ht="16.2" x14ac:dyDescent="0.35">
      <c r="B54" s="101"/>
      <c r="C54" s="102"/>
      <c r="D54" s="102"/>
      <c r="E54" s="102"/>
      <c r="F54" s="106" t="s">
        <v>373</v>
      </c>
      <c r="G54" s="107"/>
      <c r="H54" s="108"/>
    </row>
    <row r="55" spans="1:11" ht="16.2" x14ac:dyDescent="0.35">
      <c r="B55" s="101" t="s">
        <v>384</v>
      </c>
      <c r="C55" s="102"/>
      <c r="D55" s="102"/>
      <c r="E55" s="102"/>
      <c r="F55" s="103"/>
      <c r="G55" s="104" t="s">
        <v>385</v>
      </c>
      <c r="H55" s="105"/>
    </row>
    <row r="56" spans="1:11" x14ac:dyDescent="0.3">
      <c r="F56" s="72" t="s">
        <v>373</v>
      </c>
      <c r="G56" s="106"/>
      <c r="H56" s="72"/>
    </row>
    <row r="57" spans="1:11" ht="16.2" x14ac:dyDescent="0.35">
      <c r="B57" s="109" t="s">
        <v>386</v>
      </c>
      <c r="F57" s="110"/>
      <c r="G57" s="111" t="s">
        <v>387</v>
      </c>
      <c r="H57" s="111"/>
    </row>
    <row r="58" spans="1:11" x14ac:dyDescent="0.3">
      <c r="E58" t="s">
        <v>388</v>
      </c>
      <c r="G58" s="72" t="s">
        <v>373</v>
      </c>
    </row>
  </sheetData>
  <mergeCells count="11">
    <mergeCell ref="G53:H53"/>
    <mergeCell ref="G55:H55"/>
    <mergeCell ref="G57:H57"/>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7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E8ED-5F53-444A-9C49-96376F88487A}">
  <sheetPr>
    <pageSetUpPr fitToPage="1"/>
  </sheetPr>
  <dimension ref="A1:P56"/>
  <sheetViews>
    <sheetView zoomScaleNormal="100" workbookViewId="0">
      <selection activeCell="B7" sqref="B7"/>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392</v>
      </c>
      <c r="N2" s="113"/>
      <c r="O2" s="113"/>
      <c r="P2" s="113"/>
    </row>
    <row r="3" spans="1:16" ht="61.5" customHeight="1" x14ac:dyDescent="0.3">
      <c r="A3" s="5"/>
      <c r="B3" s="79" t="s">
        <v>393</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c r="B7" s="83"/>
      <c r="C7" s="84"/>
      <c r="D7" s="84"/>
      <c r="E7" s="85"/>
      <c r="F7" s="86">
        <f>SUM(C7,D7)</f>
        <v>0</v>
      </c>
      <c r="G7" s="83"/>
      <c r="H7" s="84"/>
      <c r="I7" s="85"/>
      <c r="J7" s="84"/>
      <c r="K7" s="87"/>
    </row>
    <row r="8" spans="1:16" ht="15.6" x14ac:dyDescent="0.3">
      <c r="A8" s="82"/>
      <c r="B8" s="83"/>
      <c r="C8" s="84"/>
      <c r="D8" s="84"/>
      <c r="E8" s="85"/>
      <c r="F8" s="86">
        <f t="shared" ref="F8:F50" si="0">SUM(C8,D8)</f>
        <v>0</v>
      </c>
      <c r="G8" s="83"/>
      <c r="H8" s="84"/>
      <c r="I8" s="85"/>
      <c r="J8" s="84"/>
      <c r="K8" s="87"/>
    </row>
    <row r="9" spans="1:16" ht="15.6" x14ac:dyDescent="0.3">
      <c r="A9" s="82"/>
      <c r="B9" s="83"/>
      <c r="C9" s="84"/>
      <c r="D9" s="84"/>
      <c r="E9" s="85"/>
      <c r="F9" s="86">
        <f t="shared" si="0"/>
        <v>0</v>
      </c>
      <c r="G9" s="83"/>
      <c r="H9" s="84"/>
      <c r="I9" s="85"/>
      <c r="J9" s="84"/>
      <c r="K9" s="87"/>
    </row>
    <row r="10" spans="1:16" ht="15.6" x14ac:dyDescent="0.3">
      <c r="A10" s="82"/>
      <c r="B10" s="83"/>
      <c r="C10" s="84"/>
      <c r="D10" s="84"/>
      <c r="E10" s="85"/>
      <c r="F10" s="86">
        <f t="shared" si="0"/>
        <v>0</v>
      </c>
      <c r="G10" s="83"/>
      <c r="H10" s="84"/>
      <c r="I10" s="85"/>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8"/>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88"/>
      <c r="B15" s="83"/>
      <c r="C15" s="84"/>
      <c r="D15" s="84"/>
      <c r="E15" s="85"/>
      <c r="F15" s="86">
        <f t="shared" si="0"/>
        <v>0</v>
      </c>
      <c r="G15" s="83"/>
      <c r="H15" s="84"/>
      <c r="I15" s="85"/>
      <c r="J15" s="84"/>
      <c r="K15" s="87"/>
    </row>
    <row r="16" spans="1:16" ht="15" customHeight="1" x14ac:dyDescent="0.3">
      <c r="A16" s="88"/>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0</v>
      </c>
      <c r="D50" s="60">
        <f>SUM(D7:D49)</f>
        <v>0</v>
      </c>
      <c r="E50" s="61"/>
      <c r="F50" s="92">
        <f t="shared" si="0"/>
        <v>0</v>
      </c>
      <c r="G50" s="93"/>
      <c r="H50" s="60">
        <f>SUM(H7:H49)</f>
        <v>0</v>
      </c>
      <c r="I50" s="61"/>
      <c r="J50" s="60">
        <f>SUM(J7:J49)</f>
        <v>0</v>
      </c>
      <c r="K50" s="64">
        <f>C50-H50</f>
        <v>0</v>
      </c>
    </row>
    <row r="53" spans="1:11" ht="15.6" x14ac:dyDescent="0.3">
      <c r="B53" s="65" t="s">
        <v>372</v>
      </c>
      <c r="F53" s="94"/>
      <c r="G53" s="67" t="s">
        <v>394</v>
      </c>
      <c r="H53" s="73"/>
    </row>
    <row r="54" spans="1:11" x14ac:dyDescent="0.3">
      <c r="B54" s="65"/>
      <c r="F54" s="72" t="s">
        <v>373</v>
      </c>
      <c r="G54" s="72"/>
      <c r="H54" s="72"/>
    </row>
    <row r="55" spans="1:11" ht="15.6" x14ac:dyDescent="0.3">
      <c r="B55" s="65" t="s">
        <v>365</v>
      </c>
      <c r="F55" s="94"/>
      <c r="G55" s="67" t="s">
        <v>395</v>
      </c>
      <c r="H55" s="73"/>
    </row>
    <row r="56" spans="1:11" x14ac:dyDescent="0.3">
      <c r="F56" s="72" t="s">
        <v>373</v>
      </c>
      <c r="G56" s="72"/>
      <c r="H56" s="72"/>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F528-3295-4EA1-A33B-05DE471E13A9}">
  <sheetPr>
    <pageSetUpPr fitToPage="1"/>
  </sheetPr>
  <dimension ref="A1:P56"/>
  <sheetViews>
    <sheetView zoomScale="80" zoomScaleNormal="80" workbookViewId="0">
      <selection activeCell="B13" sqref="B13"/>
    </sheetView>
  </sheetViews>
  <sheetFormatPr defaultRowHeight="14.4" x14ac:dyDescent="0.3"/>
  <cols>
    <col min="1" max="1" width="7.33203125" customWidth="1"/>
    <col min="2" max="2" width="42.10937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42.10937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42.10937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42.10937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42.10937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42.10937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42.10937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42.10937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42.10937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42.10937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42.10937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42.10937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42.10937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42.10937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42.10937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42.10937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42.10937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42.10937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42.10937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42.10937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42.10937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42.10937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42.10937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42.10937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42.10937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42.10937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42.10937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42.10937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42.10937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42.10937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42.10937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42.10937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42.10937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42.10937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42.10937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42.10937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42.10937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42.10937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42.10937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42.10937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42.10937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42.10937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42.10937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42.10937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42.10937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42.10937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42.10937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42.10937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42.10937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42.10937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42.10937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42.10937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42.10937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42.10937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42.10937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42.10937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42.10937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42.10937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42.10937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42.10937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42.10937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42.10937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42.10937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42.10937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397</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v>1</v>
      </c>
      <c r="B7" s="83" t="s">
        <v>398</v>
      </c>
      <c r="C7" s="84"/>
      <c r="D7" s="84">
        <v>1.5</v>
      </c>
      <c r="E7" s="85" t="s">
        <v>399</v>
      </c>
      <c r="F7" s="86">
        <f>SUM(C7,D7)</f>
        <v>1.5</v>
      </c>
      <c r="G7" s="83">
        <v>2220</v>
      </c>
      <c r="H7" s="84"/>
      <c r="I7" s="85"/>
      <c r="J7" s="84"/>
      <c r="K7" s="87">
        <v>1.5</v>
      </c>
    </row>
    <row r="8" spans="1:16" ht="15.6" x14ac:dyDescent="0.3">
      <c r="A8" s="82">
        <v>2</v>
      </c>
      <c r="B8" s="83" t="s">
        <v>398</v>
      </c>
      <c r="C8" s="84"/>
      <c r="D8" s="84">
        <v>0.2</v>
      </c>
      <c r="E8" s="85" t="s">
        <v>400</v>
      </c>
      <c r="F8" s="86">
        <f t="shared" ref="F8:F50" si="0">SUM(C8,D8)</f>
        <v>0.2</v>
      </c>
      <c r="G8" s="83">
        <v>2220</v>
      </c>
      <c r="H8" s="84"/>
      <c r="I8" s="85"/>
      <c r="J8" s="84"/>
      <c r="K8" s="87">
        <f>F8-J8</f>
        <v>0.2</v>
      </c>
    </row>
    <row r="9" spans="1:16" ht="15.6" x14ac:dyDescent="0.3">
      <c r="A9" s="82">
        <v>3</v>
      </c>
      <c r="B9" s="83" t="s">
        <v>398</v>
      </c>
      <c r="C9" s="84"/>
      <c r="D9" s="84">
        <v>5.4</v>
      </c>
      <c r="E9" s="85" t="s">
        <v>401</v>
      </c>
      <c r="F9" s="86">
        <f t="shared" si="0"/>
        <v>5.4</v>
      </c>
      <c r="G9" s="83">
        <v>2220</v>
      </c>
      <c r="H9" s="84"/>
      <c r="I9" s="85"/>
      <c r="J9" s="84"/>
      <c r="K9" s="87">
        <f t="shared" ref="K9:K49" si="1">F9-J9</f>
        <v>5.4</v>
      </c>
    </row>
    <row r="10" spans="1:16" ht="15.6" x14ac:dyDescent="0.3">
      <c r="A10" s="82">
        <v>4</v>
      </c>
      <c r="B10" s="83" t="s">
        <v>398</v>
      </c>
      <c r="C10" s="84"/>
      <c r="D10" s="84">
        <v>3.9</v>
      </c>
      <c r="E10" s="85" t="s">
        <v>401</v>
      </c>
      <c r="F10" s="86">
        <f t="shared" si="0"/>
        <v>3.9</v>
      </c>
      <c r="G10" s="83">
        <v>2220</v>
      </c>
      <c r="H10" s="84">
        <v>0.4</v>
      </c>
      <c r="I10" s="85" t="s">
        <v>402</v>
      </c>
      <c r="J10" s="84"/>
      <c r="K10" s="87">
        <f>D10-H10</f>
        <v>3.5</v>
      </c>
    </row>
    <row r="11" spans="1:16" ht="15.6" x14ac:dyDescent="0.3">
      <c r="A11" s="82">
        <v>5</v>
      </c>
      <c r="B11" s="83" t="s">
        <v>398</v>
      </c>
      <c r="C11" s="84"/>
      <c r="D11" s="84">
        <v>5</v>
      </c>
      <c r="E11" s="85" t="s">
        <v>403</v>
      </c>
      <c r="F11" s="86">
        <f t="shared" si="0"/>
        <v>5</v>
      </c>
      <c r="G11" s="83">
        <v>2220</v>
      </c>
      <c r="H11" s="84">
        <v>2.2999999999999998</v>
      </c>
      <c r="I11" s="85" t="s">
        <v>402</v>
      </c>
      <c r="J11" s="84"/>
      <c r="K11" s="87">
        <f>D11-H11</f>
        <v>2.7</v>
      </c>
    </row>
    <row r="12" spans="1:16" ht="15.6" x14ac:dyDescent="0.3">
      <c r="A12" s="82"/>
      <c r="B12" s="83"/>
      <c r="C12" s="84"/>
      <c r="D12" s="84"/>
      <c r="E12" s="85"/>
      <c r="F12" s="86">
        <f t="shared" si="0"/>
        <v>0</v>
      </c>
      <c r="G12" s="88"/>
      <c r="H12" s="84"/>
      <c r="I12" s="85"/>
      <c r="J12" s="84"/>
      <c r="K12" s="87">
        <f t="shared" si="1"/>
        <v>0</v>
      </c>
    </row>
    <row r="13" spans="1:16" ht="15.6" x14ac:dyDescent="0.3">
      <c r="A13" s="82"/>
      <c r="B13" s="83"/>
      <c r="C13" s="84"/>
      <c r="D13" s="84"/>
      <c r="E13" s="85"/>
      <c r="F13" s="86">
        <f t="shared" si="0"/>
        <v>0</v>
      </c>
      <c r="G13" s="88"/>
      <c r="H13" s="84"/>
      <c r="I13" s="85"/>
      <c r="J13" s="84"/>
      <c r="K13" s="87">
        <f t="shared" si="1"/>
        <v>0</v>
      </c>
    </row>
    <row r="14" spans="1:16" ht="15.6" x14ac:dyDescent="0.3">
      <c r="A14" s="82"/>
      <c r="B14" s="83"/>
      <c r="C14" s="84"/>
      <c r="D14" s="84"/>
      <c r="E14" s="85"/>
      <c r="F14" s="86">
        <f t="shared" si="0"/>
        <v>0</v>
      </c>
      <c r="G14" s="83"/>
      <c r="H14" s="84"/>
      <c r="I14" s="85"/>
      <c r="J14" s="84"/>
      <c r="K14" s="87">
        <f t="shared" si="1"/>
        <v>0</v>
      </c>
    </row>
    <row r="15" spans="1:16" ht="15.6" x14ac:dyDescent="0.3">
      <c r="A15" s="88"/>
      <c r="B15" s="83"/>
      <c r="C15" s="84"/>
      <c r="D15" s="84"/>
      <c r="E15" s="85"/>
      <c r="F15" s="86">
        <f t="shared" si="0"/>
        <v>0</v>
      </c>
      <c r="G15" s="83"/>
      <c r="H15" s="84"/>
      <c r="I15" s="85"/>
      <c r="J15" s="84"/>
      <c r="K15" s="87">
        <f t="shared" si="1"/>
        <v>0</v>
      </c>
    </row>
    <row r="16" spans="1:16" ht="15" customHeight="1" x14ac:dyDescent="0.3">
      <c r="A16" s="88"/>
      <c r="B16" s="83"/>
      <c r="C16" s="84"/>
      <c r="D16" s="84"/>
      <c r="E16" s="85"/>
      <c r="F16" s="86">
        <f t="shared" si="0"/>
        <v>0</v>
      </c>
      <c r="G16" s="83"/>
      <c r="H16" s="84"/>
      <c r="I16" s="85"/>
      <c r="J16" s="84"/>
      <c r="K16" s="87">
        <f t="shared" si="1"/>
        <v>0</v>
      </c>
    </row>
    <row r="17" spans="1:11" ht="15.6" x14ac:dyDescent="0.3">
      <c r="A17" s="82"/>
      <c r="B17" s="83"/>
      <c r="C17" s="84"/>
      <c r="D17" s="84"/>
      <c r="E17" s="85"/>
      <c r="F17" s="86">
        <f t="shared" si="0"/>
        <v>0</v>
      </c>
      <c r="G17" s="83"/>
      <c r="H17" s="84"/>
      <c r="I17" s="85"/>
      <c r="J17" s="84"/>
      <c r="K17" s="87">
        <f t="shared" si="1"/>
        <v>0</v>
      </c>
    </row>
    <row r="18" spans="1:11" ht="15.6" x14ac:dyDescent="0.3">
      <c r="A18" s="82"/>
      <c r="B18" s="83"/>
      <c r="C18" s="84"/>
      <c r="D18" s="84"/>
      <c r="E18" s="85"/>
      <c r="F18" s="86">
        <f t="shared" si="0"/>
        <v>0</v>
      </c>
      <c r="G18" s="83"/>
      <c r="H18" s="84"/>
      <c r="I18" s="85"/>
      <c r="J18" s="84"/>
      <c r="K18" s="87">
        <f t="shared" si="1"/>
        <v>0</v>
      </c>
    </row>
    <row r="19" spans="1:11" ht="15.6" x14ac:dyDescent="0.3">
      <c r="A19" s="82"/>
      <c r="B19" s="83"/>
      <c r="C19" s="84"/>
      <c r="D19" s="84"/>
      <c r="E19" s="85"/>
      <c r="F19" s="86">
        <f t="shared" si="0"/>
        <v>0</v>
      </c>
      <c r="G19" s="83"/>
      <c r="H19" s="84"/>
      <c r="I19" s="85"/>
      <c r="J19" s="84"/>
      <c r="K19" s="87">
        <f t="shared" si="1"/>
        <v>0</v>
      </c>
    </row>
    <row r="20" spans="1:11" ht="15.6" x14ac:dyDescent="0.3">
      <c r="A20" s="82"/>
      <c r="B20" s="83"/>
      <c r="C20" s="84"/>
      <c r="D20" s="84"/>
      <c r="E20" s="85"/>
      <c r="F20" s="86">
        <f t="shared" si="0"/>
        <v>0</v>
      </c>
      <c r="G20" s="83"/>
      <c r="H20" s="84"/>
      <c r="I20" s="85"/>
      <c r="J20" s="84"/>
      <c r="K20" s="87">
        <f t="shared" si="1"/>
        <v>0</v>
      </c>
    </row>
    <row r="21" spans="1:11" ht="15.6" x14ac:dyDescent="0.3">
      <c r="A21" s="82"/>
      <c r="B21" s="83"/>
      <c r="C21" s="84"/>
      <c r="D21" s="84"/>
      <c r="E21" s="85"/>
      <c r="F21" s="86">
        <f t="shared" si="0"/>
        <v>0</v>
      </c>
      <c r="G21" s="83"/>
      <c r="H21" s="84"/>
      <c r="I21" s="85"/>
      <c r="J21" s="84"/>
      <c r="K21" s="87">
        <f t="shared" si="1"/>
        <v>0</v>
      </c>
    </row>
    <row r="22" spans="1:11" ht="15.6" x14ac:dyDescent="0.3">
      <c r="A22" s="82"/>
      <c r="B22" s="83"/>
      <c r="C22" s="84"/>
      <c r="D22" s="84"/>
      <c r="E22" s="85"/>
      <c r="F22" s="86">
        <f t="shared" si="0"/>
        <v>0</v>
      </c>
      <c r="G22" s="83"/>
      <c r="H22" s="84"/>
      <c r="I22" s="85"/>
      <c r="J22" s="84"/>
      <c r="K22" s="87">
        <f t="shared" si="1"/>
        <v>0</v>
      </c>
    </row>
    <row r="23" spans="1:11" ht="15.6" x14ac:dyDescent="0.3">
      <c r="A23" s="82"/>
      <c r="B23" s="83"/>
      <c r="C23" s="84"/>
      <c r="D23" s="84"/>
      <c r="E23" s="85"/>
      <c r="F23" s="86">
        <f t="shared" si="0"/>
        <v>0</v>
      </c>
      <c r="G23" s="83"/>
      <c r="H23" s="84"/>
      <c r="I23" s="85"/>
      <c r="J23" s="84"/>
      <c r="K23" s="87">
        <f t="shared" si="1"/>
        <v>0</v>
      </c>
    </row>
    <row r="24" spans="1:11" ht="15.6" x14ac:dyDescent="0.3">
      <c r="A24" s="82"/>
      <c r="B24" s="83"/>
      <c r="C24" s="84"/>
      <c r="D24" s="84"/>
      <c r="E24" s="85"/>
      <c r="F24" s="86">
        <f t="shared" si="0"/>
        <v>0</v>
      </c>
      <c r="G24" s="83"/>
      <c r="H24" s="84"/>
      <c r="I24" s="85"/>
      <c r="J24" s="84"/>
      <c r="K24" s="87">
        <f t="shared" si="1"/>
        <v>0</v>
      </c>
    </row>
    <row r="25" spans="1:11" ht="15.6" x14ac:dyDescent="0.3">
      <c r="A25" s="88"/>
      <c r="B25" s="83"/>
      <c r="C25" s="84"/>
      <c r="D25" s="84"/>
      <c r="E25" s="85"/>
      <c r="F25" s="86">
        <f t="shared" si="0"/>
        <v>0</v>
      </c>
      <c r="G25" s="83"/>
      <c r="H25" s="84"/>
      <c r="I25" s="85"/>
      <c r="J25" s="84"/>
      <c r="K25" s="87">
        <f t="shared" si="1"/>
        <v>0</v>
      </c>
    </row>
    <row r="26" spans="1:11" ht="15.6" x14ac:dyDescent="0.3">
      <c r="A26" s="88"/>
      <c r="B26" s="83"/>
      <c r="C26" s="84"/>
      <c r="D26" s="84"/>
      <c r="E26" s="85"/>
      <c r="F26" s="86">
        <f t="shared" si="0"/>
        <v>0</v>
      </c>
      <c r="G26" s="83"/>
      <c r="H26" s="84"/>
      <c r="I26" s="85"/>
      <c r="J26" s="84"/>
      <c r="K26" s="87">
        <f t="shared" si="1"/>
        <v>0</v>
      </c>
    </row>
    <row r="27" spans="1:11" ht="15.6" x14ac:dyDescent="0.3">
      <c r="A27" s="82"/>
      <c r="B27" s="83"/>
      <c r="C27" s="84"/>
      <c r="D27" s="84"/>
      <c r="E27" s="85"/>
      <c r="F27" s="86">
        <f t="shared" si="0"/>
        <v>0</v>
      </c>
      <c r="G27" s="83"/>
      <c r="H27" s="84"/>
      <c r="I27" s="85"/>
      <c r="J27" s="84"/>
      <c r="K27" s="87">
        <f t="shared" si="1"/>
        <v>0</v>
      </c>
    </row>
    <row r="28" spans="1:11" ht="15.6" x14ac:dyDescent="0.3">
      <c r="A28" s="82"/>
      <c r="B28" s="83"/>
      <c r="C28" s="84"/>
      <c r="D28" s="84"/>
      <c r="E28" s="85"/>
      <c r="F28" s="86">
        <f t="shared" si="0"/>
        <v>0</v>
      </c>
      <c r="G28" s="83"/>
      <c r="H28" s="84"/>
      <c r="I28" s="85"/>
      <c r="J28" s="84"/>
      <c r="K28" s="87">
        <f t="shared" si="1"/>
        <v>0</v>
      </c>
    </row>
    <row r="29" spans="1:11" ht="15.6" x14ac:dyDescent="0.3">
      <c r="A29" s="82"/>
      <c r="B29" s="83"/>
      <c r="C29" s="84"/>
      <c r="D29" s="84"/>
      <c r="E29" s="85"/>
      <c r="F29" s="86">
        <f t="shared" si="0"/>
        <v>0</v>
      </c>
      <c r="G29" s="83"/>
      <c r="H29" s="84"/>
      <c r="I29" s="85"/>
      <c r="J29" s="84"/>
      <c r="K29" s="87">
        <f t="shared" si="1"/>
        <v>0</v>
      </c>
    </row>
    <row r="30" spans="1:11" ht="15.6" x14ac:dyDescent="0.3">
      <c r="A30" s="82"/>
      <c r="B30" s="83"/>
      <c r="C30" s="84"/>
      <c r="D30" s="84"/>
      <c r="E30" s="85"/>
      <c r="F30" s="86">
        <f t="shared" si="0"/>
        <v>0</v>
      </c>
      <c r="G30" s="83"/>
      <c r="H30" s="84"/>
      <c r="I30" s="85"/>
      <c r="J30" s="84"/>
      <c r="K30" s="87">
        <f t="shared" si="1"/>
        <v>0</v>
      </c>
    </row>
    <row r="31" spans="1:11" ht="15.6" x14ac:dyDescent="0.3">
      <c r="A31" s="82"/>
      <c r="B31" s="83"/>
      <c r="C31" s="84"/>
      <c r="D31" s="84"/>
      <c r="E31" s="85"/>
      <c r="F31" s="86">
        <f t="shared" si="0"/>
        <v>0</v>
      </c>
      <c r="G31" s="83"/>
      <c r="H31" s="84"/>
      <c r="I31" s="85"/>
      <c r="J31" s="84"/>
      <c r="K31" s="87">
        <f t="shared" si="1"/>
        <v>0</v>
      </c>
    </row>
    <row r="32" spans="1:11" ht="15.6" x14ac:dyDescent="0.3">
      <c r="A32" s="82"/>
      <c r="B32" s="83"/>
      <c r="C32" s="84"/>
      <c r="D32" s="84"/>
      <c r="E32" s="85"/>
      <c r="F32" s="86">
        <f t="shared" si="0"/>
        <v>0</v>
      </c>
      <c r="G32" s="83"/>
      <c r="H32" s="84"/>
      <c r="I32" s="85"/>
      <c r="J32" s="84"/>
      <c r="K32" s="87">
        <f t="shared" si="1"/>
        <v>0</v>
      </c>
    </row>
    <row r="33" spans="1:11" ht="15.6" x14ac:dyDescent="0.3">
      <c r="A33" s="82"/>
      <c r="B33" s="83"/>
      <c r="C33" s="84"/>
      <c r="D33" s="84"/>
      <c r="E33" s="85"/>
      <c r="F33" s="86">
        <f t="shared" si="0"/>
        <v>0</v>
      </c>
      <c r="G33" s="83"/>
      <c r="H33" s="84"/>
      <c r="I33" s="85"/>
      <c r="J33" s="84"/>
      <c r="K33" s="87">
        <f t="shared" si="1"/>
        <v>0</v>
      </c>
    </row>
    <row r="34" spans="1:11" ht="15.6" x14ac:dyDescent="0.3">
      <c r="A34" s="82"/>
      <c r="B34" s="83"/>
      <c r="C34" s="84"/>
      <c r="D34" s="84"/>
      <c r="E34" s="85"/>
      <c r="F34" s="86">
        <f t="shared" si="0"/>
        <v>0</v>
      </c>
      <c r="G34" s="83"/>
      <c r="H34" s="84"/>
      <c r="I34" s="85"/>
      <c r="J34" s="84"/>
      <c r="K34" s="87">
        <f t="shared" si="1"/>
        <v>0</v>
      </c>
    </row>
    <row r="35" spans="1:11" ht="15.6" x14ac:dyDescent="0.3">
      <c r="A35" s="88"/>
      <c r="B35" s="83"/>
      <c r="C35" s="84"/>
      <c r="D35" s="84"/>
      <c r="E35" s="85"/>
      <c r="F35" s="86">
        <f t="shared" si="0"/>
        <v>0</v>
      </c>
      <c r="G35" s="83"/>
      <c r="H35" s="84"/>
      <c r="I35" s="85"/>
      <c r="J35" s="84"/>
      <c r="K35" s="87">
        <f t="shared" si="1"/>
        <v>0</v>
      </c>
    </row>
    <row r="36" spans="1:11" ht="15.6" x14ac:dyDescent="0.3">
      <c r="A36" s="88"/>
      <c r="B36" s="83"/>
      <c r="C36" s="84"/>
      <c r="D36" s="84"/>
      <c r="E36" s="85"/>
      <c r="F36" s="86">
        <f t="shared" si="0"/>
        <v>0</v>
      </c>
      <c r="G36" s="83"/>
      <c r="H36" s="84"/>
      <c r="I36" s="85"/>
      <c r="J36" s="84"/>
      <c r="K36" s="87">
        <f t="shared" si="1"/>
        <v>0</v>
      </c>
    </row>
    <row r="37" spans="1:11" ht="15.6" x14ac:dyDescent="0.3">
      <c r="A37" s="82"/>
      <c r="B37" s="83"/>
      <c r="C37" s="84"/>
      <c r="D37" s="84"/>
      <c r="E37" s="85"/>
      <c r="F37" s="86">
        <f t="shared" si="0"/>
        <v>0</v>
      </c>
      <c r="G37" s="83"/>
      <c r="H37" s="84"/>
      <c r="I37" s="85"/>
      <c r="J37" s="84"/>
      <c r="K37" s="87">
        <f t="shared" si="1"/>
        <v>0</v>
      </c>
    </row>
    <row r="38" spans="1:11" ht="15.6" x14ac:dyDescent="0.3">
      <c r="A38" s="82"/>
      <c r="B38" s="83"/>
      <c r="C38" s="84"/>
      <c r="D38" s="84"/>
      <c r="E38" s="85"/>
      <c r="F38" s="86">
        <f t="shared" si="0"/>
        <v>0</v>
      </c>
      <c r="G38" s="83"/>
      <c r="H38" s="84"/>
      <c r="I38" s="85"/>
      <c r="J38" s="84"/>
      <c r="K38" s="87">
        <f t="shared" si="1"/>
        <v>0</v>
      </c>
    </row>
    <row r="39" spans="1:11" ht="15.6" x14ac:dyDescent="0.3">
      <c r="A39" s="82"/>
      <c r="B39" s="83"/>
      <c r="C39" s="84"/>
      <c r="D39" s="84"/>
      <c r="E39" s="85"/>
      <c r="F39" s="86">
        <f t="shared" si="0"/>
        <v>0</v>
      </c>
      <c r="G39" s="83"/>
      <c r="H39" s="84"/>
      <c r="I39" s="85"/>
      <c r="J39" s="84"/>
      <c r="K39" s="87">
        <f t="shared" si="1"/>
        <v>0</v>
      </c>
    </row>
    <row r="40" spans="1:11" ht="15.6" x14ac:dyDescent="0.3">
      <c r="A40" s="82"/>
      <c r="B40" s="83"/>
      <c r="C40" s="84"/>
      <c r="D40" s="84"/>
      <c r="E40" s="85"/>
      <c r="F40" s="86">
        <f t="shared" si="0"/>
        <v>0</v>
      </c>
      <c r="G40" s="83"/>
      <c r="H40" s="84"/>
      <c r="I40" s="85"/>
      <c r="J40" s="84"/>
      <c r="K40" s="87">
        <f t="shared" si="1"/>
        <v>0</v>
      </c>
    </row>
    <row r="41" spans="1:11" ht="15.6" x14ac:dyDescent="0.3">
      <c r="A41" s="82"/>
      <c r="B41" s="83"/>
      <c r="C41" s="84"/>
      <c r="D41" s="84"/>
      <c r="E41" s="85"/>
      <c r="F41" s="86">
        <f t="shared" si="0"/>
        <v>0</v>
      </c>
      <c r="G41" s="83"/>
      <c r="H41" s="84"/>
      <c r="I41" s="85"/>
      <c r="J41" s="84"/>
      <c r="K41" s="87">
        <f t="shared" si="1"/>
        <v>0</v>
      </c>
    </row>
    <row r="42" spans="1:11" ht="15.6" x14ac:dyDescent="0.3">
      <c r="A42" s="82"/>
      <c r="B42" s="83"/>
      <c r="C42" s="84"/>
      <c r="D42" s="84"/>
      <c r="E42" s="85"/>
      <c r="F42" s="86">
        <f t="shared" si="0"/>
        <v>0</v>
      </c>
      <c r="G42" s="83"/>
      <c r="H42" s="84"/>
      <c r="I42" s="85"/>
      <c r="J42" s="84"/>
      <c r="K42" s="87">
        <f t="shared" si="1"/>
        <v>0</v>
      </c>
    </row>
    <row r="43" spans="1:11" ht="15.6" x14ac:dyDescent="0.3">
      <c r="A43" s="82"/>
      <c r="B43" s="83"/>
      <c r="C43" s="84"/>
      <c r="D43" s="84"/>
      <c r="E43" s="85"/>
      <c r="F43" s="86">
        <f t="shared" si="0"/>
        <v>0</v>
      </c>
      <c r="G43" s="83"/>
      <c r="H43" s="84"/>
      <c r="I43" s="85"/>
      <c r="J43" s="84"/>
      <c r="K43" s="87">
        <f t="shared" si="1"/>
        <v>0</v>
      </c>
    </row>
    <row r="44" spans="1:11" ht="15.6" x14ac:dyDescent="0.3">
      <c r="A44" s="82"/>
      <c r="B44" s="83"/>
      <c r="C44" s="84"/>
      <c r="D44" s="84"/>
      <c r="E44" s="85"/>
      <c r="F44" s="86">
        <f t="shared" si="0"/>
        <v>0</v>
      </c>
      <c r="G44" s="83"/>
      <c r="H44" s="84"/>
      <c r="I44" s="85"/>
      <c r="J44" s="84"/>
      <c r="K44" s="87">
        <f t="shared" si="1"/>
        <v>0</v>
      </c>
    </row>
    <row r="45" spans="1:11" ht="15.6" x14ac:dyDescent="0.3">
      <c r="A45" s="88"/>
      <c r="B45" s="83"/>
      <c r="C45" s="84"/>
      <c r="D45" s="84"/>
      <c r="E45" s="85"/>
      <c r="F45" s="86">
        <f t="shared" si="0"/>
        <v>0</v>
      </c>
      <c r="G45" s="83"/>
      <c r="H45" s="84"/>
      <c r="I45" s="85"/>
      <c r="J45" s="84"/>
      <c r="K45" s="87">
        <f t="shared" si="1"/>
        <v>0</v>
      </c>
    </row>
    <row r="46" spans="1:11" ht="15.6" x14ac:dyDescent="0.3">
      <c r="A46" s="88"/>
      <c r="B46" s="83"/>
      <c r="C46" s="84"/>
      <c r="D46" s="84"/>
      <c r="E46" s="85"/>
      <c r="F46" s="86">
        <f t="shared" si="0"/>
        <v>0</v>
      </c>
      <c r="G46" s="83"/>
      <c r="H46" s="84"/>
      <c r="I46" s="85"/>
      <c r="J46" s="84"/>
      <c r="K46" s="87">
        <f t="shared" si="1"/>
        <v>0</v>
      </c>
    </row>
    <row r="47" spans="1:11" ht="15.6" x14ac:dyDescent="0.3">
      <c r="A47" s="89"/>
      <c r="B47" s="58"/>
      <c r="C47" s="90"/>
      <c r="D47" s="90"/>
      <c r="E47" s="91"/>
      <c r="F47" s="86">
        <f t="shared" si="0"/>
        <v>0</v>
      </c>
      <c r="G47" s="58"/>
      <c r="H47" s="90"/>
      <c r="I47" s="91"/>
      <c r="J47" s="90"/>
      <c r="K47" s="87">
        <f t="shared" si="1"/>
        <v>0</v>
      </c>
    </row>
    <row r="48" spans="1:11" ht="15.6" x14ac:dyDescent="0.3">
      <c r="A48" s="89"/>
      <c r="B48" s="58"/>
      <c r="C48" s="90"/>
      <c r="D48" s="90"/>
      <c r="E48" s="91"/>
      <c r="F48" s="86">
        <f t="shared" si="0"/>
        <v>0</v>
      </c>
      <c r="G48" s="58"/>
      <c r="H48" s="90"/>
      <c r="I48" s="91"/>
      <c r="J48" s="90"/>
      <c r="K48" s="87">
        <f t="shared" si="1"/>
        <v>0</v>
      </c>
    </row>
    <row r="49" spans="1:11" ht="15.6" x14ac:dyDescent="0.3">
      <c r="A49" s="89"/>
      <c r="B49" s="58"/>
      <c r="C49" s="90"/>
      <c r="D49" s="90"/>
      <c r="E49" s="91"/>
      <c r="F49" s="86">
        <f t="shared" si="0"/>
        <v>0</v>
      </c>
      <c r="G49" s="58"/>
      <c r="H49" s="90"/>
      <c r="I49" s="91"/>
      <c r="J49" s="90"/>
      <c r="K49" s="87">
        <f t="shared" si="1"/>
        <v>0</v>
      </c>
    </row>
    <row r="50" spans="1:11" ht="15.6" x14ac:dyDescent="0.3">
      <c r="A50" s="58"/>
      <c r="B50" s="59" t="s">
        <v>360</v>
      </c>
      <c r="C50" s="60">
        <f>SUM(C7:C49)</f>
        <v>0</v>
      </c>
      <c r="D50" s="60">
        <f>SUM(D7:D49)</f>
        <v>16</v>
      </c>
      <c r="E50" s="61"/>
      <c r="F50" s="92">
        <f t="shared" si="0"/>
        <v>16</v>
      </c>
      <c r="G50" s="93"/>
      <c r="H50" s="60">
        <f>SUM(H7:H49)</f>
        <v>2.6999999999999997</v>
      </c>
      <c r="I50" s="61"/>
      <c r="J50" s="60">
        <f>SUM(J7:J49)</f>
        <v>0</v>
      </c>
      <c r="K50" s="87">
        <v>13.3</v>
      </c>
    </row>
    <row r="51" spans="1:11" x14ac:dyDescent="0.3">
      <c r="K51" s="114"/>
    </row>
    <row r="53" spans="1:11" ht="15.6" x14ac:dyDescent="0.3">
      <c r="B53" s="65" t="s">
        <v>372</v>
      </c>
      <c r="F53" s="94"/>
      <c r="G53" s="115" t="s">
        <v>404</v>
      </c>
      <c r="H53" s="73"/>
    </row>
    <row r="54" spans="1:11" x14ac:dyDescent="0.3">
      <c r="B54" s="65"/>
      <c r="F54" s="72" t="s">
        <v>373</v>
      </c>
      <c r="G54" s="72"/>
      <c r="H54" s="72"/>
    </row>
    <row r="55" spans="1:11" ht="15.6" x14ac:dyDescent="0.3">
      <c r="B55" s="65" t="s">
        <v>365</v>
      </c>
      <c r="F55" s="94"/>
      <c r="G55" s="67" t="s">
        <v>405</v>
      </c>
      <c r="H55" s="73"/>
    </row>
    <row r="56" spans="1:11" x14ac:dyDescent="0.3">
      <c r="F56" s="72" t="s">
        <v>373</v>
      </c>
      <c r="G56" s="72"/>
      <c r="H56" s="72"/>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7AFC-93F1-4BA0-9615-3809D95347FD}">
  <sheetPr>
    <pageSetUpPr fitToPage="1"/>
  </sheetPr>
  <dimension ref="A1:N64"/>
  <sheetViews>
    <sheetView zoomScale="75" workbookViewId="0">
      <selection activeCell="C6" sqref="C6"/>
    </sheetView>
  </sheetViews>
  <sheetFormatPr defaultRowHeight="14.4" x14ac:dyDescent="0.3"/>
  <cols>
    <col min="1" max="1" width="7.33203125" customWidth="1"/>
    <col min="2" max="2" width="31.332031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12" max="12" width="10.44140625" customWidth="1"/>
    <col min="257" max="257" width="7.33203125" customWidth="1"/>
    <col min="258" max="258" width="31.332031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268" max="268" width="10.44140625" customWidth="1"/>
    <col min="513" max="513" width="7.33203125" customWidth="1"/>
    <col min="514" max="514" width="31.332031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524" max="524" width="10.44140625" customWidth="1"/>
    <col min="769" max="769" width="7.33203125" customWidth="1"/>
    <col min="770" max="770" width="31.332031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780" max="780" width="10.44140625" customWidth="1"/>
    <col min="1025" max="1025" width="7.33203125" customWidth="1"/>
    <col min="1026" max="1026" width="31.332031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036" max="1036" width="10.44140625" customWidth="1"/>
    <col min="1281" max="1281" width="7.33203125" customWidth="1"/>
    <col min="1282" max="1282" width="31.332031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292" max="1292" width="10.44140625" customWidth="1"/>
    <col min="1537" max="1537" width="7.33203125" customWidth="1"/>
    <col min="1538" max="1538" width="31.332031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548" max="1548" width="10.44140625" customWidth="1"/>
    <col min="1793" max="1793" width="7.33203125" customWidth="1"/>
    <col min="1794" max="1794" width="31.332031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1804" max="1804" width="10.44140625" customWidth="1"/>
    <col min="2049" max="2049" width="7.33203125" customWidth="1"/>
    <col min="2050" max="2050" width="31.332031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060" max="2060" width="10.44140625" customWidth="1"/>
    <col min="2305" max="2305" width="7.33203125" customWidth="1"/>
    <col min="2306" max="2306" width="31.332031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316" max="2316" width="10.44140625" customWidth="1"/>
    <col min="2561" max="2561" width="7.33203125" customWidth="1"/>
    <col min="2562" max="2562" width="31.332031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572" max="2572" width="10.44140625" customWidth="1"/>
    <col min="2817" max="2817" width="7.33203125" customWidth="1"/>
    <col min="2818" max="2818" width="31.332031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2828" max="2828" width="10.44140625" customWidth="1"/>
    <col min="3073" max="3073" width="7.33203125" customWidth="1"/>
    <col min="3074" max="3074" width="31.332031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084" max="3084" width="10.44140625" customWidth="1"/>
    <col min="3329" max="3329" width="7.33203125" customWidth="1"/>
    <col min="3330" max="3330" width="31.332031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340" max="3340" width="10.44140625" customWidth="1"/>
    <col min="3585" max="3585" width="7.33203125" customWidth="1"/>
    <col min="3586" max="3586" width="31.332031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596" max="3596" width="10.44140625" customWidth="1"/>
    <col min="3841" max="3841" width="7.33203125" customWidth="1"/>
    <col min="3842" max="3842" width="31.332031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3852" max="3852" width="10.44140625" customWidth="1"/>
    <col min="4097" max="4097" width="7.33203125" customWidth="1"/>
    <col min="4098" max="4098" width="31.332031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108" max="4108" width="10.44140625" customWidth="1"/>
    <col min="4353" max="4353" width="7.33203125" customWidth="1"/>
    <col min="4354" max="4354" width="31.332031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364" max="4364" width="10.44140625" customWidth="1"/>
    <col min="4609" max="4609" width="7.33203125" customWidth="1"/>
    <col min="4610" max="4610" width="31.332031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620" max="4620" width="10.44140625" customWidth="1"/>
    <col min="4865" max="4865" width="7.33203125" customWidth="1"/>
    <col min="4866" max="4866" width="31.332031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4876" max="4876" width="10.44140625" customWidth="1"/>
    <col min="5121" max="5121" width="7.33203125" customWidth="1"/>
    <col min="5122" max="5122" width="31.332031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132" max="5132" width="10.44140625" customWidth="1"/>
    <col min="5377" max="5377" width="7.33203125" customWidth="1"/>
    <col min="5378" max="5378" width="31.332031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388" max="5388" width="10.44140625" customWidth="1"/>
    <col min="5633" max="5633" width="7.33203125" customWidth="1"/>
    <col min="5634" max="5634" width="31.332031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644" max="5644" width="10.44140625" customWidth="1"/>
    <col min="5889" max="5889" width="7.33203125" customWidth="1"/>
    <col min="5890" max="5890" width="31.332031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5900" max="5900" width="10.44140625" customWidth="1"/>
    <col min="6145" max="6145" width="7.33203125" customWidth="1"/>
    <col min="6146" max="6146" width="31.332031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156" max="6156" width="10.44140625" customWidth="1"/>
    <col min="6401" max="6401" width="7.33203125" customWidth="1"/>
    <col min="6402" max="6402" width="31.332031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412" max="6412" width="10.44140625" customWidth="1"/>
    <col min="6657" max="6657" width="7.33203125" customWidth="1"/>
    <col min="6658" max="6658" width="31.332031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668" max="6668" width="10.44140625" customWidth="1"/>
    <col min="6913" max="6913" width="7.33203125" customWidth="1"/>
    <col min="6914" max="6914" width="31.332031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6924" max="6924" width="10.44140625" customWidth="1"/>
    <col min="7169" max="7169" width="7.33203125" customWidth="1"/>
    <col min="7170" max="7170" width="31.332031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180" max="7180" width="10.44140625" customWidth="1"/>
    <col min="7425" max="7425" width="7.33203125" customWidth="1"/>
    <col min="7426" max="7426" width="31.332031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436" max="7436" width="10.44140625" customWidth="1"/>
    <col min="7681" max="7681" width="7.33203125" customWidth="1"/>
    <col min="7682" max="7682" width="31.332031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692" max="7692" width="10.44140625" customWidth="1"/>
    <col min="7937" max="7937" width="7.33203125" customWidth="1"/>
    <col min="7938" max="7938" width="31.332031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7948" max="7948" width="10.44140625" customWidth="1"/>
    <col min="8193" max="8193" width="7.33203125" customWidth="1"/>
    <col min="8194" max="8194" width="31.332031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204" max="8204" width="10.44140625" customWidth="1"/>
    <col min="8449" max="8449" width="7.33203125" customWidth="1"/>
    <col min="8450" max="8450" width="31.332031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460" max="8460" width="10.44140625" customWidth="1"/>
    <col min="8705" max="8705" width="7.33203125" customWidth="1"/>
    <col min="8706" max="8706" width="31.332031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716" max="8716" width="10.44140625" customWidth="1"/>
    <col min="8961" max="8961" width="7.33203125" customWidth="1"/>
    <col min="8962" max="8962" width="31.332031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8972" max="8972" width="10.44140625" customWidth="1"/>
    <col min="9217" max="9217" width="7.33203125" customWidth="1"/>
    <col min="9218" max="9218" width="31.332031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228" max="9228" width="10.44140625" customWidth="1"/>
    <col min="9473" max="9473" width="7.33203125" customWidth="1"/>
    <col min="9474" max="9474" width="31.332031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484" max="9484" width="10.44140625" customWidth="1"/>
    <col min="9729" max="9729" width="7.33203125" customWidth="1"/>
    <col min="9730" max="9730" width="31.332031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740" max="9740" width="10.44140625" customWidth="1"/>
    <col min="9985" max="9985" width="7.33203125" customWidth="1"/>
    <col min="9986" max="9986" width="31.332031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9996" max="9996" width="10.44140625" customWidth="1"/>
    <col min="10241" max="10241" width="7.33203125" customWidth="1"/>
    <col min="10242" max="10242" width="31.332031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252" max="10252" width="10.44140625" customWidth="1"/>
    <col min="10497" max="10497" width="7.33203125" customWidth="1"/>
    <col min="10498" max="10498" width="31.332031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508" max="10508" width="10.44140625" customWidth="1"/>
    <col min="10753" max="10753" width="7.33203125" customWidth="1"/>
    <col min="10754" max="10754" width="31.332031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0764" max="10764" width="10.44140625" customWidth="1"/>
    <col min="11009" max="11009" width="7.33203125" customWidth="1"/>
    <col min="11010" max="11010" width="31.332031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020" max="11020" width="10.44140625" customWidth="1"/>
    <col min="11265" max="11265" width="7.33203125" customWidth="1"/>
    <col min="11266" max="11266" width="31.332031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276" max="11276" width="10.44140625" customWidth="1"/>
    <col min="11521" max="11521" width="7.33203125" customWidth="1"/>
    <col min="11522" max="11522" width="31.332031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532" max="11532" width="10.44140625" customWidth="1"/>
    <col min="11777" max="11777" width="7.33203125" customWidth="1"/>
    <col min="11778" max="11778" width="31.332031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1788" max="11788" width="10.44140625" customWidth="1"/>
    <col min="12033" max="12033" width="7.33203125" customWidth="1"/>
    <col min="12034" max="12034" width="31.332031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044" max="12044" width="10.44140625" customWidth="1"/>
    <col min="12289" max="12289" width="7.33203125" customWidth="1"/>
    <col min="12290" max="12290" width="31.332031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300" max="12300" width="10.44140625" customWidth="1"/>
    <col min="12545" max="12545" width="7.33203125" customWidth="1"/>
    <col min="12546" max="12546" width="31.332031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556" max="12556" width="10.44140625" customWidth="1"/>
    <col min="12801" max="12801" width="7.33203125" customWidth="1"/>
    <col min="12802" max="12802" width="31.332031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2812" max="12812" width="10.44140625" customWidth="1"/>
    <col min="13057" max="13057" width="7.33203125" customWidth="1"/>
    <col min="13058" max="13058" width="31.332031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068" max="13068" width="10.44140625" customWidth="1"/>
    <col min="13313" max="13313" width="7.33203125" customWidth="1"/>
    <col min="13314" max="13314" width="31.332031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324" max="13324" width="10.44140625" customWidth="1"/>
    <col min="13569" max="13569" width="7.33203125" customWidth="1"/>
    <col min="13570" max="13570" width="31.332031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580" max="13580" width="10.44140625" customWidth="1"/>
    <col min="13825" max="13825" width="7.33203125" customWidth="1"/>
    <col min="13826" max="13826" width="31.332031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3836" max="13836" width="10.44140625" customWidth="1"/>
    <col min="14081" max="14081" width="7.33203125" customWidth="1"/>
    <col min="14082" max="14082" width="31.332031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092" max="14092" width="10.44140625" customWidth="1"/>
    <col min="14337" max="14337" width="7.33203125" customWidth="1"/>
    <col min="14338" max="14338" width="31.332031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348" max="14348" width="10.44140625" customWidth="1"/>
    <col min="14593" max="14593" width="7.33203125" customWidth="1"/>
    <col min="14594" max="14594" width="31.332031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604" max="14604" width="10.44140625" customWidth="1"/>
    <col min="14849" max="14849" width="7.33203125" customWidth="1"/>
    <col min="14850" max="14850" width="31.332031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4860" max="14860" width="10.44140625" customWidth="1"/>
    <col min="15105" max="15105" width="7.33203125" customWidth="1"/>
    <col min="15106" max="15106" width="31.332031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116" max="15116" width="10.44140625" customWidth="1"/>
    <col min="15361" max="15361" width="7.33203125" customWidth="1"/>
    <col min="15362" max="15362" width="31.332031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372" max="15372" width="10.44140625" customWidth="1"/>
    <col min="15617" max="15617" width="7.33203125" customWidth="1"/>
    <col min="15618" max="15618" width="31.332031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628" max="15628" width="10.44140625" customWidth="1"/>
    <col min="15873" max="15873" width="7.33203125" customWidth="1"/>
    <col min="15874" max="15874" width="31.332031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5884" max="15884" width="10.44140625" customWidth="1"/>
    <col min="16129" max="16129" width="7.33203125" customWidth="1"/>
    <col min="16130" max="16130" width="31.332031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 min="16140" max="16140" width="10.44140625" customWidth="1"/>
  </cols>
  <sheetData>
    <row r="1" spans="1:12" ht="18.75" customHeight="1" x14ac:dyDescent="0.3">
      <c r="I1" s="112" t="s">
        <v>0</v>
      </c>
      <c r="J1" s="112"/>
      <c r="K1" s="112"/>
    </row>
    <row r="2" spans="1:12" ht="20.25" customHeight="1" x14ac:dyDescent="0.3">
      <c r="A2" s="5"/>
      <c r="B2" s="5"/>
      <c r="C2" s="5"/>
      <c r="D2" s="5"/>
      <c r="E2" s="5"/>
      <c r="F2" s="5"/>
      <c r="G2" s="5"/>
      <c r="H2" s="8"/>
      <c r="I2" s="113" t="s">
        <v>396</v>
      </c>
      <c r="J2" s="113"/>
      <c r="K2" s="113"/>
      <c r="L2" s="113"/>
    </row>
    <row r="3" spans="1:12" ht="61.5" customHeight="1" x14ac:dyDescent="0.3">
      <c r="A3" s="5"/>
      <c r="B3" s="79" t="s">
        <v>406</v>
      </c>
      <c r="C3" s="80"/>
      <c r="D3" s="80"/>
      <c r="E3" s="80"/>
      <c r="F3" s="80"/>
      <c r="G3" s="80"/>
      <c r="H3" s="80"/>
      <c r="I3" s="80"/>
      <c r="J3" s="80"/>
      <c r="K3" s="5"/>
    </row>
    <row r="4" spans="1:12" ht="31.5" customHeight="1" x14ac:dyDescent="0.3">
      <c r="A4" s="81" t="s">
        <v>369</v>
      </c>
      <c r="B4" s="81"/>
      <c r="C4" s="81"/>
      <c r="D4" s="81"/>
      <c r="E4" s="81"/>
      <c r="F4" s="81"/>
      <c r="G4" s="81"/>
      <c r="H4" s="81"/>
      <c r="I4" s="81"/>
      <c r="J4" s="81"/>
      <c r="K4" s="81"/>
    </row>
    <row r="5" spans="1:12" ht="33" customHeight="1" x14ac:dyDescent="0.3">
      <c r="A5" s="20" t="s">
        <v>6</v>
      </c>
      <c r="B5" s="20" t="s">
        <v>7</v>
      </c>
      <c r="C5" s="21" t="s">
        <v>8</v>
      </c>
      <c r="D5" s="21"/>
      <c r="E5" s="21"/>
      <c r="F5" s="21" t="s">
        <v>9</v>
      </c>
      <c r="G5" s="21" t="s">
        <v>10</v>
      </c>
      <c r="H5" s="21"/>
      <c r="I5" s="21"/>
      <c r="J5" s="21"/>
      <c r="K5" s="23" t="s">
        <v>11</v>
      </c>
    </row>
    <row r="6" spans="1:12" ht="158.25" customHeight="1" x14ac:dyDescent="0.3">
      <c r="A6" s="20"/>
      <c r="B6" s="20"/>
      <c r="C6" s="24" t="s">
        <v>12</v>
      </c>
      <c r="D6" s="24" t="s">
        <v>13</v>
      </c>
      <c r="E6" s="24" t="s">
        <v>15</v>
      </c>
      <c r="F6" s="21"/>
      <c r="G6" s="25" t="s">
        <v>16</v>
      </c>
      <c r="H6" s="24" t="s">
        <v>17</v>
      </c>
      <c r="I6" s="24" t="s">
        <v>18</v>
      </c>
      <c r="J6" s="24" t="s">
        <v>17</v>
      </c>
      <c r="K6" s="23"/>
    </row>
    <row r="7" spans="1:12" ht="30" customHeight="1" x14ac:dyDescent="0.3">
      <c r="A7" s="82">
        <v>1</v>
      </c>
      <c r="B7" s="83" t="s">
        <v>407</v>
      </c>
      <c r="C7" s="24"/>
      <c r="D7" s="82">
        <v>7.4</v>
      </c>
      <c r="E7" s="98" t="s">
        <v>408</v>
      </c>
      <c r="F7" s="116">
        <f>SUM(C7,D7)</f>
        <v>7.4</v>
      </c>
      <c r="G7" s="117"/>
      <c r="H7" s="82"/>
      <c r="I7" s="98" t="s">
        <v>408</v>
      </c>
      <c r="J7" s="82">
        <v>7.4</v>
      </c>
      <c r="K7" s="25"/>
    </row>
    <row r="8" spans="1:12" ht="15.6" x14ac:dyDescent="0.3">
      <c r="A8" s="82">
        <v>2</v>
      </c>
      <c r="B8" s="118" t="s">
        <v>409</v>
      </c>
      <c r="C8" s="119"/>
      <c r="D8" s="119">
        <v>25.2</v>
      </c>
      <c r="E8" s="85" t="s">
        <v>91</v>
      </c>
      <c r="F8" s="116">
        <f>SUM(C8,D8)</f>
        <v>25.2</v>
      </c>
      <c r="G8" s="83"/>
      <c r="H8" s="84"/>
      <c r="I8" s="85" t="s">
        <v>91</v>
      </c>
      <c r="J8" s="119">
        <v>25.2</v>
      </c>
      <c r="K8" s="87"/>
    </row>
    <row r="9" spans="1:12" ht="15.6" x14ac:dyDescent="0.3">
      <c r="A9" s="82">
        <v>3</v>
      </c>
      <c r="B9" s="83" t="s">
        <v>407</v>
      </c>
      <c r="C9" s="119"/>
      <c r="D9" s="84">
        <v>37.799999999999997</v>
      </c>
      <c r="E9" s="85" t="s">
        <v>410</v>
      </c>
      <c r="F9" s="116">
        <v>37.799999999999997</v>
      </c>
      <c r="G9" s="83"/>
      <c r="H9" s="84"/>
      <c r="I9" s="85" t="s">
        <v>410</v>
      </c>
      <c r="J9" s="84">
        <v>37.799999999999997</v>
      </c>
      <c r="K9" s="87"/>
    </row>
    <row r="10" spans="1:12" ht="31.2" x14ac:dyDescent="0.3">
      <c r="A10" s="82">
        <v>5</v>
      </c>
      <c r="B10" s="85" t="s">
        <v>411</v>
      </c>
      <c r="C10" s="119"/>
      <c r="D10" s="84">
        <v>8.3000000000000007</v>
      </c>
      <c r="E10" s="85" t="s">
        <v>91</v>
      </c>
      <c r="F10" s="116">
        <v>559.29999999999995</v>
      </c>
      <c r="G10" s="120"/>
      <c r="H10" s="120"/>
      <c r="I10" s="85" t="s">
        <v>91</v>
      </c>
      <c r="J10" s="119">
        <v>8.3000000000000007</v>
      </c>
      <c r="K10" s="87"/>
    </row>
    <row r="11" spans="1:12" ht="15.6" x14ac:dyDescent="0.3">
      <c r="A11" s="82">
        <v>4</v>
      </c>
      <c r="B11" s="83" t="s">
        <v>407</v>
      </c>
      <c r="C11" s="119">
        <v>175.9</v>
      </c>
      <c r="D11" s="84"/>
      <c r="E11" s="85"/>
      <c r="F11" s="116">
        <v>0</v>
      </c>
      <c r="G11" s="120">
        <v>2210</v>
      </c>
      <c r="H11" s="121">
        <v>16.399999999999999</v>
      </c>
      <c r="I11" s="85" t="s">
        <v>412</v>
      </c>
      <c r="J11" s="119"/>
      <c r="K11" s="87"/>
    </row>
    <row r="12" spans="1:12" ht="15.6" x14ac:dyDescent="0.3">
      <c r="A12" s="82">
        <v>4</v>
      </c>
      <c r="B12" s="83" t="s">
        <v>407</v>
      </c>
      <c r="C12" s="119"/>
      <c r="D12" s="84"/>
      <c r="E12" s="85"/>
      <c r="F12" s="116">
        <v>0</v>
      </c>
      <c r="G12" s="120">
        <v>2210</v>
      </c>
      <c r="H12" s="122">
        <v>22.4</v>
      </c>
      <c r="I12" s="85" t="s">
        <v>413</v>
      </c>
      <c r="J12" s="119"/>
      <c r="K12" s="87"/>
    </row>
    <row r="13" spans="1:12" ht="15.6" x14ac:dyDescent="0.3">
      <c r="A13" s="82">
        <v>7</v>
      </c>
      <c r="B13" s="83"/>
      <c r="C13" s="119"/>
      <c r="D13" s="84"/>
      <c r="E13" s="85"/>
      <c r="F13" s="116">
        <v>0</v>
      </c>
      <c r="G13" s="120">
        <v>2210</v>
      </c>
      <c r="H13" s="122">
        <v>41.7</v>
      </c>
      <c r="I13" s="85" t="s">
        <v>389</v>
      </c>
      <c r="J13" s="119"/>
      <c r="K13" s="87"/>
    </row>
    <row r="14" spans="1:12" ht="31.5" customHeight="1" x14ac:dyDescent="0.3">
      <c r="A14" s="82">
        <v>8</v>
      </c>
      <c r="B14" s="85"/>
      <c r="C14" s="119"/>
      <c r="D14" s="84"/>
      <c r="E14" s="85"/>
      <c r="F14" s="116">
        <v>0</v>
      </c>
      <c r="G14" s="123">
        <v>2220</v>
      </c>
      <c r="H14" s="2">
        <v>148.6</v>
      </c>
      <c r="I14" s="85" t="s">
        <v>91</v>
      </c>
      <c r="J14" s="119"/>
      <c r="K14" s="87"/>
    </row>
    <row r="15" spans="1:12" ht="48.75" customHeight="1" x14ac:dyDescent="0.3">
      <c r="A15" s="82">
        <v>9</v>
      </c>
      <c r="B15" s="83"/>
      <c r="C15" s="119"/>
      <c r="D15" s="119"/>
      <c r="E15" s="85"/>
      <c r="F15" s="116">
        <v>0</v>
      </c>
      <c r="G15" s="124">
        <v>2230</v>
      </c>
      <c r="H15" s="119">
        <v>37.200000000000003</v>
      </c>
      <c r="I15" s="85" t="s">
        <v>370</v>
      </c>
      <c r="J15" s="119"/>
      <c r="K15" s="87"/>
    </row>
    <row r="16" spans="1:12" ht="61.5" customHeight="1" x14ac:dyDescent="0.3">
      <c r="A16" s="82">
        <v>10</v>
      </c>
      <c r="B16" s="85"/>
      <c r="C16" s="119"/>
      <c r="D16" s="119"/>
      <c r="E16" s="85"/>
      <c r="F16" s="116">
        <v>0</v>
      </c>
      <c r="G16" s="120">
        <v>2240</v>
      </c>
      <c r="H16" s="122">
        <v>335.5</v>
      </c>
      <c r="I16" s="85" t="s">
        <v>414</v>
      </c>
      <c r="J16" s="119"/>
      <c r="K16" s="87"/>
    </row>
    <row r="17" spans="1:14" ht="48" customHeight="1" x14ac:dyDescent="0.3">
      <c r="A17" s="82">
        <v>11</v>
      </c>
      <c r="B17" s="83"/>
      <c r="C17" s="84"/>
      <c r="D17" s="119"/>
      <c r="E17" s="85"/>
      <c r="F17" s="116">
        <f>C17</f>
        <v>0</v>
      </c>
      <c r="G17" s="120"/>
      <c r="H17" s="125"/>
      <c r="I17" s="85"/>
      <c r="J17" s="119"/>
      <c r="K17" s="87"/>
      <c r="N17" s="114"/>
    </row>
    <row r="18" spans="1:14" ht="15.6" x14ac:dyDescent="0.3">
      <c r="A18" s="82">
        <v>12</v>
      </c>
      <c r="B18" s="85"/>
      <c r="C18" s="84"/>
      <c r="D18" s="119"/>
      <c r="E18" s="85"/>
      <c r="F18" s="116">
        <f>C18</f>
        <v>0</v>
      </c>
      <c r="G18" s="83"/>
      <c r="H18" s="84"/>
      <c r="I18" s="85"/>
      <c r="J18" s="119"/>
      <c r="K18" s="87"/>
    </row>
    <row r="19" spans="1:14" ht="15.6" x14ac:dyDescent="0.3">
      <c r="A19" s="82">
        <v>13</v>
      </c>
      <c r="B19" s="85"/>
      <c r="C19" s="84"/>
      <c r="D19" s="84"/>
      <c r="E19" s="85"/>
      <c r="F19" s="86">
        <f t="shared" ref="F19:F58" si="0">SUM(C19,D19)</f>
        <v>0</v>
      </c>
      <c r="G19" s="120"/>
      <c r="H19" s="122"/>
      <c r="I19" s="85"/>
      <c r="J19" s="119"/>
      <c r="K19" s="87"/>
    </row>
    <row r="20" spans="1:14" ht="15.6" x14ac:dyDescent="0.3">
      <c r="A20" s="82">
        <v>14</v>
      </c>
      <c r="B20" s="83"/>
      <c r="C20" s="84"/>
      <c r="D20" s="84"/>
      <c r="E20" s="85"/>
      <c r="F20" s="86">
        <f t="shared" si="0"/>
        <v>0</v>
      </c>
      <c r="G20" s="120"/>
      <c r="H20" s="122"/>
      <c r="I20" s="85"/>
      <c r="J20" s="119"/>
      <c r="K20" s="87"/>
    </row>
    <row r="21" spans="1:14" ht="15.6" x14ac:dyDescent="0.3">
      <c r="A21" s="88">
        <v>15</v>
      </c>
      <c r="B21" s="83"/>
      <c r="C21" s="84"/>
      <c r="D21" s="84"/>
      <c r="E21" s="85"/>
      <c r="F21" s="86">
        <f t="shared" si="0"/>
        <v>0</v>
      </c>
      <c r="G21" s="83"/>
      <c r="H21" s="119"/>
      <c r="I21" s="85"/>
      <c r="J21" s="119"/>
      <c r="K21" s="87"/>
    </row>
    <row r="22" spans="1:14" ht="15" customHeight="1" x14ac:dyDescent="0.3">
      <c r="A22" s="88">
        <v>16</v>
      </c>
      <c r="B22" s="83"/>
      <c r="C22" s="84"/>
      <c r="D22" s="84"/>
      <c r="E22" s="85"/>
      <c r="F22" s="86">
        <f t="shared" si="0"/>
        <v>0</v>
      </c>
      <c r="G22" s="83"/>
      <c r="H22" s="119"/>
      <c r="I22" s="85"/>
      <c r="J22" s="119"/>
      <c r="K22" s="87"/>
    </row>
    <row r="23" spans="1:14" ht="15.6" x14ac:dyDescent="0.3">
      <c r="A23" s="82">
        <v>17</v>
      </c>
      <c r="B23" s="83"/>
      <c r="C23" s="84"/>
      <c r="D23" s="84"/>
      <c r="E23" s="85"/>
      <c r="F23" s="86">
        <f t="shared" si="0"/>
        <v>0</v>
      </c>
      <c r="G23" s="83"/>
      <c r="H23" s="119"/>
      <c r="I23" s="85"/>
      <c r="J23" s="119"/>
      <c r="K23" s="87"/>
    </row>
    <row r="24" spans="1:14" ht="15.6" x14ac:dyDescent="0.3">
      <c r="A24" s="82"/>
      <c r="B24" s="83"/>
      <c r="C24" s="84"/>
      <c r="D24" s="84"/>
      <c r="E24" s="85"/>
      <c r="F24" s="86"/>
      <c r="G24" s="83"/>
      <c r="H24" s="119"/>
      <c r="I24" s="85"/>
      <c r="J24" s="119"/>
      <c r="K24" s="87"/>
    </row>
    <row r="25" spans="1:14" ht="15.6" x14ac:dyDescent="0.3">
      <c r="A25" s="82"/>
      <c r="B25" s="83"/>
      <c r="C25" s="84"/>
      <c r="D25" s="84"/>
      <c r="E25" s="85"/>
      <c r="F25" s="86"/>
      <c r="G25" s="83"/>
      <c r="H25" s="119"/>
      <c r="I25" s="85"/>
      <c r="J25" s="119"/>
      <c r="K25" s="87"/>
    </row>
    <row r="26" spans="1:14" ht="15.6" x14ac:dyDescent="0.3">
      <c r="A26" s="82"/>
      <c r="B26" s="83"/>
      <c r="C26" s="84"/>
      <c r="D26" s="84"/>
      <c r="E26" s="85"/>
      <c r="F26" s="86">
        <f t="shared" si="0"/>
        <v>0</v>
      </c>
      <c r="G26" s="83"/>
      <c r="H26" s="119"/>
      <c r="I26" s="85"/>
      <c r="J26" s="119"/>
      <c r="K26" s="87"/>
    </row>
    <row r="27" spans="1:14" ht="15.6" x14ac:dyDescent="0.3">
      <c r="A27" s="82"/>
      <c r="B27" s="83"/>
      <c r="C27" s="84"/>
      <c r="D27" s="84"/>
      <c r="E27" s="85"/>
      <c r="F27" s="86">
        <f t="shared" si="0"/>
        <v>0</v>
      </c>
      <c r="G27" s="83"/>
      <c r="H27" s="84"/>
      <c r="I27" s="85"/>
      <c r="J27" s="119"/>
      <c r="K27" s="87"/>
    </row>
    <row r="28" spans="1:14" ht="28.5" customHeight="1" x14ac:dyDescent="0.3">
      <c r="A28" s="82"/>
      <c r="B28" s="83"/>
      <c r="C28" s="84"/>
      <c r="D28" s="84"/>
      <c r="E28" s="85"/>
      <c r="F28" s="86">
        <f t="shared" si="0"/>
        <v>0</v>
      </c>
      <c r="G28" s="83"/>
      <c r="H28" s="84"/>
      <c r="I28" s="85"/>
      <c r="J28" s="119"/>
      <c r="K28" s="87"/>
    </row>
    <row r="29" spans="1:14" ht="15.6" x14ac:dyDescent="0.3">
      <c r="A29" s="82"/>
      <c r="B29" s="83"/>
      <c r="C29" s="84"/>
      <c r="D29" s="84"/>
      <c r="E29" s="85"/>
      <c r="F29" s="86">
        <f t="shared" si="0"/>
        <v>0</v>
      </c>
      <c r="G29" s="83"/>
      <c r="H29" s="84"/>
      <c r="I29" s="85"/>
      <c r="J29" s="119"/>
      <c r="K29" s="87"/>
    </row>
    <row r="30" spans="1:14" ht="15.6" x14ac:dyDescent="0.3">
      <c r="A30" s="82"/>
      <c r="B30" s="83"/>
      <c r="C30" s="84"/>
      <c r="D30" s="84"/>
      <c r="E30" s="85"/>
      <c r="F30" s="86">
        <f t="shared" si="0"/>
        <v>0</v>
      </c>
      <c r="G30" s="83"/>
      <c r="H30" s="84"/>
      <c r="I30" s="85"/>
      <c r="J30" s="84"/>
      <c r="K30" s="87"/>
    </row>
    <row r="31" spans="1:14" ht="15.6" x14ac:dyDescent="0.3">
      <c r="A31" s="82"/>
      <c r="B31" s="83"/>
      <c r="C31" s="84"/>
      <c r="D31" s="84"/>
      <c r="E31" s="85"/>
      <c r="F31" s="86">
        <f t="shared" si="0"/>
        <v>0</v>
      </c>
      <c r="G31" s="83"/>
      <c r="H31" s="84"/>
      <c r="I31" s="85"/>
      <c r="J31" s="84"/>
      <c r="K31" s="87"/>
    </row>
    <row r="32" spans="1:14" ht="15.6" x14ac:dyDescent="0.3">
      <c r="A32" s="82"/>
      <c r="B32" s="83"/>
      <c r="C32" s="84"/>
      <c r="D32" s="84"/>
      <c r="E32" s="85"/>
      <c r="F32" s="86">
        <f t="shared" si="0"/>
        <v>0</v>
      </c>
      <c r="G32" s="83"/>
      <c r="H32" s="84"/>
      <c r="I32" s="85"/>
      <c r="J32" s="84"/>
      <c r="K32" s="87"/>
    </row>
    <row r="33" spans="1:11" ht="15.6" x14ac:dyDescent="0.3">
      <c r="A33" s="88"/>
      <c r="B33" s="83"/>
      <c r="C33" s="84"/>
      <c r="D33" s="84"/>
      <c r="E33" s="85"/>
      <c r="F33" s="86">
        <f t="shared" si="0"/>
        <v>0</v>
      </c>
      <c r="G33" s="83"/>
      <c r="H33" s="84"/>
      <c r="I33" s="85"/>
      <c r="J33" s="84"/>
      <c r="K33" s="87"/>
    </row>
    <row r="34" spans="1:11" ht="15.6" x14ac:dyDescent="0.3">
      <c r="A34" s="88"/>
      <c r="B34" s="83"/>
      <c r="C34" s="84"/>
      <c r="D34" s="84"/>
      <c r="E34" s="85"/>
      <c r="F34" s="86">
        <f t="shared" si="0"/>
        <v>0</v>
      </c>
      <c r="G34" s="83"/>
      <c r="H34" s="84"/>
      <c r="I34" s="85"/>
      <c r="J34" s="84"/>
      <c r="K34" s="87"/>
    </row>
    <row r="35" spans="1:11" ht="15.6" x14ac:dyDescent="0.3">
      <c r="A35" s="82"/>
      <c r="B35" s="83"/>
      <c r="C35" s="84"/>
      <c r="D35" s="84"/>
      <c r="E35" s="85"/>
      <c r="F35" s="86">
        <f t="shared" si="0"/>
        <v>0</v>
      </c>
      <c r="G35" s="83"/>
      <c r="H35" s="84"/>
      <c r="I35" s="85"/>
      <c r="J35" s="84"/>
      <c r="K35" s="87"/>
    </row>
    <row r="36" spans="1:11" ht="15.6" x14ac:dyDescent="0.3">
      <c r="A36" s="82"/>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8"/>
      <c r="B43" s="83"/>
      <c r="C43" s="84"/>
      <c r="D43" s="84"/>
      <c r="E43" s="85"/>
      <c r="F43" s="86">
        <f t="shared" si="0"/>
        <v>0</v>
      </c>
      <c r="G43" s="83"/>
      <c r="H43" s="84"/>
      <c r="I43" s="85"/>
      <c r="J43" s="84"/>
      <c r="K43" s="87"/>
    </row>
    <row r="44" spans="1:11" ht="15.6" x14ac:dyDescent="0.3">
      <c r="A44" s="88"/>
      <c r="B44" s="83"/>
      <c r="C44" s="84"/>
      <c r="D44" s="84"/>
      <c r="E44" s="85"/>
      <c r="F44" s="86">
        <f t="shared" si="0"/>
        <v>0</v>
      </c>
      <c r="G44" s="83"/>
      <c r="H44" s="84"/>
      <c r="I44" s="85"/>
      <c r="J44" s="84"/>
      <c r="K44" s="87"/>
    </row>
    <row r="45" spans="1:11" ht="15.6" x14ac:dyDescent="0.3">
      <c r="A45" s="82"/>
      <c r="B45" s="83"/>
      <c r="C45" s="84"/>
      <c r="D45" s="84"/>
      <c r="E45" s="85"/>
      <c r="F45" s="86">
        <f t="shared" si="0"/>
        <v>0</v>
      </c>
      <c r="G45" s="83"/>
      <c r="H45" s="84"/>
      <c r="I45" s="85"/>
      <c r="J45" s="84"/>
      <c r="K45" s="87"/>
    </row>
    <row r="46" spans="1:11" ht="15.6" x14ac:dyDescent="0.3">
      <c r="A46" s="82"/>
      <c r="B46" s="83"/>
      <c r="C46" s="84"/>
      <c r="D46" s="84"/>
      <c r="E46" s="85"/>
      <c r="F46" s="86">
        <f t="shared" si="0"/>
        <v>0</v>
      </c>
      <c r="G46" s="83"/>
      <c r="H46" s="84"/>
      <c r="I46" s="85"/>
      <c r="J46" s="84"/>
      <c r="K46" s="87"/>
    </row>
    <row r="47" spans="1:11" ht="15.6" x14ac:dyDescent="0.3">
      <c r="A47" s="82"/>
      <c r="B47" s="83"/>
      <c r="C47" s="84"/>
      <c r="D47" s="84"/>
      <c r="E47" s="85"/>
      <c r="F47" s="86">
        <f t="shared" si="0"/>
        <v>0</v>
      </c>
      <c r="G47" s="83"/>
      <c r="H47" s="84"/>
      <c r="I47" s="85"/>
      <c r="J47" s="84"/>
      <c r="K47" s="87"/>
    </row>
    <row r="48" spans="1:11" ht="15.6" x14ac:dyDescent="0.3">
      <c r="A48" s="82"/>
      <c r="B48" s="83"/>
      <c r="C48" s="84"/>
      <c r="D48" s="84"/>
      <c r="E48" s="85"/>
      <c r="F48" s="86">
        <f t="shared" si="0"/>
        <v>0</v>
      </c>
      <c r="G48" s="83"/>
      <c r="H48" s="84"/>
      <c r="I48" s="85"/>
      <c r="J48" s="84"/>
      <c r="K48" s="87"/>
    </row>
    <row r="49" spans="1:12" ht="15.6" x14ac:dyDescent="0.3">
      <c r="A49" s="82"/>
      <c r="B49" s="83"/>
      <c r="C49" s="84"/>
      <c r="D49" s="84"/>
      <c r="E49" s="85"/>
      <c r="F49" s="86">
        <f t="shared" si="0"/>
        <v>0</v>
      </c>
      <c r="G49" s="83"/>
      <c r="H49" s="84"/>
      <c r="I49" s="85"/>
      <c r="J49" s="84"/>
      <c r="K49" s="87"/>
    </row>
    <row r="50" spans="1:12" ht="15.6" x14ac:dyDescent="0.3">
      <c r="A50" s="82"/>
      <c r="B50" s="83"/>
      <c r="C50" s="84"/>
      <c r="D50" s="84"/>
      <c r="E50" s="85"/>
      <c r="F50" s="86">
        <f t="shared" si="0"/>
        <v>0</v>
      </c>
      <c r="G50" s="83"/>
      <c r="H50" s="84"/>
      <c r="I50" s="85"/>
      <c r="J50" s="84"/>
      <c r="K50" s="87"/>
    </row>
    <row r="51" spans="1:12" ht="15.6" x14ac:dyDescent="0.3">
      <c r="A51" s="82"/>
      <c r="B51" s="83"/>
      <c r="C51" s="84"/>
      <c r="D51" s="84"/>
      <c r="E51" s="85"/>
      <c r="F51" s="86">
        <f t="shared" si="0"/>
        <v>0</v>
      </c>
      <c r="G51" s="83"/>
      <c r="H51" s="84"/>
      <c r="I51" s="85"/>
      <c r="J51" s="84"/>
      <c r="K51" s="87"/>
    </row>
    <row r="52" spans="1:12" ht="15.6" x14ac:dyDescent="0.3">
      <c r="A52" s="82"/>
      <c r="B52" s="83"/>
      <c r="C52" s="84"/>
      <c r="D52" s="84"/>
      <c r="E52" s="85"/>
      <c r="F52" s="86">
        <f t="shared" si="0"/>
        <v>0</v>
      </c>
      <c r="G52" s="83"/>
      <c r="H52" s="84"/>
      <c r="I52" s="85"/>
      <c r="J52" s="84"/>
      <c r="K52" s="87"/>
    </row>
    <row r="53" spans="1:12" ht="15.6" x14ac:dyDescent="0.3">
      <c r="A53" s="88"/>
      <c r="B53" s="83"/>
      <c r="C53" s="84"/>
      <c r="D53" s="84"/>
      <c r="E53" s="85"/>
      <c r="F53" s="86">
        <f t="shared" si="0"/>
        <v>0</v>
      </c>
      <c r="G53" s="83"/>
      <c r="H53" s="84"/>
      <c r="I53" s="85"/>
      <c r="J53" s="84"/>
      <c r="K53" s="87"/>
    </row>
    <row r="54" spans="1:12" ht="15.6" x14ac:dyDescent="0.3">
      <c r="A54" s="88"/>
      <c r="B54" s="83"/>
      <c r="C54" s="84"/>
      <c r="D54" s="84"/>
      <c r="E54" s="85"/>
      <c r="F54" s="86">
        <f t="shared" si="0"/>
        <v>0</v>
      </c>
      <c r="G54" s="83"/>
      <c r="H54" s="84"/>
      <c r="I54" s="85"/>
      <c r="J54" s="84"/>
      <c r="K54" s="87"/>
    </row>
    <row r="55" spans="1:12" ht="15.6" x14ac:dyDescent="0.3">
      <c r="A55" s="89"/>
      <c r="B55" s="58"/>
      <c r="C55" s="90"/>
      <c r="D55" s="90"/>
      <c r="E55" s="91"/>
      <c r="F55" s="86">
        <f t="shared" si="0"/>
        <v>0</v>
      </c>
      <c r="G55" s="58"/>
      <c r="H55" s="90"/>
      <c r="I55" s="91"/>
      <c r="J55" s="90"/>
      <c r="K55" s="87"/>
    </row>
    <row r="56" spans="1:12" ht="15.6" x14ac:dyDescent="0.3">
      <c r="A56" s="89"/>
      <c r="B56" s="58"/>
      <c r="C56" s="90"/>
      <c r="D56" s="90"/>
      <c r="E56" s="91"/>
      <c r="F56" s="86">
        <f t="shared" si="0"/>
        <v>0</v>
      </c>
      <c r="G56" s="58"/>
      <c r="H56" s="90"/>
      <c r="I56" s="91"/>
      <c r="J56" s="90"/>
      <c r="K56" s="87"/>
    </row>
    <row r="57" spans="1:12" ht="15.6" x14ac:dyDescent="0.3">
      <c r="A57" s="89"/>
      <c r="B57" s="58"/>
      <c r="C57" s="90"/>
      <c r="D57" s="90"/>
      <c r="E57" s="91"/>
      <c r="F57" s="86">
        <f t="shared" si="0"/>
        <v>0</v>
      </c>
      <c r="G57" s="58"/>
      <c r="H57" s="90"/>
      <c r="I57" s="91"/>
      <c r="J57" s="90"/>
      <c r="K57" s="87"/>
    </row>
    <row r="58" spans="1:12" ht="15.6" x14ac:dyDescent="0.3">
      <c r="A58" s="58"/>
      <c r="B58" s="59" t="s">
        <v>360</v>
      </c>
      <c r="C58" s="126">
        <f>SUM(C7:C57)</f>
        <v>175.9</v>
      </c>
      <c r="D58" s="60">
        <f>SUM(D7:D57)</f>
        <v>78.7</v>
      </c>
      <c r="E58" s="61"/>
      <c r="F58" s="127">
        <f t="shared" si="0"/>
        <v>254.60000000000002</v>
      </c>
      <c r="G58" s="93"/>
      <c r="H58" s="126">
        <f>SUM(H7:H57)</f>
        <v>601.79999999999995</v>
      </c>
      <c r="I58" s="61"/>
      <c r="J58" s="126">
        <f>SUM(J7:J57)</f>
        <v>78.7</v>
      </c>
      <c r="K58" s="128">
        <v>28.6</v>
      </c>
      <c r="L58" s="129"/>
    </row>
    <row r="61" spans="1:12" ht="15.6" x14ac:dyDescent="0.3">
      <c r="B61" s="65" t="s">
        <v>415</v>
      </c>
      <c r="F61" s="94"/>
      <c r="G61" s="67" t="s">
        <v>416</v>
      </c>
      <c r="H61" s="73"/>
    </row>
    <row r="62" spans="1:12" x14ac:dyDescent="0.3">
      <c r="B62" s="65"/>
      <c r="F62" s="72" t="s">
        <v>373</v>
      </c>
      <c r="G62" s="72"/>
      <c r="H62" s="72"/>
    </row>
    <row r="63" spans="1:12" ht="15.6" x14ac:dyDescent="0.3">
      <c r="B63" s="65" t="s">
        <v>365</v>
      </c>
      <c r="F63" s="94"/>
      <c r="G63" s="67" t="s">
        <v>417</v>
      </c>
      <c r="H63" s="73"/>
    </row>
    <row r="64" spans="1:12" x14ac:dyDescent="0.3">
      <c r="F64" s="72" t="s">
        <v>373</v>
      </c>
      <c r="G64" s="72"/>
      <c r="H64" s="72"/>
    </row>
  </sheetData>
  <mergeCells count="12">
    <mergeCell ref="G61:H61"/>
    <mergeCell ref="G63:H63"/>
    <mergeCell ref="I1:K1"/>
    <mergeCell ref="I2:L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39"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A99D-9428-4EA7-AEA7-97DA65CEE242}">
  <sheetPr>
    <pageSetUpPr fitToPage="1"/>
  </sheetPr>
  <dimension ref="A1:P56"/>
  <sheetViews>
    <sheetView zoomScaleNormal="100" workbookViewId="0">
      <selection activeCell="B9" sqref="B9"/>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418</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v>1</v>
      </c>
      <c r="B7" s="83" t="s">
        <v>419</v>
      </c>
      <c r="C7" s="84"/>
      <c r="D7" s="84">
        <v>1.6</v>
      </c>
      <c r="E7" s="85" t="s">
        <v>420</v>
      </c>
      <c r="F7" s="86">
        <f>SUM(C7,D7)</f>
        <v>1.6</v>
      </c>
      <c r="G7" s="83"/>
      <c r="H7" s="84"/>
      <c r="I7" s="85">
        <v>2240</v>
      </c>
      <c r="J7" s="84">
        <v>1.6</v>
      </c>
      <c r="K7" s="87"/>
    </row>
    <row r="8" spans="1:16" ht="15.6" x14ac:dyDescent="0.3">
      <c r="A8" s="82">
        <v>2</v>
      </c>
      <c r="B8" s="83" t="s">
        <v>421</v>
      </c>
      <c r="C8" s="84"/>
      <c r="D8" s="84">
        <v>6.4</v>
      </c>
      <c r="E8" s="85" t="s">
        <v>420</v>
      </c>
      <c r="F8" s="86">
        <f t="shared" ref="F8:F50" si="0">SUM(C8,D8)</f>
        <v>6.4</v>
      </c>
      <c r="G8" s="83"/>
      <c r="H8" s="84"/>
      <c r="I8" s="85">
        <v>2240</v>
      </c>
      <c r="J8" s="84">
        <v>6.4</v>
      </c>
      <c r="K8" s="87"/>
    </row>
    <row r="9" spans="1:16" ht="15.6" x14ac:dyDescent="0.3">
      <c r="A9" s="82">
        <v>3</v>
      </c>
      <c r="B9" s="83" t="s">
        <v>422</v>
      </c>
      <c r="C9" s="84"/>
      <c r="D9" s="84">
        <v>15.2</v>
      </c>
      <c r="E9" s="85" t="s">
        <v>423</v>
      </c>
      <c r="F9" s="86">
        <f t="shared" si="0"/>
        <v>15.2</v>
      </c>
      <c r="G9" s="83"/>
      <c r="H9" s="84"/>
      <c r="I9" s="85">
        <v>2210</v>
      </c>
      <c r="J9" s="84">
        <v>15.2</v>
      </c>
      <c r="K9" s="87"/>
    </row>
    <row r="10" spans="1:16" ht="15.6" x14ac:dyDescent="0.3">
      <c r="A10" s="82">
        <v>4</v>
      </c>
      <c r="B10" s="83" t="s">
        <v>424</v>
      </c>
      <c r="C10" s="84"/>
      <c r="D10" s="84">
        <v>29.5</v>
      </c>
      <c r="E10" s="85" t="s">
        <v>425</v>
      </c>
      <c r="F10" s="86">
        <f t="shared" si="0"/>
        <v>29.5</v>
      </c>
      <c r="G10" s="83"/>
      <c r="H10" s="84"/>
      <c r="I10" s="85">
        <v>2210</v>
      </c>
      <c r="J10" s="84">
        <v>29.5</v>
      </c>
      <c r="K10" s="87"/>
    </row>
    <row r="11" spans="1:16" ht="15.6" x14ac:dyDescent="0.3">
      <c r="A11" s="82">
        <v>5</v>
      </c>
      <c r="B11" s="83" t="s">
        <v>426</v>
      </c>
      <c r="C11" s="84"/>
      <c r="D11" s="84">
        <v>10.4</v>
      </c>
      <c r="E11" s="85" t="s">
        <v>91</v>
      </c>
      <c r="F11" s="86">
        <f t="shared" si="0"/>
        <v>10.4</v>
      </c>
      <c r="G11" s="83"/>
      <c r="H11" s="84"/>
      <c r="I11" s="85">
        <v>2220</v>
      </c>
      <c r="J11" s="84">
        <v>10.4</v>
      </c>
      <c r="K11" s="87"/>
    </row>
    <row r="12" spans="1:16" ht="15.6" x14ac:dyDescent="0.3">
      <c r="A12" s="82">
        <v>6</v>
      </c>
      <c r="B12" s="83" t="s">
        <v>427</v>
      </c>
      <c r="C12" s="84"/>
      <c r="D12" s="84">
        <v>4.2</v>
      </c>
      <c r="E12" s="85" t="s">
        <v>428</v>
      </c>
      <c r="F12" s="86">
        <f t="shared" si="0"/>
        <v>4.2</v>
      </c>
      <c r="G12" s="88"/>
      <c r="H12" s="84"/>
      <c r="I12" s="85">
        <v>2210</v>
      </c>
      <c r="J12" s="84">
        <v>4.2</v>
      </c>
      <c r="K12" s="87"/>
    </row>
    <row r="13" spans="1:16" ht="15.6" x14ac:dyDescent="0.3">
      <c r="A13" s="82">
        <v>7</v>
      </c>
      <c r="B13" s="83" t="s">
        <v>429</v>
      </c>
      <c r="C13" s="84"/>
      <c r="D13" s="84">
        <v>0.7</v>
      </c>
      <c r="E13" s="85" t="s">
        <v>430</v>
      </c>
      <c r="F13" s="86">
        <f t="shared" si="0"/>
        <v>0.7</v>
      </c>
      <c r="G13" s="88"/>
      <c r="H13" s="84"/>
      <c r="I13" s="85">
        <v>2210</v>
      </c>
      <c r="J13" s="84">
        <v>0.7</v>
      </c>
      <c r="K13" s="87"/>
    </row>
    <row r="14" spans="1:16" ht="15.6" x14ac:dyDescent="0.3">
      <c r="A14" s="82">
        <v>8</v>
      </c>
      <c r="B14" s="83" t="s">
        <v>431</v>
      </c>
      <c r="C14" s="84"/>
      <c r="D14" s="84">
        <v>0.8</v>
      </c>
      <c r="E14" s="85" t="s">
        <v>432</v>
      </c>
      <c r="F14" s="86">
        <f t="shared" si="0"/>
        <v>0.8</v>
      </c>
      <c r="G14" s="83"/>
      <c r="H14" s="84"/>
      <c r="I14" s="85">
        <v>2210</v>
      </c>
      <c r="J14" s="84">
        <v>0.8</v>
      </c>
      <c r="K14" s="87"/>
    </row>
    <row r="15" spans="1:16" ht="15.6" x14ac:dyDescent="0.3">
      <c r="A15" s="88">
        <v>9</v>
      </c>
      <c r="B15" s="83" t="s">
        <v>433</v>
      </c>
      <c r="C15" s="84"/>
      <c r="D15" s="84">
        <v>2</v>
      </c>
      <c r="E15" s="85" t="s">
        <v>425</v>
      </c>
      <c r="F15" s="86">
        <f t="shared" si="0"/>
        <v>2</v>
      </c>
      <c r="G15" s="83"/>
      <c r="H15" s="84"/>
      <c r="I15" s="85">
        <v>2210</v>
      </c>
      <c r="J15" s="84">
        <v>2</v>
      </c>
      <c r="K15" s="87"/>
    </row>
    <row r="16" spans="1:16" ht="15" customHeight="1" x14ac:dyDescent="0.3">
      <c r="A16" s="88">
        <v>10</v>
      </c>
      <c r="B16" s="83" t="s">
        <v>434</v>
      </c>
      <c r="C16" s="84"/>
      <c r="D16" s="84">
        <v>2.5</v>
      </c>
      <c r="E16" s="85" t="s">
        <v>425</v>
      </c>
      <c r="F16" s="86">
        <f t="shared" si="0"/>
        <v>2.5</v>
      </c>
      <c r="G16" s="83"/>
      <c r="H16" s="84"/>
      <c r="I16" s="85">
        <v>2210</v>
      </c>
      <c r="J16" s="84">
        <v>2.5</v>
      </c>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0</v>
      </c>
      <c r="D50" s="60">
        <f>SUM(D7:D49)</f>
        <v>73.3</v>
      </c>
      <c r="E50" s="61"/>
      <c r="F50" s="92">
        <f t="shared" si="0"/>
        <v>73.3</v>
      </c>
      <c r="G50" s="93"/>
      <c r="H50" s="60">
        <f>SUM(H7:H49)</f>
        <v>0</v>
      </c>
      <c r="I50" s="61"/>
      <c r="J50" s="60">
        <f>SUM(J7:J49)</f>
        <v>73.3</v>
      </c>
      <c r="K50" s="64">
        <f>C50-H50</f>
        <v>0</v>
      </c>
    </row>
    <row r="53" spans="1:11" ht="15.6" x14ac:dyDescent="0.3">
      <c r="B53" s="65" t="s">
        <v>372</v>
      </c>
      <c r="F53" s="94"/>
      <c r="G53" s="67" t="s">
        <v>435</v>
      </c>
      <c r="H53" s="73"/>
    </row>
    <row r="54" spans="1:11" x14ac:dyDescent="0.3">
      <c r="B54" s="65"/>
      <c r="F54" s="72" t="s">
        <v>373</v>
      </c>
      <c r="G54" s="72"/>
      <c r="H54" s="72"/>
    </row>
    <row r="55" spans="1:11" ht="15.6" x14ac:dyDescent="0.3">
      <c r="B55" s="65" t="s">
        <v>365</v>
      </c>
      <c r="F55" s="94"/>
      <c r="G55" s="67" t="s">
        <v>436</v>
      </c>
      <c r="H55" s="73"/>
    </row>
    <row r="56" spans="1:11" x14ac:dyDescent="0.3">
      <c r="F56" s="72" t="s">
        <v>373</v>
      </c>
      <c r="G56" s="72"/>
      <c r="H56" s="72"/>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B080-B587-421C-9824-8B15196D286B}">
  <sheetPr>
    <pageSetUpPr fitToPage="1"/>
  </sheetPr>
  <dimension ref="A1:P27"/>
  <sheetViews>
    <sheetView zoomScale="80" zoomScaleNormal="80" workbookViewId="0">
      <selection activeCell="B5" sqref="B5:B6"/>
    </sheetView>
  </sheetViews>
  <sheetFormatPr defaultRowHeight="14.4" x14ac:dyDescent="0.3"/>
  <cols>
    <col min="1" max="1" width="7.33203125" customWidth="1"/>
    <col min="2" max="2" width="33.88671875" customWidth="1"/>
    <col min="3" max="3" width="7.33203125" customWidth="1"/>
    <col min="4" max="4" width="13.5546875" customWidth="1"/>
    <col min="5" max="5" width="47.109375" customWidth="1"/>
    <col min="6" max="6" width="15.88671875" customWidth="1"/>
    <col min="7" max="7" width="8.6640625" customWidth="1"/>
    <col min="8" max="8" width="6.5546875" customWidth="1"/>
    <col min="9" max="9" width="45.6640625" customWidth="1"/>
    <col min="10" max="10" width="12.88671875" customWidth="1"/>
    <col min="11" max="11" width="13" customWidth="1"/>
    <col min="257" max="257" width="7.33203125" customWidth="1"/>
    <col min="258" max="258" width="33.88671875" customWidth="1"/>
    <col min="259" max="259" width="7.33203125" customWidth="1"/>
    <col min="260" max="260" width="13.5546875" customWidth="1"/>
    <col min="261" max="261" width="47.109375" customWidth="1"/>
    <col min="262" max="262" width="15.88671875" customWidth="1"/>
    <col min="263" max="263" width="8.6640625" customWidth="1"/>
    <col min="264" max="264" width="6.5546875" customWidth="1"/>
    <col min="265" max="265" width="45.6640625" customWidth="1"/>
    <col min="266" max="266" width="12.88671875" customWidth="1"/>
    <col min="267" max="267" width="13" customWidth="1"/>
    <col min="513" max="513" width="7.33203125" customWidth="1"/>
    <col min="514" max="514" width="33.88671875" customWidth="1"/>
    <col min="515" max="515" width="7.33203125" customWidth="1"/>
    <col min="516" max="516" width="13.5546875" customWidth="1"/>
    <col min="517" max="517" width="47.109375" customWidth="1"/>
    <col min="518" max="518" width="15.88671875" customWidth="1"/>
    <col min="519" max="519" width="8.6640625" customWidth="1"/>
    <col min="520" max="520" width="6.5546875" customWidth="1"/>
    <col min="521" max="521" width="45.6640625" customWidth="1"/>
    <col min="522" max="522" width="12.88671875" customWidth="1"/>
    <col min="523" max="523" width="13" customWidth="1"/>
    <col min="769" max="769" width="7.33203125" customWidth="1"/>
    <col min="770" max="770" width="33.88671875" customWidth="1"/>
    <col min="771" max="771" width="7.33203125" customWidth="1"/>
    <col min="772" max="772" width="13.5546875" customWidth="1"/>
    <col min="773" max="773" width="47.109375" customWidth="1"/>
    <col min="774" max="774" width="15.88671875" customWidth="1"/>
    <col min="775" max="775" width="8.6640625" customWidth="1"/>
    <col min="776" max="776" width="6.5546875" customWidth="1"/>
    <col min="777" max="777" width="45.6640625" customWidth="1"/>
    <col min="778" max="778" width="12.88671875" customWidth="1"/>
    <col min="779" max="779" width="13" customWidth="1"/>
    <col min="1025" max="1025" width="7.33203125" customWidth="1"/>
    <col min="1026" max="1026" width="33.88671875" customWidth="1"/>
    <col min="1027" max="1027" width="7.33203125" customWidth="1"/>
    <col min="1028" max="1028" width="13.5546875" customWidth="1"/>
    <col min="1029" max="1029" width="47.109375" customWidth="1"/>
    <col min="1030" max="1030" width="15.88671875" customWidth="1"/>
    <col min="1031" max="1031" width="8.6640625" customWidth="1"/>
    <col min="1032" max="1032" width="6.5546875" customWidth="1"/>
    <col min="1033" max="1033" width="45.6640625" customWidth="1"/>
    <col min="1034" max="1034" width="12.88671875" customWidth="1"/>
    <col min="1035" max="1035" width="13" customWidth="1"/>
    <col min="1281" max="1281" width="7.33203125" customWidth="1"/>
    <col min="1282" max="1282" width="33.88671875" customWidth="1"/>
    <col min="1283" max="1283" width="7.33203125" customWidth="1"/>
    <col min="1284" max="1284" width="13.5546875" customWidth="1"/>
    <col min="1285" max="1285" width="47.109375" customWidth="1"/>
    <col min="1286" max="1286" width="15.88671875" customWidth="1"/>
    <col min="1287" max="1287" width="8.6640625" customWidth="1"/>
    <col min="1288" max="1288" width="6.5546875" customWidth="1"/>
    <col min="1289" max="1289" width="45.6640625" customWidth="1"/>
    <col min="1290" max="1290" width="12.88671875" customWidth="1"/>
    <col min="1291" max="1291" width="13" customWidth="1"/>
    <col min="1537" max="1537" width="7.33203125" customWidth="1"/>
    <col min="1538" max="1538" width="33.88671875" customWidth="1"/>
    <col min="1539" max="1539" width="7.33203125" customWidth="1"/>
    <col min="1540" max="1540" width="13.5546875" customWidth="1"/>
    <col min="1541" max="1541" width="47.109375" customWidth="1"/>
    <col min="1542" max="1542" width="15.88671875" customWidth="1"/>
    <col min="1543" max="1543" width="8.6640625" customWidth="1"/>
    <col min="1544" max="1544" width="6.5546875" customWidth="1"/>
    <col min="1545" max="1545" width="45.6640625" customWidth="1"/>
    <col min="1546" max="1546" width="12.88671875" customWidth="1"/>
    <col min="1547" max="1547" width="13" customWidth="1"/>
    <col min="1793" max="1793" width="7.33203125" customWidth="1"/>
    <col min="1794" max="1794" width="33.88671875" customWidth="1"/>
    <col min="1795" max="1795" width="7.33203125" customWidth="1"/>
    <col min="1796" max="1796" width="13.5546875" customWidth="1"/>
    <col min="1797" max="1797" width="47.109375" customWidth="1"/>
    <col min="1798" max="1798" width="15.88671875" customWidth="1"/>
    <col min="1799" max="1799" width="8.6640625" customWidth="1"/>
    <col min="1800" max="1800" width="6.5546875" customWidth="1"/>
    <col min="1801" max="1801" width="45.6640625" customWidth="1"/>
    <col min="1802" max="1802" width="12.88671875" customWidth="1"/>
    <col min="1803" max="1803" width="13" customWidth="1"/>
    <col min="2049" max="2049" width="7.33203125" customWidth="1"/>
    <col min="2050" max="2050" width="33.88671875" customWidth="1"/>
    <col min="2051" max="2051" width="7.33203125" customWidth="1"/>
    <col min="2052" max="2052" width="13.5546875" customWidth="1"/>
    <col min="2053" max="2053" width="47.109375" customWidth="1"/>
    <col min="2054" max="2054" width="15.88671875" customWidth="1"/>
    <col min="2055" max="2055" width="8.6640625" customWidth="1"/>
    <col min="2056" max="2056" width="6.5546875" customWidth="1"/>
    <col min="2057" max="2057" width="45.6640625" customWidth="1"/>
    <col min="2058" max="2058" width="12.88671875" customWidth="1"/>
    <col min="2059" max="2059" width="13" customWidth="1"/>
    <col min="2305" max="2305" width="7.33203125" customWidth="1"/>
    <col min="2306" max="2306" width="33.88671875" customWidth="1"/>
    <col min="2307" max="2307" width="7.33203125" customWidth="1"/>
    <col min="2308" max="2308" width="13.5546875" customWidth="1"/>
    <col min="2309" max="2309" width="47.109375" customWidth="1"/>
    <col min="2310" max="2310" width="15.88671875" customWidth="1"/>
    <col min="2311" max="2311" width="8.6640625" customWidth="1"/>
    <col min="2312" max="2312" width="6.5546875" customWidth="1"/>
    <col min="2313" max="2313" width="45.6640625" customWidth="1"/>
    <col min="2314" max="2314" width="12.88671875" customWidth="1"/>
    <col min="2315" max="2315" width="13" customWidth="1"/>
    <col min="2561" max="2561" width="7.33203125" customWidth="1"/>
    <col min="2562" max="2562" width="33.88671875" customWidth="1"/>
    <col min="2563" max="2563" width="7.33203125" customWidth="1"/>
    <col min="2564" max="2564" width="13.5546875" customWidth="1"/>
    <col min="2565" max="2565" width="47.109375" customWidth="1"/>
    <col min="2566" max="2566" width="15.88671875" customWidth="1"/>
    <col min="2567" max="2567" width="8.6640625" customWidth="1"/>
    <col min="2568" max="2568" width="6.5546875" customWidth="1"/>
    <col min="2569" max="2569" width="45.6640625" customWidth="1"/>
    <col min="2570" max="2570" width="12.88671875" customWidth="1"/>
    <col min="2571" max="2571" width="13" customWidth="1"/>
    <col min="2817" max="2817" width="7.33203125" customWidth="1"/>
    <col min="2818" max="2818" width="33.88671875" customWidth="1"/>
    <col min="2819" max="2819" width="7.33203125" customWidth="1"/>
    <col min="2820" max="2820" width="13.5546875" customWidth="1"/>
    <col min="2821" max="2821" width="47.109375" customWidth="1"/>
    <col min="2822" max="2822" width="15.88671875" customWidth="1"/>
    <col min="2823" max="2823" width="8.6640625" customWidth="1"/>
    <col min="2824" max="2824" width="6.5546875" customWidth="1"/>
    <col min="2825" max="2825" width="45.6640625" customWidth="1"/>
    <col min="2826" max="2826" width="12.88671875" customWidth="1"/>
    <col min="2827" max="2827" width="13" customWidth="1"/>
    <col min="3073" max="3073" width="7.33203125" customWidth="1"/>
    <col min="3074" max="3074" width="33.88671875" customWidth="1"/>
    <col min="3075" max="3075" width="7.33203125" customWidth="1"/>
    <col min="3076" max="3076" width="13.5546875" customWidth="1"/>
    <col min="3077" max="3077" width="47.109375" customWidth="1"/>
    <col min="3078" max="3078" width="15.88671875" customWidth="1"/>
    <col min="3079" max="3079" width="8.6640625" customWidth="1"/>
    <col min="3080" max="3080" width="6.5546875" customWidth="1"/>
    <col min="3081" max="3081" width="45.6640625" customWidth="1"/>
    <col min="3082" max="3082" width="12.88671875" customWidth="1"/>
    <col min="3083" max="3083" width="13" customWidth="1"/>
    <col min="3329" max="3329" width="7.33203125" customWidth="1"/>
    <col min="3330" max="3330" width="33.88671875" customWidth="1"/>
    <col min="3331" max="3331" width="7.33203125" customWidth="1"/>
    <col min="3332" max="3332" width="13.5546875" customWidth="1"/>
    <col min="3333" max="3333" width="47.109375" customWidth="1"/>
    <col min="3334" max="3334" width="15.88671875" customWidth="1"/>
    <col min="3335" max="3335" width="8.6640625" customWidth="1"/>
    <col min="3336" max="3336" width="6.5546875" customWidth="1"/>
    <col min="3337" max="3337" width="45.6640625" customWidth="1"/>
    <col min="3338" max="3338" width="12.88671875" customWidth="1"/>
    <col min="3339" max="3339" width="13" customWidth="1"/>
    <col min="3585" max="3585" width="7.33203125" customWidth="1"/>
    <col min="3586" max="3586" width="33.88671875" customWidth="1"/>
    <col min="3587" max="3587" width="7.33203125" customWidth="1"/>
    <col min="3588" max="3588" width="13.5546875" customWidth="1"/>
    <col min="3589" max="3589" width="47.109375" customWidth="1"/>
    <col min="3590" max="3590" width="15.88671875" customWidth="1"/>
    <col min="3591" max="3591" width="8.6640625" customWidth="1"/>
    <col min="3592" max="3592" width="6.5546875" customWidth="1"/>
    <col min="3593" max="3593" width="45.6640625" customWidth="1"/>
    <col min="3594" max="3594" width="12.88671875" customWidth="1"/>
    <col min="3595" max="3595" width="13" customWidth="1"/>
    <col min="3841" max="3841" width="7.33203125" customWidth="1"/>
    <col min="3842" max="3842" width="33.88671875" customWidth="1"/>
    <col min="3843" max="3843" width="7.33203125" customWidth="1"/>
    <col min="3844" max="3844" width="13.5546875" customWidth="1"/>
    <col min="3845" max="3845" width="47.109375" customWidth="1"/>
    <col min="3846" max="3846" width="15.88671875" customWidth="1"/>
    <col min="3847" max="3847" width="8.6640625" customWidth="1"/>
    <col min="3848" max="3848" width="6.5546875" customWidth="1"/>
    <col min="3849" max="3849" width="45.6640625" customWidth="1"/>
    <col min="3850" max="3850" width="12.88671875" customWidth="1"/>
    <col min="3851" max="3851" width="13" customWidth="1"/>
    <col min="4097" max="4097" width="7.33203125" customWidth="1"/>
    <col min="4098" max="4098" width="33.88671875" customWidth="1"/>
    <col min="4099" max="4099" width="7.33203125" customWidth="1"/>
    <col min="4100" max="4100" width="13.5546875" customWidth="1"/>
    <col min="4101" max="4101" width="47.109375" customWidth="1"/>
    <col min="4102" max="4102" width="15.88671875" customWidth="1"/>
    <col min="4103" max="4103" width="8.6640625" customWidth="1"/>
    <col min="4104" max="4104" width="6.5546875" customWidth="1"/>
    <col min="4105" max="4105" width="45.6640625" customWidth="1"/>
    <col min="4106" max="4106" width="12.88671875" customWidth="1"/>
    <col min="4107" max="4107" width="13" customWidth="1"/>
    <col min="4353" max="4353" width="7.33203125" customWidth="1"/>
    <col min="4354" max="4354" width="33.88671875" customWidth="1"/>
    <col min="4355" max="4355" width="7.33203125" customWidth="1"/>
    <col min="4356" max="4356" width="13.5546875" customWidth="1"/>
    <col min="4357" max="4357" width="47.109375" customWidth="1"/>
    <col min="4358" max="4358" width="15.88671875" customWidth="1"/>
    <col min="4359" max="4359" width="8.6640625" customWidth="1"/>
    <col min="4360" max="4360" width="6.5546875" customWidth="1"/>
    <col min="4361" max="4361" width="45.6640625" customWidth="1"/>
    <col min="4362" max="4362" width="12.88671875" customWidth="1"/>
    <col min="4363" max="4363" width="13" customWidth="1"/>
    <col min="4609" max="4609" width="7.33203125" customWidth="1"/>
    <col min="4610" max="4610" width="33.88671875" customWidth="1"/>
    <col min="4611" max="4611" width="7.33203125" customWidth="1"/>
    <col min="4612" max="4612" width="13.5546875" customWidth="1"/>
    <col min="4613" max="4613" width="47.109375" customWidth="1"/>
    <col min="4614" max="4614" width="15.88671875" customWidth="1"/>
    <col min="4615" max="4615" width="8.6640625" customWidth="1"/>
    <col min="4616" max="4616" width="6.5546875" customWidth="1"/>
    <col min="4617" max="4617" width="45.6640625" customWidth="1"/>
    <col min="4618" max="4618" width="12.88671875" customWidth="1"/>
    <col min="4619" max="4619" width="13" customWidth="1"/>
    <col min="4865" max="4865" width="7.33203125" customWidth="1"/>
    <col min="4866" max="4866" width="33.88671875" customWidth="1"/>
    <col min="4867" max="4867" width="7.33203125" customWidth="1"/>
    <col min="4868" max="4868" width="13.5546875" customWidth="1"/>
    <col min="4869" max="4869" width="47.109375" customWidth="1"/>
    <col min="4870" max="4870" width="15.88671875" customWidth="1"/>
    <col min="4871" max="4871" width="8.6640625" customWidth="1"/>
    <col min="4872" max="4872" width="6.5546875" customWidth="1"/>
    <col min="4873" max="4873" width="45.6640625" customWidth="1"/>
    <col min="4874" max="4874" width="12.88671875" customWidth="1"/>
    <col min="4875" max="4875" width="13" customWidth="1"/>
    <col min="5121" max="5121" width="7.33203125" customWidth="1"/>
    <col min="5122" max="5122" width="33.88671875" customWidth="1"/>
    <col min="5123" max="5123" width="7.33203125" customWidth="1"/>
    <col min="5124" max="5124" width="13.5546875" customWidth="1"/>
    <col min="5125" max="5125" width="47.109375" customWidth="1"/>
    <col min="5126" max="5126" width="15.88671875" customWidth="1"/>
    <col min="5127" max="5127" width="8.6640625" customWidth="1"/>
    <col min="5128" max="5128" width="6.5546875" customWidth="1"/>
    <col min="5129" max="5129" width="45.6640625" customWidth="1"/>
    <col min="5130" max="5130" width="12.88671875" customWidth="1"/>
    <col min="5131" max="5131" width="13" customWidth="1"/>
    <col min="5377" max="5377" width="7.33203125" customWidth="1"/>
    <col min="5378" max="5378" width="33.88671875" customWidth="1"/>
    <col min="5379" max="5379" width="7.33203125" customWidth="1"/>
    <col min="5380" max="5380" width="13.5546875" customWidth="1"/>
    <col min="5381" max="5381" width="47.109375" customWidth="1"/>
    <col min="5382" max="5382" width="15.88671875" customWidth="1"/>
    <col min="5383" max="5383" width="8.6640625" customWidth="1"/>
    <col min="5384" max="5384" width="6.5546875" customWidth="1"/>
    <col min="5385" max="5385" width="45.6640625" customWidth="1"/>
    <col min="5386" max="5386" width="12.88671875" customWidth="1"/>
    <col min="5387" max="5387" width="13" customWidth="1"/>
    <col min="5633" max="5633" width="7.33203125" customWidth="1"/>
    <col min="5634" max="5634" width="33.88671875" customWidth="1"/>
    <col min="5635" max="5635" width="7.33203125" customWidth="1"/>
    <col min="5636" max="5636" width="13.5546875" customWidth="1"/>
    <col min="5637" max="5637" width="47.109375" customWidth="1"/>
    <col min="5638" max="5638" width="15.88671875" customWidth="1"/>
    <col min="5639" max="5639" width="8.6640625" customWidth="1"/>
    <col min="5640" max="5640" width="6.5546875" customWidth="1"/>
    <col min="5641" max="5641" width="45.6640625" customWidth="1"/>
    <col min="5642" max="5642" width="12.88671875" customWidth="1"/>
    <col min="5643" max="5643" width="13" customWidth="1"/>
    <col min="5889" max="5889" width="7.33203125" customWidth="1"/>
    <col min="5890" max="5890" width="33.88671875" customWidth="1"/>
    <col min="5891" max="5891" width="7.33203125" customWidth="1"/>
    <col min="5892" max="5892" width="13.5546875" customWidth="1"/>
    <col min="5893" max="5893" width="47.109375" customWidth="1"/>
    <col min="5894" max="5894" width="15.88671875" customWidth="1"/>
    <col min="5895" max="5895" width="8.6640625" customWidth="1"/>
    <col min="5896" max="5896" width="6.5546875" customWidth="1"/>
    <col min="5897" max="5897" width="45.6640625" customWidth="1"/>
    <col min="5898" max="5898" width="12.88671875" customWidth="1"/>
    <col min="5899" max="5899" width="13" customWidth="1"/>
    <col min="6145" max="6145" width="7.33203125" customWidth="1"/>
    <col min="6146" max="6146" width="33.88671875" customWidth="1"/>
    <col min="6147" max="6147" width="7.33203125" customWidth="1"/>
    <col min="6148" max="6148" width="13.5546875" customWidth="1"/>
    <col min="6149" max="6149" width="47.109375" customWidth="1"/>
    <col min="6150" max="6150" width="15.88671875" customWidth="1"/>
    <col min="6151" max="6151" width="8.6640625" customWidth="1"/>
    <col min="6152" max="6152" width="6.5546875" customWidth="1"/>
    <col min="6153" max="6153" width="45.6640625" customWidth="1"/>
    <col min="6154" max="6154" width="12.88671875" customWidth="1"/>
    <col min="6155" max="6155" width="13" customWidth="1"/>
    <col min="6401" max="6401" width="7.33203125" customWidth="1"/>
    <col min="6402" max="6402" width="33.88671875" customWidth="1"/>
    <col min="6403" max="6403" width="7.33203125" customWidth="1"/>
    <col min="6404" max="6404" width="13.5546875" customWidth="1"/>
    <col min="6405" max="6405" width="47.109375" customWidth="1"/>
    <col min="6406" max="6406" width="15.88671875" customWidth="1"/>
    <col min="6407" max="6407" width="8.6640625" customWidth="1"/>
    <col min="6408" max="6408" width="6.5546875" customWidth="1"/>
    <col min="6409" max="6409" width="45.6640625" customWidth="1"/>
    <col min="6410" max="6410" width="12.88671875" customWidth="1"/>
    <col min="6411" max="6411" width="13" customWidth="1"/>
    <col min="6657" max="6657" width="7.33203125" customWidth="1"/>
    <col min="6658" max="6658" width="33.88671875" customWidth="1"/>
    <col min="6659" max="6659" width="7.33203125" customWidth="1"/>
    <col min="6660" max="6660" width="13.5546875" customWidth="1"/>
    <col min="6661" max="6661" width="47.109375" customWidth="1"/>
    <col min="6662" max="6662" width="15.88671875" customWidth="1"/>
    <col min="6663" max="6663" width="8.6640625" customWidth="1"/>
    <col min="6664" max="6664" width="6.5546875" customWidth="1"/>
    <col min="6665" max="6665" width="45.6640625" customWidth="1"/>
    <col min="6666" max="6666" width="12.88671875" customWidth="1"/>
    <col min="6667" max="6667" width="13" customWidth="1"/>
    <col min="6913" max="6913" width="7.33203125" customWidth="1"/>
    <col min="6914" max="6914" width="33.88671875" customWidth="1"/>
    <col min="6915" max="6915" width="7.33203125" customWidth="1"/>
    <col min="6916" max="6916" width="13.5546875" customWidth="1"/>
    <col min="6917" max="6917" width="47.109375" customWidth="1"/>
    <col min="6918" max="6918" width="15.88671875" customWidth="1"/>
    <col min="6919" max="6919" width="8.6640625" customWidth="1"/>
    <col min="6920" max="6920" width="6.5546875" customWidth="1"/>
    <col min="6921" max="6921" width="45.6640625" customWidth="1"/>
    <col min="6922" max="6922" width="12.88671875" customWidth="1"/>
    <col min="6923" max="6923" width="13" customWidth="1"/>
    <col min="7169" max="7169" width="7.33203125" customWidth="1"/>
    <col min="7170" max="7170" width="33.88671875" customWidth="1"/>
    <col min="7171" max="7171" width="7.33203125" customWidth="1"/>
    <col min="7172" max="7172" width="13.5546875" customWidth="1"/>
    <col min="7173" max="7173" width="47.109375" customWidth="1"/>
    <col min="7174" max="7174" width="15.88671875" customWidth="1"/>
    <col min="7175" max="7175" width="8.6640625" customWidth="1"/>
    <col min="7176" max="7176" width="6.5546875" customWidth="1"/>
    <col min="7177" max="7177" width="45.6640625" customWidth="1"/>
    <col min="7178" max="7178" width="12.88671875" customWidth="1"/>
    <col min="7179" max="7179" width="13" customWidth="1"/>
    <col min="7425" max="7425" width="7.33203125" customWidth="1"/>
    <col min="7426" max="7426" width="33.88671875" customWidth="1"/>
    <col min="7427" max="7427" width="7.33203125" customWidth="1"/>
    <col min="7428" max="7428" width="13.5546875" customWidth="1"/>
    <col min="7429" max="7429" width="47.109375" customWidth="1"/>
    <col min="7430" max="7430" width="15.88671875" customWidth="1"/>
    <col min="7431" max="7431" width="8.6640625" customWidth="1"/>
    <col min="7432" max="7432" width="6.5546875" customWidth="1"/>
    <col min="7433" max="7433" width="45.6640625" customWidth="1"/>
    <col min="7434" max="7434" width="12.88671875" customWidth="1"/>
    <col min="7435" max="7435" width="13" customWidth="1"/>
    <col min="7681" max="7681" width="7.33203125" customWidth="1"/>
    <col min="7682" max="7682" width="33.88671875" customWidth="1"/>
    <col min="7683" max="7683" width="7.33203125" customWidth="1"/>
    <col min="7684" max="7684" width="13.5546875" customWidth="1"/>
    <col min="7685" max="7685" width="47.109375" customWidth="1"/>
    <col min="7686" max="7686" width="15.88671875" customWidth="1"/>
    <col min="7687" max="7687" width="8.6640625" customWidth="1"/>
    <col min="7688" max="7688" width="6.5546875" customWidth="1"/>
    <col min="7689" max="7689" width="45.6640625" customWidth="1"/>
    <col min="7690" max="7690" width="12.88671875" customWidth="1"/>
    <col min="7691" max="7691" width="13" customWidth="1"/>
    <col min="7937" max="7937" width="7.33203125" customWidth="1"/>
    <col min="7938" max="7938" width="33.88671875" customWidth="1"/>
    <col min="7939" max="7939" width="7.33203125" customWidth="1"/>
    <col min="7940" max="7940" width="13.5546875" customWidth="1"/>
    <col min="7941" max="7941" width="47.109375" customWidth="1"/>
    <col min="7942" max="7942" width="15.88671875" customWidth="1"/>
    <col min="7943" max="7943" width="8.6640625" customWidth="1"/>
    <col min="7944" max="7944" width="6.5546875" customWidth="1"/>
    <col min="7945" max="7945" width="45.6640625" customWidth="1"/>
    <col min="7946" max="7946" width="12.88671875" customWidth="1"/>
    <col min="7947" max="7947" width="13" customWidth="1"/>
    <col min="8193" max="8193" width="7.33203125" customWidth="1"/>
    <col min="8194" max="8194" width="33.88671875" customWidth="1"/>
    <col min="8195" max="8195" width="7.33203125" customWidth="1"/>
    <col min="8196" max="8196" width="13.5546875" customWidth="1"/>
    <col min="8197" max="8197" width="47.109375" customWidth="1"/>
    <col min="8198" max="8198" width="15.88671875" customWidth="1"/>
    <col min="8199" max="8199" width="8.6640625" customWidth="1"/>
    <col min="8200" max="8200" width="6.5546875" customWidth="1"/>
    <col min="8201" max="8201" width="45.6640625" customWidth="1"/>
    <col min="8202" max="8202" width="12.88671875" customWidth="1"/>
    <col min="8203" max="8203" width="13" customWidth="1"/>
    <col min="8449" max="8449" width="7.33203125" customWidth="1"/>
    <col min="8450" max="8450" width="33.88671875" customWidth="1"/>
    <col min="8451" max="8451" width="7.33203125" customWidth="1"/>
    <col min="8452" max="8452" width="13.5546875" customWidth="1"/>
    <col min="8453" max="8453" width="47.109375" customWidth="1"/>
    <col min="8454" max="8454" width="15.88671875" customWidth="1"/>
    <col min="8455" max="8455" width="8.6640625" customWidth="1"/>
    <col min="8456" max="8456" width="6.5546875" customWidth="1"/>
    <col min="8457" max="8457" width="45.6640625" customWidth="1"/>
    <col min="8458" max="8458" width="12.88671875" customWidth="1"/>
    <col min="8459" max="8459" width="13" customWidth="1"/>
    <col min="8705" max="8705" width="7.33203125" customWidth="1"/>
    <col min="8706" max="8706" width="33.88671875" customWidth="1"/>
    <col min="8707" max="8707" width="7.33203125" customWidth="1"/>
    <col min="8708" max="8708" width="13.5546875" customWidth="1"/>
    <col min="8709" max="8709" width="47.109375" customWidth="1"/>
    <col min="8710" max="8710" width="15.88671875" customWidth="1"/>
    <col min="8711" max="8711" width="8.6640625" customWidth="1"/>
    <col min="8712" max="8712" width="6.5546875" customWidth="1"/>
    <col min="8713" max="8713" width="45.6640625" customWidth="1"/>
    <col min="8714" max="8714" width="12.88671875" customWidth="1"/>
    <col min="8715" max="8715" width="13" customWidth="1"/>
    <col min="8961" max="8961" width="7.33203125" customWidth="1"/>
    <col min="8962" max="8962" width="33.88671875" customWidth="1"/>
    <col min="8963" max="8963" width="7.33203125" customWidth="1"/>
    <col min="8964" max="8964" width="13.5546875" customWidth="1"/>
    <col min="8965" max="8965" width="47.109375" customWidth="1"/>
    <col min="8966" max="8966" width="15.88671875" customWidth="1"/>
    <col min="8967" max="8967" width="8.6640625" customWidth="1"/>
    <col min="8968" max="8968" width="6.5546875" customWidth="1"/>
    <col min="8969" max="8969" width="45.6640625" customWidth="1"/>
    <col min="8970" max="8970" width="12.88671875" customWidth="1"/>
    <col min="8971" max="8971" width="13" customWidth="1"/>
    <col min="9217" max="9217" width="7.33203125" customWidth="1"/>
    <col min="9218" max="9218" width="33.88671875" customWidth="1"/>
    <col min="9219" max="9219" width="7.33203125" customWidth="1"/>
    <col min="9220" max="9220" width="13.5546875" customWidth="1"/>
    <col min="9221" max="9221" width="47.109375" customWidth="1"/>
    <col min="9222" max="9222" width="15.88671875" customWidth="1"/>
    <col min="9223" max="9223" width="8.6640625" customWidth="1"/>
    <col min="9224" max="9224" width="6.5546875" customWidth="1"/>
    <col min="9225" max="9225" width="45.6640625" customWidth="1"/>
    <col min="9226" max="9226" width="12.88671875" customWidth="1"/>
    <col min="9227" max="9227" width="13" customWidth="1"/>
    <col min="9473" max="9473" width="7.33203125" customWidth="1"/>
    <col min="9474" max="9474" width="33.88671875" customWidth="1"/>
    <col min="9475" max="9475" width="7.33203125" customWidth="1"/>
    <col min="9476" max="9476" width="13.5546875" customWidth="1"/>
    <col min="9477" max="9477" width="47.109375" customWidth="1"/>
    <col min="9478" max="9478" width="15.88671875" customWidth="1"/>
    <col min="9479" max="9479" width="8.6640625" customWidth="1"/>
    <col min="9480" max="9480" width="6.5546875" customWidth="1"/>
    <col min="9481" max="9481" width="45.6640625" customWidth="1"/>
    <col min="9482" max="9482" width="12.88671875" customWidth="1"/>
    <col min="9483" max="9483" width="13" customWidth="1"/>
    <col min="9729" max="9729" width="7.33203125" customWidth="1"/>
    <col min="9730" max="9730" width="33.88671875" customWidth="1"/>
    <col min="9731" max="9731" width="7.33203125" customWidth="1"/>
    <col min="9732" max="9732" width="13.5546875" customWidth="1"/>
    <col min="9733" max="9733" width="47.109375" customWidth="1"/>
    <col min="9734" max="9734" width="15.88671875" customWidth="1"/>
    <col min="9735" max="9735" width="8.6640625" customWidth="1"/>
    <col min="9736" max="9736" width="6.5546875" customWidth="1"/>
    <col min="9737" max="9737" width="45.6640625" customWidth="1"/>
    <col min="9738" max="9738" width="12.88671875" customWidth="1"/>
    <col min="9739" max="9739" width="13" customWidth="1"/>
    <col min="9985" max="9985" width="7.33203125" customWidth="1"/>
    <col min="9986" max="9986" width="33.88671875" customWidth="1"/>
    <col min="9987" max="9987" width="7.33203125" customWidth="1"/>
    <col min="9988" max="9988" width="13.5546875" customWidth="1"/>
    <col min="9989" max="9989" width="47.109375" customWidth="1"/>
    <col min="9990" max="9990" width="15.88671875" customWidth="1"/>
    <col min="9991" max="9991" width="8.6640625" customWidth="1"/>
    <col min="9992" max="9992" width="6.5546875" customWidth="1"/>
    <col min="9993" max="9993" width="45.6640625" customWidth="1"/>
    <col min="9994" max="9994" width="12.88671875" customWidth="1"/>
    <col min="9995" max="9995" width="13" customWidth="1"/>
    <col min="10241" max="10241" width="7.33203125" customWidth="1"/>
    <col min="10242" max="10242" width="33.88671875" customWidth="1"/>
    <col min="10243" max="10243" width="7.33203125" customWidth="1"/>
    <col min="10244" max="10244" width="13.5546875" customWidth="1"/>
    <col min="10245" max="10245" width="47.109375" customWidth="1"/>
    <col min="10246" max="10246" width="15.88671875" customWidth="1"/>
    <col min="10247" max="10247" width="8.6640625" customWidth="1"/>
    <col min="10248" max="10248" width="6.5546875" customWidth="1"/>
    <col min="10249" max="10249" width="45.6640625" customWidth="1"/>
    <col min="10250" max="10250" width="12.88671875" customWidth="1"/>
    <col min="10251" max="10251" width="13" customWidth="1"/>
    <col min="10497" max="10497" width="7.33203125" customWidth="1"/>
    <col min="10498" max="10498" width="33.88671875" customWidth="1"/>
    <col min="10499" max="10499" width="7.33203125" customWidth="1"/>
    <col min="10500" max="10500" width="13.5546875" customWidth="1"/>
    <col min="10501" max="10501" width="47.109375" customWidth="1"/>
    <col min="10502" max="10502" width="15.88671875" customWidth="1"/>
    <col min="10503" max="10503" width="8.6640625" customWidth="1"/>
    <col min="10504" max="10504" width="6.5546875" customWidth="1"/>
    <col min="10505" max="10505" width="45.6640625" customWidth="1"/>
    <col min="10506" max="10506" width="12.88671875" customWidth="1"/>
    <col min="10507" max="10507" width="13" customWidth="1"/>
    <col min="10753" max="10753" width="7.33203125" customWidth="1"/>
    <col min="10754" max="10754" width="33.88671875" customWidth="1"/>
    <col min="10755" max="10755" width="7.33203125" customWidth="1"/>
    <col min="10756" max="10756" width="13.5546875" customWidth="1"/>
    <col min="10757" max="10757" width="47.109375" customWidth="1"/>
    <col min="10758" max="10758" width="15.88671875" customWidth="1"/>
    <col min="10759" max="10759" width="8.6640625" customWidth="1"/>
    <col min="10760" max="10760" width="6.5546875" customWidth="1"/>
    <col min="10761" max="10761" width="45.6640625" customWidth="1"/>
    <col min="10762" max="10762" width="12.88671875" customWidth="1"/>
    <col min="10763" max="10763" width="13" customWidth="1"/>
    <col min="11009" max="11009" width="7.33203125" customWidth="1"/>
    <col min="11010" max="11010" width="33.88671875" customWidth="1"/>
    <col min="11011" max="11011" width="7.33203125" customWidth="1"/>
    <col min="11012" max="11012" width="13.5546875" customWidth="1"/>
    <col min="11013" max="11013" width="47.109375" customWidth="1"/>
    <col min="11014" max="11014" width="15.88671875" customWidth="1"/>
    <col min="11015" max="11015" width="8.6640625" customWidth="1"/>
    <col min="11016" max="11016" width="6.5546875" customWidth="1"/>
    <col min="11017" max="11017" width="45.6640625" customWidth="1"/>
    <col min="11018" max="11018" width="12.88671875" customWidth="1"/>
    <col min="11019" max="11019" width="13" customWidth="1"/>
    <col min="11265" max="11265" width="7.33203125" customWidth="1"/>
    <col min="11266" max="11266" width="33.88671875" customWidth="1"/>
    <col min="11267" max="11267" width="7.33203125" customWidth="1"/>
    <col min="11268" max="11268" width="13.5546875" customWidth="1"/>
    <col min="11269" max="11269" width="47.109375" customWidth="1"/>
    <col min="11270" max="11270" width="15.88671875" customWidth="1"/>
    <col min="11271" max="11271" width="8.6640625" customWidth="1"/>
    <col min="11272" max="11272" width="6.5546875" customWidth="1"/>
    <col min="11273" max="11273" width="45.6640625" customWidth="1"/>
    <col min="11274" max="11274" width="12.88671875" customWidth="1"/>
    <col min="11275" max="11275" width="13" customWidth="1"/>
    <col min="11521" max="11521" width="7.33203125" customWidth="1"/>
    <col min="11522" max="11522" width="33.88671875" customWidth="1"/>
    <col min="11523" max="11523" width="7.33203125" customWidth="1"/>
    <col min="11524" max="11524" width="13.5546875" customWidth="1"/>
    <col min="11525" max="11525" width="47.109375" customWidth="1"/>
    <col min="11526" max="11526" width="15.88671875" customWidth="1"/>
    <col min="11527" max="11527" width="8.6640625" customWidth="1"/>
    <col min="11528" max="11528" width="6.5546875" customWidth="1"/>
    <col min="11529" max="11529" width="45.6640625" customWidth="1"/>
    <col min="11530" max="11530" width="12.88671875" customWidth="1"/>
    <col min="11531" max="11531" width="13" customWidth="1"/>
    <col min="11777" max="11777" width="7.33203125" customWidth="1"/>
    <col min="11778" max="11778" width="33.88671875" customWidth="1"/>
    <col min="11779" max="11779" width="7.33203125" customWidth="1"/>
    <col min="11780" max="11780" width="13.5546875" customWidth="1"/>
    <col min="11781" max="11781" width="47.109375" customWidth="1"/>
    <col min="11782" max="11782" width="15.88671875" customWidth="1"/>
    <col min="11783" max="11783" width="8.6640625" customWidth="1"/>
    <col min="11784" max="11784" width="6.5546875" customWidth="1"/>
    <col min="11785" max="11785" width="45.6640625" customWidth="1"/>
    <col min="11786" max="11786" width="12.88671875" customWidth="1"/>
    <col min="11787" max="11787" width="13" customWidth="1"/>
    <col min="12033" max="12033" width="7.33203125" customWidth="1"/>
    <col min="12034" max="12034" width="33.88671875" customWidth="1"/>
    <col min="12035" max="12035" width="7.33203125" customWidth="1"/>
    <col min="12036" max="12036" width="13.5546875" customWidth="1"/>
    <col min="12037" max="12037" width="47.109375" customWidth="1"/>
    <col min="12038" max="12038" width="15.88671875" customWidth="1"/>
    <col min="12039" max="12039" width="8.6640625" customWidth="1"/>
    <col min="12040" max="12040" width="6.5546875" customWidth="1"/>
    <col min="12041" max="12041" width="45.6640625" customWidth="1"/>
    <col min="12042" max="12042" width="12.88671875" customWidth="1"/>
    <col min="12043" max="12043" width="13" customWidth="1"/>
    <col min="12289" max="12289" width="7.33203125" customWidth="1"/>
    <col min="12290" max="12290" width="33.88671875" customWidth="1"/>
    <col min="12291" max="12291" width="7.33203125" customWidth="1"/>
    <col min="12292" max="12292" width="13.5546875" customWidth="1"/>
    <col min="12293" max="12293" width="47.109375" customWidth="1"/>
    <col min="12294" max="12294" width="15.88671875" customWidth="1"/>
    <col min="12295" max="12295" width="8.6640625" customWidth="1"/>
    <col min="12296" max="12296" width="6.5546875" customWidth="1"/>
    <col min="12297" max="12297" width="45.6640625" customWidth="1"/>
    <col min="12298" max="12298" width="12.88671875" customWidth="1"/>
    <col min="12299" max="12299" width="13" customWidth="1"/>
    <col min="12545" max="12545" width="7.33203125" customWidth="1"/>
    <col min="12546" max="12546" width="33.88671875" customWidth="1"/>
    <col min="12547" max="12547" width="7.33203125" customWidth="1"/>
    <col min="12548" max="12548" width="13.5546875" customWidth="1"/>
    <col min="12549" max="12549" width="47.109375" customWidth="1"/>
    <col min="12550" max="12550" width="15.88671875" customWidth="1"/>
    <col min="12551" max="12551" width="8.6640625" customWidth="1"/>
    <col min="12552" max="12552" width="6.5546875" customWidth="1"/>
    <col min="12553" max="12553" width="45.6640625" customWidth="1"/>
    <col min="12554" max="12554" width="12.88671875" customWidth="1"/>
    <col min="12555" max="12555" width="13" customWidth="1"/>
    <col min="12801" max="12801" width="7.33203125" customWidth="1"/>
    <col min="12802" max="12802" width="33.88671875" customWidth="1"/>
    <col min="12803" max="12803" width="7.33203125" customWidth="1"/>
    <col min="12804" max="12804" width="13.5546875" customWidth="1"/>
    <col min="12805" max="12805" width="47.109375" customWidth="1"/>
    <col min="12806" max="12806" width="15.88671875" customWidth="1"/>
    <col min="12807" max="12807" width="8.6640625" customWidth="1"/>
    <col min="12808" max="12808" width="6.5546875" customWidth="1"/>
    <col min="12809" max="12809" width="45.6640625" customWidth="1"/>
    <col min="12810" max="12810" width="12.88671875" customWidth="1"/>
    <col min="12811" max="12811" width="13" customWidth="1"/>
    <col min="13057" max="13057" width="7.33203125" customWidth="1"/>
    <col min="13058" max="13058" width="33.88671875" customWidth="1"/>
    <col min="13059" max="13059" width="7.33203125" customWidth="1"/>
    <col min="13060" max="13060" width="13.5546875" customWidth="1"/>
    <col min="13061" max="13061" width="47.109375" customWidth="1"/>
    <col min="13062" max="13062" width="15.88671875" customWidth="1"/>
    <col min="13063" max="13063" width="8.6640625" customWidth="1"/>
    <col min="13064" max="13064" width="6.5546875" customWidth="1"/>
    <col min="13065" max="13065" width="45.6640625" customWidth="1"/>
    <col min="13066" max="13066" width="12.88671875" customWidth="1"/>
    <col min="13067" max="13067" width="13" customWidth="1"/>
    <col min="13313" max="13313" width="7.33203125" customWidth="1"/>
    <col min="13314" max="13314" width="33.88671875" customWidth="1"/>
    <col min="13315" max="13315" width="7.33203125" customWidth="1"/>
    <col min="13316" max="13316" width="13.5546875" customWidth="1"/>
    <col min="13317" max="13317" width="47.109375" customWidth="1"/>
    <col min="13318" max="13318" width="15.88671875" customWidth="1"/>
    <col min="13319" max="13319" width="8.6640625" customWidth="1"/>
    <col min="13320" max="13320" width="6.5546875" customWidth="1"/>
    <col min="13321" max="13321" width="45.6640625" customWidth="1"/>
    <col min="13322" max="13322" width="12.88671875" customWidth="1"/>
    <col min="13323" max="13323" width="13" customWidth="1"/>
    <col min="13569" max="13569" width="7.33203125" customWidth="1"/>
    <col min="13570" max="13570" width="33.88671875" customWidth="1"/>
    <col min="13571" max="13571" width="7.33203125" customWidth="1"/>
    <col min="13572" max="13572" width="13.5546875" customWidth="1"/>
    <col min="13573" max="13573" width="47.109375" customWidth="1"/>
    <col min="13574" max="13574" width="15.88671875" customWidth="1"/>
    <col min="13575" max="13575" width="8.6640625" customWidth="1"/>
    <col min="13576" max="13576" width="6.5546875" customWidth="1"/>
    <col min="13577" max="13577" width="45.6640625" customWidth="1"/>
    <col min="13578" max="13578" width="12.88671875" customWidth="1"/>
    <col min="13579" max="13579" width="13" customWidth="1"/>
    <col min="13825" max="13825" width="7.33203125" customWidth="1"/>
    <col min="13826" max="13826" width="33.88671875" customWidth="1"/>
    <col min="13827" max="13827" width="7.33203125" customWidth="1"/>
    <col min="13828" max="13828" width="13.5546875" customWidth="1"/>
    <col min="13829" max="13829" width="47.109375" customWidth="1"/>
    <col min="13830" max="13830" width="15.88671875" customWidth="1"/>
    <col min="13831" max="13831" width="8.6640625" customWidth="1"/>
    <col min="13832" max="13832" width="6.5546875" customWidth="1"/>
    <col min="13833" max="13833" width="45.6640625" customWidth="1"/>
    <col min="13834" max="13834" width="12.88671875" customWidth="1"/>
    <col min="13835" max="13835" width="13" customWidth="1"/>
    <col min="14081" max="14081" width="7.33203125" customWidth="1"/>
    <col min="14082" max="14082" width="33.88671875" customWidth="1"/>
    <col min="14083" max="14083" width="7.33203125" customWidth="1"/>
    <col min="14084" max="14084" width="13.5546875" customWidth="1"/>
    <col min="14085" max="14085" width="47.109375" customWidth="1"/>
    <col min="14086" max="14086" width="15.88671875" customWidth="1"/>
    <col min="14087" max="14087" width="8.6640625" customWidth="1"/>
    <col min="14088" max="14088" width="6.5546875" customWidth="1"/>
    <col min="14089" max="14089" width="45.6640625" customWidth="1"/>
    <col min="14090" max="14090" width="12.88671875" customWidth="1"/>
    <col min="14091" max="14091" width="13" customWidth="1"/>
    <col min="14337" max="14337" width="7.33203125" customWidth="1"/>
    <col min="14338" max="14338" width="33.88671875" customWidth="1"/>
    <col min="14339" max="14339" width="7.33203125" customWidth="1"/>
    <col min="14340" max="14340" width="13.5546875" customWidth="1"/>
    <col min="14341" max="14341" width="47.109375" customWidth="1"/>
    <col min="14342" max="14342" width="15.88671875" customWidth="1"/>
    <col min="14343" max="14343" width="8.6640625" customWidth="1"/>
    <col min="14344" max="14344" width="6.5546875" customWidth="1"/>
    <col min="14345" max="14345" width="45.6640625" customWidth="1"/>
    <col min="14346" max="14346" width="12.88671875" customWidth="1"/>
    <col min="14347" max="14347" width="13" customWidth="1"/>
    <col min="14593" max="14593" width="7.33203125" customWidth="1"/>
    <col min="14594" max="14594" width="33.88671875" customWidth="1"/>
    <col min="14595" max="14595" width="7.33203125" customWidth="1"/>
    <col min="14596" max="14596" width="13.5546875" customWidth="1"/>
    <col min="14597" max="14597" width="47.109375" customWidth="1"/>
    <col min="14598" max="14598" width="15.88671875" customWidth="1"/>
    <col min="14599" max="14599" width="8.6640625" customWidth="1"/>
    <col min="14600" max="14600" width="6.5546875" customWidth="1"/>
    <col min="14601" max="14601" width="45.6640625" customWidth="1"/>
    <col min="14602" max="14602" width="12.88671875" customWidth="1"/>
    <col min="14603" max="14603" width="13" customWidth="1"/>
    <col min="14849" max="14849" width="7.33203125" customWidth="1"/>
    <col min="14850" max="14850" width="33.88671875" customWidth="1"/>
    <col min="14851" max="14851" width="7.33203125" customWidth="1"/>
    <col min="14852" max="14852" width="13.5546875" customWidth="1"/>
    <col min="14853" max="14853" width="47.109375" customWidth="1"/>
    <col min="14854" max="14854" width="15.88671875" customWidth="1"/>
    <col min="14855" max="14855" width="8.6640625" customWidth="1"/>
    <col min="14856" max="14856" width="6.5546875" customWidth="1"/>
    <col min="14857" max="14857" width="45.6640625" customWidth="1"/>
    <col min="14858" max="14858" width="12.88671875" customWidth="1"/>
    <col min="14859" max="14859" width="13" customWidth="1"/>
    <col min="15105" max="15105" width="7.33203125" customWidth="1"/>
    <col min="15106" max="15106" width="33.88671875" customWidth="1"/>
    <col min="15107" max="15107" width="7.33203125" customWidth="1"/>
    <col min="15108" max="15108" width="13.5546875" customWidth="1"/>
    <col min="15109" max="15109" width="47.109375" customWidth="1"/>
    <col min="15110" max="15110" width="15.88671875" customWidth="1"/>
    <col min="15111" max="15111" width="8.6640625" customWidth="1"/>
    <col min="15112" max="15112" width="6.5546875" customWidth="1"/>
    <col min="15113" max="15113" width="45.6640625" customWidth="1"/>
    <col min="15114" max="15114" width="12.88671875" customWidth="1"/>
    <col min="15115" max="15115" width="13" customWidth="1"/>
    <col min="15361" max="15361" width="7.33203125" customWidth="1"/>
    <col min="15362" max="15362" width="33.88671875" customWidth="1"/>
    <col min="15363" max="15363" width="7.33203125" customWidth="1"/>
    <col min="15364" max="15364" width="13.5546875" customWidth="1"/>
    <col min="15365" max="15365" width="47.109375" customWidth="1"/>
    <col min="15366" max="15366" width="15.88671875" customWidth="1"/>
    <col min="15367" max="15367" width="8.6640625" customWidth="1"/>
    <col min="15368" max="15368" width="6.5546875" customWidth="1"/>
    <col min="15369" max="15369" width="45.6640625" customWidth="1"/>
    <col min="15370" max="15370" width="12.88671875" customWidth="1"/>
    <col min="15371" max="15371" width="13" customWidth="1"/>
    <col min="15617" max="15617" width="7.33203125" customWidth="1"/>
    <col min="15618" max="15618" width="33.88671875" customWidth="1"/>
    <col min="15619" max="15619" width="7.33203125" customWidth="1"/>
    <col min="15620" max="15620" width="13.5546875" customWidth="1"/>
    <col min="15621" max="15621" width="47.109375" customWidth="1"/>
    <col min="15622" max="15622" width="15.88671875" customWidth="1"/>
    <col min="15623" max="15623" width="8.6640625" customWidth="1"/>
    <col min="15624" max="15624" width="6.5546875" customWidth="1"/>
    <col min="15625" max="15625" width="45.6640625" customWidth="1"/>
    <col min="15626" max="15626" width="12.88671875" customWidth="1"/>
    <col min="15627" max="15627" width="13" customWidth="1"/>
    <col min="15873" max="15873" width="7.33203125" customWidth="1"/>
    <col min="15874" max="15874" width="33.88671875" customWidth="1"/>
    <col min="15875" max="15875" width="7.33203125" customWidth="1"/>
    <col min="15876" max="15876" width="13.5546875" customWidth="1"/>
    <col min="15877" max="15877" width="47.109375" customWidth="1"/>
    <col min="15878" max="15878" width="15.88671875" customWidth="1"/>
    <col min="15879" max="15879" width="8.6640625" customWidth="1"/>
    <col min="15880" max="15880" width="6.5546875" customWidth="1"/>
    <col min="15881" max="15881" width="45.6640625" customWidth="1"/>
    <col min="15882" max="15882" width="12.88671875" customWidth="1"/>
    <col min="15883" max="15883" width="13" customWidth="1"/>
    <col min="16129" max="16129" width="7.33203125" customWidth="1"/>
    <col min="16130" max="16130" width="33.88671875" customWidth="1"/>
    <col min="16131" max="16131" width="7.33203125" customWidth="1"/>
    <col min="16132" max="16132" width="13.5546875" customWidth="1"/>
    <col min="16133" max="16133" width="47.109375" customWidth="1"/>
    <col min="16134" max="16134" width="15.88671875" customWidth="1"/>
    <col min="16135" max="16135" width="8.6640625" customWidth="1"/>
    <col min="16136" max="16136" width="6.5546875" customWidth="1"/>
    <col min="16137" max="16137" width="45.6640625" customWidth="1"/>
    <col min="16138" max="16138" width="12.88671875" customWidth="1"/>
    <col min="16139" max="16139" width="13" customWidth="1"/>
  </cols>
  <sheetData>
    <row r="1" spans="1:16" ht="18.75" customHeight="1" x14ac:dyDescent="0.3">
      <c r="K1" s="4"/>
      <c r="L1" s="4"/>
      <c r="M1" s="112" t="s">
        <v>0</v>
      </c>
      <c r="N1" s="112"/>
      <c r="O1" s="112"/>
    </row>
    <row r="2" spans="1:16" ht="18" customHeight="1" x14ac:dyDescent="0.3">
      <c r="A2" s="5"/>
      <c r="B2" s="5"/>
      <c r="C2" s="5"/>
      <c r="D2" s="5"/>
      <c r="E2" s="5"/>
      <c r="F2" s="5"/>
      <c r="G2" s="5"/>
      <c r="H2" s="8"/>
      <c r="I2" s="8"/>
      <c r="K2" s="10"/>
      <c r="L2" s="10"/>
      <c r="M2" s="113" t="s">
        <v>396</v>
      </c>
      <c r="N2" s="113"/>
      <c r="O2" s="113"/>
      <c r="P2" s="113"/>
    </row>
    <row r="3" spans="1:16" ht="79.95" customHeight="1" x14ac:dyDescent="0.3">
      <c r="A3" s="5"/>
      <c r="B3" s="79" t="s">
        <v>437</v>
      </c>
      <c r="C3" s="80"/>
      <c r="D3" s="80"/>
      <c r="E3" s="80"/>
      <c r="F3" s="80"/>
      <c r="G3" s="80"/>
      <c r="H3" s="80"/>
      <c r="I3" s="80"/>
      <c r="J3" s="80"/>
      <c r="K3" s="5"/>
    </row>
    <row r="4" spans="1:16" ht="31.5" customHeight="1" x14ac:dyDescent="0.3">
      <c r="A4" s="130" t="s">
        <v>438</v>
      </c>
      <c r="B4" s="130"/>
      <c r="C4" s="130"/>
      <c r="D4" s="130"/>
      <c r="E4" s="130"/>
      <c r="F4" s="130"/>
      <c r="G4" s="130"/>
      <c r="H4" s="130"/>
      <c r="I4" s="130"/>
      <c r="J4" s="130"/>
      <c r="K4" s="130"/>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439</v>
      </c>
      <c r="E6" s="24" t="s">
        <v>15</v>
      </c>
      <c r="F6" s="21"/>
      <c r="G6" s="25" t="s">
        <v>16</v>
      </c>
      <c r="H6" s="24" t="s">
        <v>17</v>
      </c>
      <c r="I6" s="24" t="s">
        <v>18</v>
      </c>
      <c r="J6" s="24" t="s">
        <v>440</v>
      </c>
      <c r="K6" s="23"/>
    </row>
    <row r="7" spans="1:16" ht="15.6" x14ac:dyDescent="0.3">
      <c r="A7" s="82">
        <v>1</v>
      </c>
      <c r="B7" s="131" t="s">
        <v>441</v>
      </c>
      <c r="C7" s="84"/>
      <c r="D7" s="132">
        <v>58.063000000000002</v>
      </c>
      <c r="E7" s="133" t="s">
        <v>442</v>
      </c>
      <c r="F7" s="86">
        <f>SUM(C7,D7)</f>
        <v>58.063000000000002</v>
      </c>
      <c r="G7" s="83"/>
      <c r="H7" s="84"/>
      <c r="I7" s="133" t="s">
        <v>442</v>
      </c>
      <c r="J7" s="84">
        <f>F7</f>
        <v>58.063000000000002</v>
      </c>
      <c r="K7" s="87"/>
    </row>
    <row r="8" spans="1:16" ht="15.6" x14ac:dyDescent="0.3">
      <c r="A8" s="82">
        <v>2</v>
      </c>
      <c r="B8" s="83" t="s">
        <v>443</v>
      </c>
      <c r="C8" s="84"/>
      <c r="D8" s="132">
        <f>0.236+0.236</f>
        <v>0.47199999999999998</v>
      </c>
      <c r="E8" s="85" t="s">
        <v>444</v>
      </c>
      <c r="F8" s="86">
        <f t="shared" ref="F8:F21" si="0">SUM(C8,D8)</f>
        <v>0.47199999999999998</v>
      </c>
      <c r="G8" s="83"/>
      <c r="H8" s="84"/>
      <c r="I8" s="85" t="s">
        <v>444</v>
      </c>
      <c r="J8" s="84">
        <f t="shared" ref="J8:J17" si="1">F8</f>
        <v>0.47199999999999998</v>
      </c>
      <c r="K8" s="87"/>
    </row>
    <row r="9" spans="1:16" ht="33.6" customHeight="1" x14ac:dyDescent="0.3">
      <c r="A9" s="82">
        <v>3</v>
      </c>
      <c r="B9" s="85" t="s">
        <v>445</v>
      </c>
      <c r="C9" s="84"/>
      <c r="D9" s="132">
        <f>0.845+4.054+16.158+173.869+113.08+49.06+63</f>
        <v>420.06599999999997</v>
      </c>
      <c r="E9" s="85" t="s">
        <v>446</v>
      </c>
      <c r="F9" s="86">
        <f t="shared" si="0"/>
        <v>420.06599999999997</v>
      </c>
      <c r="G9" s="83"/>
      <c r="H9" s="84"/>
      <c r="I9" s="85" t="s">
        <v>446</v>
      </c>
      <c r="J9" s="84">
        <f t="shared" si="1"/>
        <v>420.06599999999997</v>
      </c>
      <c r="K9" s="87"/>
    </row>
    <row r="10" spans="1:16" ht="15.6" x14ac:dyDescent="0.3">
      <c r="A10" s="82">
        <v>4</v>
      </c>
      <c r="B10" s="85" t="s">
        <v>447</v>
      </c>
      <c r="C10" s="84"/>
      <c r="D10" s="132">
        <f>669.6</f>
        <v>669.6</v>
      </c>
      <c r="E10" s="85" t="s">
        <v>448</v>
      </c>
      <c r="F10" s="86">
        <f t="shared" si="0"/>
        <v>669.6</v>
      </c>
      <c r="G10" s="83"/>
      <c r="H10" s="84"/>
      <c r="I10" s="85" t="s">
        <v>448</v>
      </c>
      <c r="J10" s="84">
        <f t="shared" si="1"/>
        <v>669.6</v>
      </c>
      <c r="K10" s="87"/>
    </row>
    <row r="11" spans="1:16" ht="19.95" customHeight="1" x14ac:dyDescent="0.3">
      <c r="A11" s="82">
        <v>5</v>
      </c>
      <c r="B11" s="83" t="s">
        <v>449</v>
      </c>
      <c r="C11" s="84"/>
      <c r="D11" s="132">
        <f>15.09+43.165+1.09</f>
        <v>59.344999999999999</v>
      </c>
      <c r="E11" s="85" t="s">
        <v>450</v>
      </c>
      <c r="F11" s="86">
        <f t="shared" si="0"/>
        <v>59.344999999999999</v>
      </c>
      <c r="G11" s="88"/>
      <c r="H11" s="84"/>
      <c r="I11" s="85" t="s">
        <v>450</v>
      </c>
      <c r="J11" s="84">
        <f t="shared" si="1"/>
        <v>59.344999999999999</v>
      </c>
      <c r="K11" s="87"/>
    </row>
    <row r="12" spans="1:16" ht="31.2" x14ac:dyDescent="0.3">
      <c r="A12" s="82">
        <v>6</v>
      </c>
      <c r="B12" s="85" t="s">
        <v>451</v>
      </c>
      <c r="C12" s="84"/>
      <c r="D12" s="132">
        <f>20.149+5.335+1.144+21.828+16.465+16.627+16.712+29.44+4.712</f>
        <v>132.41200000000001</v>
      </c>
      <c r="E12" s="85" t="s">
        <v>452</v>
      </c>
      <c r="F12" s="86">
        <f t="shared" si="0"/>
        <v>132.41200000000001</v>
      </c>
      <c r="G12" s="83"/>
      <c r="H12" s="84"/>
      <c r="I12" s="85" t="s">
        <v>452</v>
      </c>
      <c r="J12" s="84">
        <f t="shared" si="1"/>
        <v>132.41200000000001</v>
      </c>
      <c r="K12" s="87"/>
    </row>
    <row r="13" spans="1:16" ht="15" customHeight="1" x14ac:dyDescent="0.3">
      <c r="A13" s="82">
        <v>7</v>
      </c>
      <c r="B13" s="83" t="s">
        <v>453</v>
      </c>
      <c r="C13" s="84"/>
      <c r="D13" s="84">
        <f>0.36+0.118</f>
        <v>0.47799999999999998</v>
      </c>
      <c r="E13" s="85" t="s">
        <v>454</v>
      </c>
      <c r="F13" s="86">
        <f t="shared" si="0"/>
        <v>0.47799999999999998</v>
      </c>
      <c r="G13" s="83"/>
      <c r="H13" s="84"/>
      <c r="I13" s="85" t="s">
        <v>454</v>
      </c>
      <c r="J13" s="84">
        <f t="shared" si="1"/>
        <v>0.47799999999999998</v>
      </c>
      <c r="K13" s="87"/>
    </row>
    <row r="14" spans="1:16" ht="15.6" x14ac:dyDescent="0.3">
      <c r="A14" s="82">
        <v>8</v>
      </c>
      <c r="B14" s="83" t="s">
        <v>377</v>
      </c>
      <c r="C14" s="84"/>
      <c r="D14" s="84">
        <f>7.376</f>
        <v>7.3760000000000003</v>
      </c>
      <c r="E14" s="85" t="s">
        <v>455</v>
      </c>
      <c r="F14" s="86">
        <f t="shared" si="0"/>
        <v>7.3760000000000003</v>
      </c>
      <c r="G14" s="83"/>
      <c r="H14" s="84"/>
      <c r="I14" s="85" t="s">
        <v>455</v>
      </c>
      <c r="J14" s="84">
        <f t="shared" si="1"/>
        <v>7.3760000000000003</v>
      </c>
      <c r="K14" s="87"/>
    </row>
    <row r="15" spans="1:16" ht="15.6" x14ac:dyDescent="0.3">
      <c r="A15" s="82">
        <v>9</v>
      </c>
      <c r="B15" s="83" t="s">
        <v>456</v>
      </c>
      <c r="C15" s="84"/>
      <c r="D15" s="84">
        <f>84+18.34</f>
        <v>102.34</v>
      </c>
      <c r="E15" s="85" t="s">
        <v>457</v>
      </c>
      <c r="F15" s="86">
        <f t="shared" si="0"/>
        <v>102.34</v>
      </c>
      <c r="G15" s="83"/>
      <c r="H15" s="84"/>
      <c r="I15" s="85" t="s">
        <v>457</v>
      </c>
      <c r="J15" s="84">
        <f t="shared" si="1"/>
        <v>102.34</v>
      </c>
      <c r="K15" s="87"/>
    </row>
    <row r="16" spans="1:16" ht="15.6" x14ac:dyDescent="0.3">
      <c r="A16" s="82">
        <v>10</v>
      </c>
      <c r="B16" s="83" t="s">
        <v>458</v>
      </c>
      <c r="C16" s="84"/>
      <c r="D16" s="84">
        <f>1.735</f>
        <v>1.7350000000000001</v>
      </c>
      <c r="E16" s="85" t="s">
        <v>459</v>
      </c>
      <c r="F16" s="86">
        <f t="shared" si="0"/>
        <v>1.7350000000000001</v>
      </c>
      <c r="G16" s="83"/>
      <c r="H16" s="84"/>
      <c r="I16" s="85" t="s">
        <v>459</v>
      </c>
      <c r="J16" s="84">
        <f t="shared" si="1"/>
        <v>1.7350000000000001</v>
      </c>
      <c r="K16" s="87"/>
    </row>
    <row r="17" spans="1:11" ht="15.6" x14ac:dyDescent="0.3">
      <c r="A17" s="82">
        <v>11</v>
      </c>
      <c r="B17" s="83" t="s">
        <v>460</v>
      </c>
      <c r="C17" s="84"/>
      <c r="D17" s="84">
        <v>98.56</v>
      </c>
      <c r="E17" s="85" t="s">
        <v>461</v>
      </c>
      <c r="F17" s="86">
        <f t="shared" si="0"/>
        <v>98.56</v>
      </c>
      <c r="G17" s="83"/>
      <c r="H17" s="84"/>
      <c r="I17" s="85" t="s">
        <v>461</v>
      </c>
      <c r="J17" s="84">
        <f t="shared" si="1"/>
        <v>98.56</v>
      </c>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58"/>
      <c r="B21" s="59" t="s">
        <v>360</v>
      </c>
      <c r="C21" s="60">
        <f>SUM(C7:C20)</f>
        <v>0</v>
      </c>
      <c r="D21" s="60">
        <f>SUM(D7:D20)</f>
        <v>1550.4469999999999</v>
      </c>
      <c r="E21" s="61"/>
      <c r="F21" s="92">
        <f t="shared" si="0"/>
        <v>1550.4469999999999</v>
      </c>
      <c r="G21" s="93"/>
      <c r="H21" s="60">
        <f>SUM(H7:H20)</f>
        <v>0</v>
      </c>
      <c r="I21" s="61"/>
      <c r="J21" s="60">
        <f>SUM(J7:J20)</f>
        <v>1550.4469999999999</v>
      </c>
      <c r="K21" s="64">
        <f>C21-H21</f>
        <v>0</v>
      </c>
    </row>
    <row r="24" spans="1:11" ht="15.6" x14ac:dyDescent="0.3">
      <c r="B24" s="65" t="s">
        <v>361</v>
      </c>
      <c r="F24" s="94"/>
      <c r="G24" s="67" t="s">
        <v>462</v>
      </c>
      <c r="H24" s="73"/>
    </row>
    <row r="25" spans="1:11" x14ac:dyDescent="0.3">
      <c r="B25" s="65"/>
      <c r="F25" s="72" t="s">
        <v>373</v>
      </c>
      <c r="G25" s="72"/>
      <c r="H25" s="72"/>
    </row>
    <row r="26" spans="1:11" ht="15.6" x14ac:dyDescent="0.3">
      <c r="B26" s="65" t="s">
        <v>365</v>
      </c>
      <c r="F26" s="94"/>
      <c r="G26" s="67" t="s">
        <v>463</v>
      </c>
      <c r="H26" s="73"/>
    </row>
    <row r="27" spans="1:11" x14ac:dyDescent="0.3">
      <c r="F27" s="72" t="s">
        <v>373</v>
      </c>
      <c r="G27" s="72"/>
      <c r="H27" s="72"/>
    </row>
  </sheetData>
  <mergeCells count="12">
    <mergeCell ref="G24:H24"/>
    <mergeCell ref="G26:H26"/>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68" orientation="landscape" horizontalDpi="180"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2213-CBAF-4307-972F-44A19FDC3811}">
  <dimension ref="A1:O108"/>
  <sheetViews>
    <sheetView zoomScale="145" zoomScaleNormal="145" workbookViewId="0">
      <selection activeCell="B3" sqref="B3:J3"/>
    </sheetView>
  </sheetViews>
  <sheetFormatPr defaultColWidth="9.109375" defaultRowHeight="13.8" x14ac:dyDescent="0.3"/>
  <cols>
    <col min="1" max="1" width="5.44140625" style="35" customWidth="1"/>
    <col min="2" max="2" width="29.33203125" style="35" customWidth="1"/>
    <col min="3" max="3" width="9.6640625" style="35" customWidth="1"/>
    <col min="4" max="4" width="12.44140625" style="134" customWidth="1"/>
    <col min="5" max="5" width="14.6640625" style="135" customWidth="1"/>
    <col min="6" max="6" width="12.88671875" style="35" customWidth="1"/>
    <col min="7" max="7" width="7.44140625" style="35" customWidth="1"/>
    <col min="8" max="8" width="10.88671875" style="35" customWidth="1"/>
    <col min="9" max="9" width="16.44140625" style="135" customWidth="1"/>
    <col min="10" max="10" width="10.6640625" style="134" customWidth="1"/>
    <col min="11" max="11" width="10.88671875" style="35" customWidth="1"/>
    <col min="12" max="256" width="9.109375" style="35"/>
    <col min="257" max="257" width="5.44140625" style="35" customWidth="1"/>
    <col min="258" max="258" width="29.33203125" style="35" customWidth="1"/>
    <col min="259" max="259" width="9.6640625" style="35" customWidth="1"/>
    <col min="260" max="260" width="12.44140625" style="35" customWidth="1"/>
    <col min="261" max="261" width="14.6640625" style="35" customWidth="1"/>
    <col min="262" max="262" width="12.88671875" style="35" customWidth="1"/>
    <col min="263" max="263" width="7.44140625" style="35" customWidth="1"/>
    <col min="264" max="264" width="10.88671875" style="35" customWidth="1"/>
    <col min="265" max="265" width="16.44140625" style="35" customWidth="1"/>
    <col min="266" max="266" width="10.6640625" style="35" customWidth="1"/>
    <col min="267" max="267" width="10.88671875" style="35" customWidth="1"/>
    <col min="268" max="512" width="9.109375" style="35"/>
    <col min="513" max="513" width="5.44140625" style="35" customWidth="1"/>
    <col min="514" max="514" width="29.33203125" style="35" customWidth="1"/>
    <col min="515" max="515" width="9.6640625" style="35" customWidth="1"/>
    <col min="516" max="516" width="12.44140625" style="35" customWidth="1"/>
    <col min="517" max="517" width="14.6640625" style="35" customWidth="1"/>
    <col min="518" max="518" width="12.88671875" style="35" customWidth="1"/>
    <col min="519" max="519" width="7.44140625" style="35" customWidth="1"/>
    <col min="520" max="520" width="10.88671875" style="35" customWidth="1"/>
    <col min="521" max="521" width="16.44140625" style="35" customWidth="1"/>
    <col min="522" max="522" width="10.6640625" style="35" customWidth="1"/>
    <col min="523" max="523" width="10.88671875" style="35" customWidth="1"/>
    <col min="524" max="768" width="9.109375" style="35"/>
    <col min="769" max="769" width="5.44140625" style="35" customWidth="1"/>
    <col min="770" max="770" width="29.33203125" style="35" customWidth="1"/>
    <col min="771" max="771" width="9.6640625" style="35" customWidth="1"/>
    <col min="772" max="772" width="12.44140625" style="35" customWidth="1"/>
    <col min="773" max="773" width="14.6640625" style="35" customWidth="1"/>
    <col min="774" max="774" width="12.88671875" style="35" customWidth="1"/>
    <col min="775" max="775" width="7.44140625" style="35" customWidth="1"/>
    <col min="776" max="776" width="10.88671875" style="35" customWidth="1"/>
    <col min="777" max="777" width="16.44140625" style="35" customWidth="1"/>
    <col min="778" max="778" width="10.6640625" style="35" customWidth="1"/>
    <col min="779" max="779" width="10.88671875" style="35" customWidth="1"/>
    <col min="780" max="1024" width="9.109375" style="35"/>
    <col min="1025" max="1025" width="5.44140625" style="35" customWidth="1"/>
    <col min="1026" max="1026" width="29.33203125" style="35" customWidth="1"/>
    <col min="1027" max="1027" width="9.6640625" style="35" customWidth="1"/>
    <col min="1028" max="1028" width="12.44140625" style="35" customWidth="1"/>
    <col min="1029" max="1029" width="14.6640625" style="35" customWidth="1"/>
    <col min="1030" max="1030" width="12.88671875" style="35" customWidth="1"/>
    <col min="1031" max="1031" width="7.44140625" style="35" customWidth="1"/>
    <col min="1032" max="1032" width="10.88671875" style="35" customWidth="1"/>
    <col min="1033" max="1033" width="16.44140625" style="35" customWidth="1"/>
    <col min="1034" max="1034" width="10.6640625" style="35" customWidth="1"/>
    <col min="1035" max="1035" width="10.88671875" style="35" customWidth="1"/>
    <col min="1036" max="1280" width="9.109375" style="35"/>
    <col min="1281" max="1281" width="5.44140625" style="35" customWidth="1"/>
    <col min="1282" max="1282" width="29.33203125" style="35" customWidth="1"/>
    <col min="1283" max="1283" width="9.6640625" style="35" customWidth="1"/>
    <col min="1284" max="1284" width="12.44140625" style="35" customWidth="1"/>
    <col min="1285" max="1285" width="14.6640625" style="35" customWidth="1"/>
    <col min="1286" max="1286" width="12.88671875" style="35" customWidth="1"/>
    <col min="1287" max="1287" width="7.44140625" style="35" customWidth="1"/>
    <col min="1288" max="1288" width="10.88671875" style="35" customWidth="1"/>
    <col min="1289" max="1289" width="16.44140625" style="35" customWidth="1"/>
    <col min="1290" max="1290" width="10.6640625" style="35" customWidth="1"/>
    <col min="1291" max="1291" width="10.88671875" style="35" customWidth="1"/>
    <col min="1292" max="1536" width="9.109375" style="35"/>
    <col min="1537" max="1537" width="5.44140625" style="35" customWidth="1"/>
    <col min="1538" max="1538" width="29.33203125" style="35" customWidth="1"/>
    <col min="1539" max="1539" width="9.6640625" style="35" customWidth="1"/>
    <col min="1540" max="1540" width="12.44140625" style="35" customWidth="1"/>
    <col min="1541" max="1541" width="14.6640625" style="35" customWidth="1"/>
    <col min="1542" max="1542" width="12.88671875" style="35" customWidth="1"/>
    <col min="1543" max="1543" width="7.44140625" style="35" customWidth="1"/>
    <col min="1544" max="1544" width="10.88671875" style="35" customWidth="1"/>
    <col min="1545" max="1545" width="16.44140625" style="35" customWidth="1"/>
    <col min="1546" max="1546" width="10.6640625" style="35" customWidth="1"/>
    <col min="1547" max="1547" width="10.88671875" style="35" customWidth="1"/>
    <col min="1548" max="1792" width="9.109375" style="35"/>
    <col min="1793" max="1793" width="5.44140625" style="35" customWidth="1"/>
    <col min="1794" max="1794" width="29.33203125" style="35" customWidth="1"/>
    <col min="1795" max="1795" width="9.6640625" style="35" customWidth="1"/>
    <col min="1796" max="1796" width="12.44140625" style="35" customWidth="1"/>
    <col min="1797" max="1797" width="14.6640625" style="35" customWidth="1"/>
    <col min="1798" max="1798" width="12.88671875" style="35" customWidth="1"/>
    <col min="1799" max="1799" width="7.44140625" style="35" customWidth="1"/>
    <col min="1800" max="1800" width="10.88671875" style="35" customWidth="1"/>
    <col min="1801" max="1801" width="16.44140625" style="35" customWidth="1"/>
    <col min="1802" max="1802" width="10.6640625" style="35" customWidth="1"/>
    <col min="1803" max="1803" width="10.88671875" style="35" customWidth="1"/>
    <col min="1804" max="2048" width="9.109375" style="35"/>
    <col min="2049" max="2049" width="5.44140625" style="35" customWidth="1"/>
    <col min="2050" max="2050" width="29.33203125" style="35" customWidth="1"/>
    <col min="2051" max="2051" width="9.6640625" style="35" customWidth="1"/>
    <col min="2052" max="2052" width="12.44140625" style="35" customWidth="1"/>
    <col min="2053" max="2053" width="14.6640625" style="35" customWidth="1"/>
    <col min="2054" max="2054" width="12.88671875" style="35" customWidth="1"/>
    <col min="2055" max="2055" width="7.44140625" style="35" customWidth="1"/>
    <col min="2056" max="2056" width="10.88671875" style="35" customWidth="1"/>
    <col min="2057" max="2057" width="16.44140625" style="35" customWidth="1"/>
    <col min="2058" max="2058" width="10.6640625" style="35" customWidth="1"/>
    <col min="2059" max="2059" width="10.88671875" style="35" customWidth="1"/>
    <col min="2060" max="2304" width="9.109375" style="35"/>
    <col min="2305" max="2305" width="5.44140625" style="35" customWidth="1"/>
    <col min="2306" max="2306" width="29.33203125" style="35" customWidth="1"/>
    <col min="2307" max="2307" width="9.6640625" style="35" customWidth="1"/>
    <col min="2308" max="2308" width="12.44140625" style="35" customWidth="1"/>
    <col min="2309" max="2309" width="14.6640625" style="35" customWidth="1"/>
    <col min="2310" max="2310" width="12.88671875" style="35" customWidth="1"/>
    <col min="2311" max="2311" width="7.44140625" style="35" customWidth="1"/>
    <col min="2312" max="2312" width="10.88671875" style="35" customWidth="1"/>
    <col min="2313" max="2313" width="16.44140625" style="35" customWidth="1"/>
    <col min="2314" max="2314" width="10.6640625" style="35" customWidth="1"/>
    <col min="2315" max="2315" width="10.88671875" style="35" customWidth="1"/>
    <col min="2316" max="2560" width="9.109375" style="35"/>
    <col min="2561" max="2561" width="5.44140625" style="35" customWidth="1"/>
    <col min="2562" max="2562" width="29.33203125" style="35" customWidth="1"/>
    <col min="2563" max="2563" width="9.6640625" style="35" customWidth="1"/>
    <col min="2564" max="2564" width="12.44140625" style="35" customWidth="1"/>
    <col min="2565" max="2565" width="14.6640625" style="35" customWidth="1"/>
    <col min="2566" max="2566" width="12.88671875" style="35" customWidth="1"/>
    <col min="2567" max="2567" width="7.44140625" style="35" customWidth="1"/>
    <col min="2568" max="2568" width="10.88671875" style="35" customWidth="1"/>
    <col min="2569" max="2569" width="16.44140625" style="35" customWidth="1"/>
    <col min="2570" max="2570" width="10.6640625" style="35" customWidth="1"/>
    <col min="2571" max="2571" width="10.88671875" style="35" customWidth="1"/>
    <col min="2572" max="2816" width="9.109375" style="35"/>
    <col min="2817" max="2817" width="5.44140625" style="35" customWidth="1"/>
    <col min="2818" max="2818" width="29.33203125" style="35" customWidth="1"/>
    <col min="2819" max="2819" width="9.6640625" style="35" customWidth="1"/>
    <col min="2820" max="2820" width="12.44140625" style="35" customWidth="1"/>
    <col min="2821" max="2821" width="14.6640625" style="35" customWidth="1"/>
    <col min="2822" max="2822" width="12.88671875" style="35" customWidth="1"/>
    <col min="2823" max="2823" width="7.44140625" style="35" customWidth="1"/>
    <col min="2824" max="2824" width="10.88671875" style="35" customWidth="1"/>
    <col min="2825" max="2825" width="16.44140625" style="35" customWidth="1"/>
    <col min="2826" max="2826" width="10.6640625" style="35" customWidth="1"/>
    <col min="2827" max="2827" width="10.88671875" style="35" customWidth="1"/>
    <col min="2828" max="3072" width="9.109375" style="35"/>
    <col min="3073" max="3073" width="5.44140625" style="35" customWidth="1"/>
    <col min="3074" max="3074" width="29.33203125" style="35" customWidth="1"/>
    <col min="3075" max="3075" width="9.6640625" style="35" customWidth="1"/>
    <col min="3076" max="3076" width="12.44140625" style="35" customWidth="1"/>
    <col min="3077" max="3077" width="14.6640625" style="35" customWidth="1"/>
    <col min="3078" max="3078" width="12.88671875" style="35" customWidth="1"/>
    <col min="3079" max="3079" width="7.44140625" style="35" customWidth="1"/>
    <col min="3080" max="3080" width="10.88671875" style="35" customWidth="1"/>
    <col min="3081" max="3081" width="16.44140625" style="35" customWidth="1"/>
    <col min="3082" max="3082" width="10.6640625" style="35" customWidth="1"/>
    <col min="3083" max="3083" width="10.88671875" style="35" customWidth="1"/>
    <col min="3084" max="3328" width="9.109375" style="35"/>
    <col min="3329" max="3329" width="5.44140625" style="35" customWidth="1"/>
    <col min="3330" max="3330" width="29.33203125" style="35" customWidth="1"/>
    <col min="3331" max="3331" width="9.6640625" style="35" customWidth="1"/>
    <col min="3332" max="3332" width="12.44140625" style="35" customWidth="1"/>
    <col min="3333" max="3333" width="14.6640625" style="35" customWidth="1"/>
    <col min="3334" max="3334" width="12.88671875" style="35" customWidth="1"/>
    <col min="3335" max="3335" width="7.44140625" style="35" customWidth="1"/>
    <col min="3336" max="3336" width="10.88671875" style="35" customWidth="1"/>
    <col min="3337" max="3337" width="16.44140625" style="35" customWidth="1"/>
    <col min="3338" max="3338" width="10.6640625" style="35" customWidth="1"/>
    <col min="3339" max="3339" width="10.88671875" style="35" customWidth="1"/>
    <col min="3340" max="3584" width="9.109375" style="35"/>
    <col min="3585" max="3585" width="5.44140625" style="35" customWidth="1"/>
    <col min="3586" max="3586" width="29.33203125" style="35" customWidth="1"/>
    <col min="3587" max="3587" width="9.6640625" style="35" customWidth="1"/>
    <col min="3588" max="3588" width="12.44140625" style="35" customWidth="1"/>
    <col min="3589" max="3589" width="14.6640625" style="35" customWidth="1"/>
    <col min="3590" max="3590" width="12.88671875" style="35" customWidth="1"/>
    <col min="3591" max="3591" width="7.44140625" style="35" customWidth="1"/>
    <col min="3592" max="3592" width="10.88671875" style="35" customWidth="1"/>
    <col min="3593" max="3593" width="16.44140625" style="35" customWidth="1"/>
    <col min="3594" max="3594" width="10.6640625" style="35" customWidth="1"/>
    <col min="3595" max="3595" width="10.88671875" style="35" customWidth="1"/>
    <col min="3596" max="3840" width="9.109375" style="35"/>
    <col min="3841" max="3841" width="5.44140625" style="35" customWidth="1"/>
    <col min="3842" max="3842" width="29.33203125" style="35" customWidth="1"/>
    <col min="3843" max="3843" width="9.6640625" style="35" customWidth="1"/>
    <col min="3844" max="3844" width="12.44140625" style="35" customWidth="1"/>
    <col min="3845" max="3845" width="14.6640625" style="35" customWidth="1"/>
    <col min="3846" max="3846" width="12.88671875" style="35" customWidth="1"/>
    <col min="3847" max="3847" width="7.44140625" style="35" customWidth="1"/>
    <col min="3848" max="3848" width="10.88671875" style="35" customWidth="1"/>
    <col min="3849" max="3849" width="16.44140625" style="35" customWidth="1"/>
    <col min="3850" max="3850" width="10.6640625" style="35" customWidth="1"/>
    <col min="3851" max="3851" width="10.88671875" style="35" customWidth="1"/>
    <col min="3852" max="4096" width="9.109375" style="35"/>
    <col min="4097" max="4097" width="5.44140625" style="35" customWidth="1"/>
    <col min="4098" max="4098" width="29.33203125" style="35" customWidth="1"/>
    <col min="4099" max="4099" width="9.6640625" style="35" customWidth="1"/>
    <col min="4100" max="4100" width="12.44140625" style="35" customWidth="1"/>
    <col min="4101" max="4101" width="14.6640625" style="35" customWidth="1"/>
    <col min="4102" max="4102" width="12.88671875" style="35" customWidth="1"/>
    <col min="4103" max="4103" width="7.44140625" style="35" customWidth="1"/>
    <col min="4104" max="4104" width="10.88671875" style="35" customWidth="1"/>
    <col min="4105" max="4105" width="16.44140625" style="35" customWidth="1"/>
    <col min="4106" max="4106" width="10.6640625" style="35" customWidth="1"/>
    <col min="4107" max="4107" width="10.88671875" style="35" customWidth="1"/>
    <col min="4108" max="4352" width="9.109375" style="35"/>
    <col min="4353" max="4353" width="5.44140625" style="35" customWidth="1"/>
    <col min="4354" max="4354" width="29.33203125" style="35" customWidth="1"/>
    <col min="4355" max="4355" width="9.6640625" style="35" customWidth="1"/>
    <col min="4356" max="4356" width="12.44140625" style="35" customWidth="1"/>
    <col min="4357" max="4357" width="14.6640625" style="35" customWidth="1"/>
    <col min="4358" max="4358" width="12.88671875" style="35" customWidth="1"/>
    <col min="4359" max="4359" width="7.44140625" style="35" customWidth="1"/>
    <col min="4360" max="4360" width="10.88671875" style="35" customWidth="1"/>
    <col min="4361" max="4361" width="16.44140625" style="35" customWidth="1"/>
    <col min="4362" max="4362" width="10.6640625" style="35" customWidth="1"/>
    <col min="4363" max="4363" width="10.88671875" style="35" customWidth="1"/>
    <col min="4364" max="4608" width="9.109375" style="35"/>
    <col min="4609" max="4609" width="5.44140625" style="35" customWidth="1"/>
    <col min="4610" max="4610" width="29.33203125" style="35" customWidth="1"/>
    <col min="4611" max="4611" width="9.6640625" style="35" customWidth="1"/>
    <col min="4612" max="4612" width="12.44140625" style="35" customWidth="1"/>
    <col min="4613" max="4613" width="14.6640625" style="35" customWidth="1"/>
    <col min="4614" max="4614" width="12.88671875" style="35" customWidth="1"/>
    <col min="4615" max="4615" width="7.44140625" style="35" customWidth="1"/>
    <col min="4616" max="4616" width="10.88671875" style="35" customWidth="1"/>
    <col min="4617" max="4617" width="16.44140625" style="35" customWidth="1"/>
    <col min="4618" max="4618" width="10.6640625" style="35" customWidth="1"/>
    <col min="4619" max="4619" width="10.88671875" style="35" customWidth="1"/>
    <col min="4620" max="4864" width="9.109375" style="35"/>
    <col min="4865" max="4865" width="5.44140625" style="35" customWidth="1"/>
    <col min="4866" max="4866" width="29.33203125" style="35" customWidth="1"/>
    <col min="4867" max="4867" width="9.6640625" style="35" customWidth="1"/>
    <col min="4868" max="4868" width="12.44140625" style="35" customWidth="1"/>
    <col min="4869" max="4869" width="14.6640625" style="35" customWidth="1"/>
    <col min="4870" max="4870" width="12.88671875" style="35" customWidth="1"/>
    <col min="4871" max="4871" width="7.44140625" style="35" customWidth="1"/>
    <col min="4872" max="4872" width="10.88671875" style="35" customWidth="1"/>
    <col min="4873" max="4873" width="16.44140625" style="35" customWidth="1"/>
    <col min="4874" max="4874" width="10.6640625" style="35" customWidth="1"/>
    <col min="4875" max="4875" width="10.88671875" style="35" customWidth="1"/>
    <col min="4876" max="5120" width="9.109375" style="35"/>
    <col min="5121" max="5121" width="5.44140625" style="35" customWidth="1"/>
    <col min="5122" max="5122" width="29.33203125" style="35" customWidth="1"/>
    <col min="5123" max="5123" width="9.6640625" style="35" customWidth="1"/>
    <col min="5124" max="5124" width="12.44140625" style="35" customWidth="1"/>
    <col min="5125" max="5125" width="14.6640625" style="35" customWidth="1"/>
    <col min="5126" max="5126" width="12.88671875" style="35" customWidth="1"/>
    <col min="5127" max="5127" width="7.44140625" style="35" customWidth="1"/>
    <col min="5128" max="5128" width="10.88671875" style="35" customWidth="1"/>
    <col min="5129" max="5129" width="16.44140625" style="35" customWidth="1"/>
    <col min="5130" max="5130" width="10.6640625" style="35" customWidth="1"/>
    <col min="5131" max="5131" width="10.88671875" style="35" customWidth="1"/>
    <col min="5132" max="5376" width="9.109375" style="35"/>
    <col min="5377" max="5377" width="5.44140625" style="35" customWidth="1"/>
    <col min="5378" max="5378" width="29.33203125" style="35" customWidth="1"/>
    <col min="5379" max="5379" width="9.6640625" style="35" customWidth="1"/>
    <col min="5380" max="5380" width="12.44140625" style="35" customWidth="1"/>
    <col min="5381" max="5381" width="14.6640625" style="35" customWidth="1"/>
    <col min="5382" max="5382" width="12.88671875" style="35" customWidth="1"/>
    <col min="5383" max="5383" width="7.44140625" style="35" customWidth="1"/>
    <col min="5384" max="5384" width="10.88671875" style="35" customWidth="1"/>
    <col min="5385" max="5385" width="16.44140625" style="35" customWidth="1"/>
    <col min="5386" max="5386" width="10.6640625" style="35" customWidth="1"/>
    <col min="5387" max="5387" width="10.88671875" style="35" customWidth="1"/>
    <col min="5388" max="5632" width="9.109375" style="35"/>
    <col min="5633" max="5633" width="5.44140625" style="35" customWidth="1"/>
    <col min="5634" max="5634" width="29.33203125" style="35" customWidth="1"/>
    <col min="5635" max="5635" width="9.6640625" style="35" customWidth="1"/>
    <col min="5636" max="5636" width="12.44140625" style="35" customWidth="1"/>
    <col min="5637" max="5637" width="14.6640625" style="35" customWidth="1"/>
    <col min="5638" max="5638" width="12.88671875" style="35" customWidth="1"/>
    <col min="5639" max="5639" width="7.44140625" style="35" customWidth="1"/>
    <col min="5640" max="5640" width="10.88671875" style="35" customWidth="1"/>
    <col min="5641" max="5641" width="16.44140625" style="35" customWidth="1"/>
    <col min="5642" max="5642" width="10.6640625" style="35" customWidth="1"/>
    <col min="5643" max="5643" width="10.88671875" style="35" customWidth="1"/>
    <col min="5644" max="5888" width="9.109375" style="35"/>
    <col min="5889" max="5889" width="5.44140625" style="35" customWidth="1"/>
    <col min="5890" max="5890" width="29.33203125" style="35" customWidth="1"/>
    <col min="5891" max="5891" width="9.6640625" style="35" customWidth="1"/>
    <col min="5892" max="5892" width="12.44140625" style="35" customWidth="1"/>
    <col min="5893" max="5893" width="14.6640625" style="35" customWidth="1"/>
    <col min="5894" max="5894" width="12.88671875" style="35" customWidth="1"/>
    <col min="5895" max="5895" width="7.44140625" style="35" customWidth="1"/>
    <col min="5896" max="5896" width="10.88671875" style="35" customWidth="1"/>
    <col min="5897" max="5897" width="16.44140625" style="35" customWidth="1"/>
    <col min="5898" max="5898" width="10.6640625" style="35" customWidth="1"/>
    <col min="5899" max="5899" width="10.88671875" style="35" customWidth="1"/>
    <col min="5900" max="6144" width="9.109375" style="35"/>
    <col min="6145" max="6145" width="5.44140625" style="35" customWidth="1"/>
    <col min="6146" max="6146" width="29.33203125" style="35" customWidth="1"/>
    <col min="6147" max="6147" width="9.6640625" style="35" customWidth="1"/>
    <col min="6148" max="6148" width="12.44140625" style="35" customWidth="1"/>
    <col min="6149" max="6149" width="14.6640625" style="35" customWidth="1"/>
    <col min="6150" max="6150" width="12.88671875" style="35" customWidth="1"/>
    <col min="6151" max="6151" width="7.44140625" style="35" customWidth="1"/>
    <col min="6152" max="6152" width="10.88671875" style="35" customWidth="1"/>
    <col min="6153" max="6153" width="16.44140625" style="35" customWidth="1"/>
    <col min="6154" max="6154" width="10.6640625" style="35" customWidth="1"/>
    <col min="6155" max="6155" width="10.88671875" style="35" customWidth="1"/>
    <col min="6156" max="6400" width="9.109375" style="35"/>
    <col min="6401" max="6401" width="5.44140625" style="35" customWidth="1"/>
    <col min="6402" max="6402" width="29.33203125" style="35" customWidth="1"/>
    <col min="6403" max="6403" width="9.6640625" style="35" customWidth="1"/>
    <col min="6404" max="6404" width="12.44140625" style="35" customWidth="1"/>
    <col min="6405" max="6405" width="14.6640625" style="35" customWidth="1"/>
    <col min="6406" max="6406" width="12.88671875" style="35" customWidth="1"/>
    <col min="6407" max="6407" width="7.44140625" style="35" customWidth="1"/>
    <col min="6408" max="6408" width="10.88671875" style="35" customWidth="1"/>
    <col min="6409" max="6409" width="16.44140625" style="35" customWidth="1"/>
    <col min="6410" max="6410" width="10.6640625" style="35" customWidth="1"/>
    <col min="6411" max="6411" width="10.88671875" style="35" customWidth="1"/>
    <col min="6412" max="6656" width="9.109375" style="35"/>
    <col min="6657" max="6657" width="5.44140625" style="35" customWidth="1"/>
    <col min="6658" max="6658" width="29.33203125" style="35" customWidth="1"/>
    <col min="6659" max="6659" width="9.6640625" style="35" customWidth="1"/>
    <col min="6660" max="6660" width="12.44140625" style="35" customWidth="1"/>
    <col min="6661" max="6661" width="14.6640625" style="35" customWidth="1"/>
    <col min="6662" max="6662" width="12.88671875" style="35" customWidth="1"/>
    <col min="6663" max="6663" width="7.44140625" style="35" customWidth="1"/>
    <col min="6664" max="6664" width="10.88671875" style="35" customWidth="1"/>
    <col min="6665" max="6665" width="16.44140625" style="35" customWidth="1"/>
    <col min="6666" max="6666" width="10.6640625" style="35" customWidth="1"/>
    <col min="6667" max="6667" width="10.88671875" style="35" customWidth="1"/>
    <col min="6668" max="6912" width="9.109375" style="35"/>
    <col min="6913" max="6913" width="5.44140625" style="35" customWidth="1"/>
    <col min="6914" max="6914" width="29.33203125" style="35" customWidth="1"/>
    <col min="6915" max="6915" width="9.6640625" style="35" customWidth="1"/>
    <col min="6916" max="6916" width="12.44140625" style="35" customWidth="1"/>
    <col min="6917" max="6917" width="14.6640625" style="35" customWidth="1"/>
    <col min="6918" max="6918" width="12.88671875" style="35" customWidth="1"/>
    <col min="6919" max="6919" width="7.44140625" style="35" customWidth="1"/>
    <col min="6920" max="6920" width="10.88671875" style="35" customWidth="1"/>
    <col min="6921" max="6921" width="16.44140625" style="35" customWidth="1"/>
    <col min="6922" max="6922" width="10.6640625" style="35" customWidth="1"/>
    <col min="6923" max="6923" width="10.88671875" style="35" customWidth="1"/>
    <col min="6924" max="7168" width="9.109375" style="35"/>
    <col min="7169" max="7169" width="5.44140625" style="35" customWidth="1"/>
    <col min="7170" max="7170" width="29.33203125" style="35" customWidth="1"/>
    <col min="7171" max="7171" width="9.6640625" style="35" customWidth="1"/>
    <col min="7172" max="7172" width="12.44140625" style="35" customWidth="1"/>
    <col min="7173" max="7173" width="14.6640625" style="35" customWidth="1"/>
    <col min="7174" max="7174" width="12.88671875" style="35" customWidth="1"/>
    <col min="7175" max="7175" width="7.44140625" style="35" customWidth="1"/>
    <col min="7176" max="7176" width="10.88671875" style="35" customWidth="1"/>
    <col min="7177" max="7177" width="16.44140625" style="35" customWidth="1"/>
    <col min="7178" max="7178" width="10.6640625" style="35" customWidth="1"/>
    <col min="7179" max="7179" width="10.88671875" style="35" customWidth="1"/>
    <col min="7180" max="7424" width="9.109375" style="35"/>
    <col min="7425" max="7425" width="5.44140625" style="35" customWidth="1"/>
    <col min="7426" max="7426" width="29.33203125" style="35" customWidth="1"/>
    <col min="7427" max="7427" width="9.6640625" style="35" customWidth="1"/>
    <col min="7428" max="7428" width="12.44140625" style="35" customWidth="1"/>
    <col min="7429" max="7429" width="14.6640625" style="35" customWidth="1"/>
    <col min="7430" max="7430" width="12.88671875" style="35" customWidth="1"/>
    <col min="7431" max="7431" width="7.44140625" style="35" customWidth="1"/>
    <col min="7432" max="7432" width="10.88671875" style="35" customWidth="1"/>
    <col min="7433" max="7433" width="16.44140625" style="35" customWidth="1"/>
    <col min="7434" max="7434" width="10.6640625" style="35" customWidth="1"/>
    <col min="7435" max="7435" width="10.88671875" style="35" customWidth="1"/>
    <col min="7436" max="7680" width="9.109375" style="35"/>
    <col min="7681" max="7681" width="5.44140625" style="35" customWidth="1"/>
    <col min="7682" max="7682" width="29.33203125" style="35" customWidth="1"/>
    <col min="7683" max="7683" width="9.6640625" style="35" customWidth="1"/>
    <col min="7684" max="7684" width="12.44140625" style="35" customWidth="1"/>
    <col min="7685" max="7685" width="14.6640625" style="35" customWidth="1"/>
    <col min="7686" max="7686" width="12.88671875" style="35" customWidth="1"/>
    <col min="7687" max="7687" width="7.44140625" style="35" customWidth="1"/>
    <col min="7688" max="7688" width="10.88671875" style="35" customWidth="1"/>
    <col min="7689" max="7689" width="16.44140625" style="35" customWidth="1"/>
    <col min="7690" max="7690" width="10.6640625" style="35" customWidth="1"/>
    <col min="7691" max="7691" width="10.88671875" style="35" customWidth="1"/>
    <col min="7692" max="7936" width="9.109375" style="35"/>
    <col min="7937" max="7937" width="5.44140625" style="35" customWidth="1"/>
    <col min="7938" max="7938" width="29.33203125" style="35" customWidth="1"/>
    <col min="7939" max="7939" width="9.6640625" style="35" customWidth="1"/>
    <col min="7940" max="7940" width="12.44140625" style="35" customWidth="1"/>
    <col min="7941" max="7941" width="14.6640625" style="35" customWidth="1"/>
    <col min="7942" max="7942" width="12.88671875" style="35" customWidth="1"/>
    <col min="7943" max="7943" width="7.44140625" style="35" customWidth="1"/>
    <col min="7944" max="7944" width="10.88671875" style="35" customWidth="1"/>
    <col min="7945" max="7945" width="16.44140625" style="35" customWidth="1"/>
    <col min="7946" max="7946" width="10.6640625" style="35" customWidth="1"/>
    <col min="7947" max="7947" width="10.88671875" style="35" customWidth="1"/>
    <col min="7948" max="8192" width="9.109375" style="35"/>
    <col min="8193" max="8193" width="5.44140625" style="35" customWidth="1"/>
    <col min="8194" max="8194" width="29.33203125" style="35" customWidth="1"/>
    <col min="8195" max="8195" width="9.6640625" style="35" customWidth="1"/>
    <col min="8196" max="8196" width="12.44140625" style="35" customWidth="1"/>
    <col min="8197" max="8197" width="14.6640625" style="35" customWidth="1"/>
    <col min="8198" max="8198" width="12.88671875" style="35" customWidth="1"/>
    <col min="8199" max="8199" width="7.44140625" style="35" customWidth="1"/>
    <col min="8200" max="8200" width="10.88671875" style="35" customWidth="1"/>
    <col min="8201" max="8201" width="16.44140625" style="35" customWidth="1"/>
    <col min="8202" max="8202" width="10.6640625" style="35" customWidth="1"/>
    <col min="8203" max="8203" width="10.88671875" style="35" customWidth="1"/>
    <col min="8204" max="8448" width="9.109375" style="35"/>
    <col min="8449" max="8449" width="5.44140625" style="35" customWidth="1"/>
    <col min="8450" max="8450" width="29.33203125" style="35" customWidth="1"/>
    <col min="8451" max="8451" width="9.6640625" style="35" customWidth="1"/>
    <col min="8452" max="8452" width="12.44140625" style="35" customWidth="1"/>
    <col min="8453" max="8453" width="14.6640625" style="35" customWidth="1"/>
    <col min="8454" max="8454" width="12.88671875" style="35" customWidth="1"/>
    <col min="8455" max="8455" width="7.44140625" style="35" customWidth="1"/>
    <col min="8456" max="8456" width="10.88671875" style="35" customWidth="1"/>
    <col min="8457" max="8457" width="16.44140625" style="35" customWidth="1"/>
    <col min="8458" max="8458" width="10.6640625" style="35" customWidth="1"/>
    <col min="8459" max="8459" width="10.88671875" style="35" customWidth="1"/>
    <col min="8460" max="8704" width="9.109375" style="35"/>
    <col min="8705" max="8705" width="5.44140625" style="35" customWidth="1"/>
    <col min="8706" max="8706" width="29.33203125" style="35" customWidth="1"/>
    <col min="8707" max="8707" width="9.6640625" style="35" customWidth="1"/>
    <col min="8708" max="8708" width="12.44140625" style="35" customWidth="1"/>
    <col min="8709" max="8709" width="14.6640625" style="35" customWidth="1"/>
    <col min="8710" max="8710" width="12.88671875" style="35" customWidth="1"/>
    <col min="8711" max="8711" width="7.44140625" style="35" customWidth="1"/>
    <col min="8712" max="8712" width="10.88671875" style="35" customWidth="1"/>
    <col min="8713" max="8713" width="16.44140625" style="35" customWidth="1"/>
    <col min="8714" max="8714" width="10.6640625" style="35" customWidth="1"/>
    <col min="8715" max="8715" width="10.88671875" style="35" customWidth="1"/>
    <col min="8716" max="8960" width="9.109375" style="35"/>
    <col min="8961" max="8961" width="5.44140625" style="35" customWidth="1"/>
    <col min="8962" max="8962" width="29.33203125" style="35" customWidth="1"/>
    <col min="8963" max="8963" width="9.6640625" style="35" customWidth="1"/>
    <col min="8964" max="8964" width="12.44140625" style="35" customWidth="1"/>
    <col min="8965" max="8965" width="14.6640625" style="35" customWidth="1"/>
    <col min="8966" max="8966" width="12.88671875" style="35" customWidth="1"/>
    <col min="8967" max="8967" width="7.44140625" style="35" customWidth="1"/>
    <col min="8968" max="8968" width="10.88671875" style="35" customWidth="1"/>
    <col min="8969" max="8969" width="16.44140625" style="35" customWidth="1"/>
    <col min="8970" max="8970" width="10.6640625" style="35" customWidth="1"/>
    <col min="8971" max="8971" width="10.88671875" style="35" customWidth="1"/>
    <col min="8972" max="9216" width="9.109375" style="35"/>
    <col min="9217" max="9217" width="5.44140625" style="35" customWidth="1"/>
    <col min="9218" max="9218" width="29.33203125" style="35" customWidth="1"/>
    <col min="9219" max="9219" width="9.6640625" style="35" customWidth="1"/>
    <col min="9220" max="9220" width="12.44140625" style="35" customWidth="1"/>
    <col min="9221" max="9221" width="14.6640625" style="35" customWidth="1"/>
    <col min="9222" max="9222" width="12.88671875" style="35" customWidth="1"/>
    <col min="9223" max="9223" width="7.44140625" style="35" customWidth="1"/>
    <col min="9224" max="9224" width="10.88671875" style="35" customWidth="1"/>
    <col min="9225" max="9225" width="16.44140625" style="35" customWidth="1"/>
    <col min="9226" max="9226" width="10.6640625" style="35" customWidth="1"/>
    <col min="9227" max="9227" width="10.88671875" style="35" customWidth="1"/>
    <col min="9228" max="9472" width="9.109375" style="35"/>
    <col min="9473" max="9473" width="5.44140625" style="35" customWidth="1"/>
    <col min="9474" max="9474" width="29.33203125" style="35" customWidth="1"/>
    <col min="9475" max="9475" width="9.6640625" style="35" customWidth="1"/>
    <col min="9476" max="9476" width="12.44140625" style="35" customWidth="1"/>
    <col min="9477" max="9477" width="14.6640625" style="35" customWidth="1"/>
    <col min="9478" max="9478" width="12.88671875" style="35" customWidth="1"/>
    <col min="9479" max="9479" width="7.44140625" style="35" customWidth="1"/>
    <col min="9480" max="9480" width="10.88671875" style="35" customWidth="1"/>
    <col min="9481" max="9481" width="16.44140625" style="35" customWidth="1"/>
    <col min="9482" max="9482" width="10.6640625" style="35" customWidth="1"/>
    <col min="9483" max="9483" width="10.88671875" style="35" customWidth="1"/>
    <col min="9484" max="9728" width="9.109375" style="35"/>
    <col min="9729" max="9729" width="5.44140625" style="35" customWidth="1"/>
    <col min="9730" max="9730" width="29.33203125" style="35" customWidth="1"/>
    <col min="9731" max="9731" width="9.6640625" style="35" customWidth="1"/>
    <col min="9732" max="9732" width="12.44140625" style="35" customWidth="1"/>
    <col min="9733" max="9733" width="14.6640625" style="35" customWidth="1"/>
    <col min="9734" max="9734" width="12.88671875" style="35" customWidth="1"/>
    <col min="9735" max="9735" width="7.44140625" style="35" customWidth="1"/>
    <col min="9736" max="9736" width="10.88671875" style="35" customWidth="1"/>
    <col min="9737" max="9737" width="16.44140625" style="35" customWidth="1"/>
    <col min="9738" max="9738" width="10.6640625" style="35" customWidth="1"/>
    <col min="9739" max="9739" width="10.88671875" style="35" customWidth="1"/>
    <col min="9740" max="9984" width="9.109375" style="35"/>
    <col min="9985" max="9985" width="5.44140625" style="35" customWidth="1"/>
    <col min="9986" max="9986" width="29.33203125" style="35" customWidth="1"/>
    <col min="9987" max="9987" width="9.6640625" style="35" customWidth="1"/>
    <col min="9988" max="9988" width="12.44140625" style="35" customWidth="1"/>
    <col min="9989" max="9989" width="14.6640625" style="35" customWidth="1"/>
    <col min="9990" max="9990" width="12.88671875" style="35" customWidth="1"/>
    <col min="9991" max="9991" width="7.44140625" style="35" customWidth="1"/>
    <col min="9992" max="9992" width="10.88671875" style="35" customWidth="1"/>
    <col min="9993" max="9993" width="16.44140625" style="35" customWidth="1"/>
    <col min="9994" max="9994" width="10.6640625" style="35" customWidth="1"/>
    <col min="9995" max="9995" width="10.88671875" style="35" customWidth="1"/>
    <col min="9996" max="10240" width="9.109375" style="35"/>
    <col min="10241" max="10241" width="5.44140625" style="35" customWidth="1"/>
    <col min="10242" max="10242" width="29.33203125" style="35" customWidth="1"/>
    <col min="10243" max="10243" width="9.6640625" style="35" customWidth="1"/>
    <col min="10244" max="10244" width="12.44140625" style="35" customWidth="1"/>
    <col min="10245" max="10245" width="14.6640625" style="35" customWidth="1"/>
    <col min="10246" max="10246" width="12.88671875" style="35" customWidth="1"/>
    <col min="10247" max="10247" width="7.44140625" style="35" customWidth="1"/>
    <col min="10248" max="10248" width="10.88671875" style="35" customWidth="1"/>
    <col min="10249" max="10249" width="16.44140625" style="35" customWidth="1"/>
    <col min="10250" max="10250" width="10.6640625" style="35" customWidth="1"/>
    <col min="10251" max="10251" width="10.88671875" style="35" customWidth="1"/>
    <col min="10252" max="10496" width="9.109375" style="35"/>
    <col min="10497" max="10497" width="5.44140625" style="35" customWidth="1"/>
    <col min="10498" max="10498" width="29.33203125" style="35" customWidth="1"/>
    <col min="10499" max="10499" width="9.6640625" style="35" customWidth="1"/>
    <col min="10500" max="10500" width="12.44140625" style="35" customWidth="1"/>
    <col min="10501" max="10501" width="14.6640625" style="35" customWidth="1"/>
    <col min="10502" max="10502" width="12.88671875" style="35" customWidth="1"/>
    <col min="10503" max="10503" width="7.44140625" style="35" customWidth="1"/>
    <col min="10504" max="10504" width="10.88671875" style="35" customWidth="1"/>
    <col min="10505" max="10505" width="16.44140625" style="35" customWidth="1"/>
    <col min="10506" max="10506" width="10.6640625" style="35" customWidth="1"/>
    <col min="10507" max="10507" width="10.88671875" style="35" customWidth="1"/>
    <col min="10508" max="10752" width="9.109375" style="35"/>
    <col min="10753" max="10753" width="5.44140625" style="35" customWidth="1"/>
    <col min="10754" max="10754" width="29.33203125" style="35" customWidth="1"/>
    <col min="10755" max="10755" width="9.6640625" style="35" customWidth="1"/>
    <col min="10756" max="10756" width="12.44140625" style="35" customWidth="1"/>
    <col min="10757" max="10757" width="14.6640625" style="35" customWidth="1"/>
    <col min="10758" max="10758" width="12.88671875" style="35" customWidth="1"/>
    <col min="10759" max="10759" width="7.44140625" style="35" customWidth="1"/>
    <col min="10760" max="10760" width="10.88671875" style="35" customWidth="1"/>
    <col min="10761" max="10761" width="16.44140625" style="35" customWidth="1"/>
    <col min="10762" max="10762" width="10.6640625" style="35" customWidth="1"/>
    <col min="10763" max="10763" width="10.88671875" style="35" customWidth="1"/>
    <col min="10764" max="11008" width="9.109375" style="35"/>
    <col min="11009" max="11009" width="5.44140625" style="35" customWidth="1"/>
    <col min="11010" max="11010" width="29.33203125" style="35" customWidth="1"/>
    <col min="11011" max="11011" width="9.6640625" style="35" customWidth="1"/>
    <col min="11012" max="11012" width="12.44140625" style="35" customWidth="1"/>
    <col min="11013" max="11013" width="14.6640625" style="35" customWidth="1"/>
    <col min="11014" max="11014" width="12.88671875" style="35" customWidth="1"/>
    <col min="11015" max="11015" width="7.44140625" style="35" customWidth="1"/>
    <col min="11016" max="11016" width="10.88671875" style="35" customWidth="1"/>
    <col min="11017" max="11017" width="16.44140625" style="35" customWidth="1"/>
    <col min="11018" max="11018" width="10.6640625" style="35" customWidth="1"/>
    <col min="11019" max="11019" width="10.88671875" style="35" customWidth="1"/>
    <col min="11020" max="11264" width="9.109375" style="35"/>
    <col min="11265" max="11265" width="5.44140625" style="35" customWidth="1"/>
    <col min="11266" max="11266" width="29.33203125" style="35" customWidth="1"/>
    <col min="11267" max="11267" width="9.6640625" style="35" customWidth="1"/>
    <col min="11268" max="11268" width="12.44140625" style="35" customWidth="1"/>
    <col min="11269" max="11269" width="14.6640625" style="35" customWidth="1"/>
    <col min="11270" max="11270" width="12.88671875" style="35" customWidth="1"/>
    <col min="11271" max="11271" width="7.44140625" style="35" customWidth="1"/>
    <col min="11272" max="11272" width="10.88671875" style="35" customWidth="1"/>
    <col min="11273" max="11273" width="16.44140625" style="35" customWidth="1"/>
    <col min="11274" max="11274" width="10.6640625" style="35" customWidth="1"/>
    <col min="11275" max="11275" width="10.88671875" style="35" customWidth="1"/>
    <col min="11276" max="11520" width="9.109375" style="35"/>
    <col min="11521" max="11521" width="5.44140625" style="35" customWidth="1"/>
    <col min="11522" max="11522" width="29.33203125" style="35" customWidth="1"/>
    <col min="11523" max="11523" width="9.6640625" style="35" customWidth="1"/>
    <col min="11524" max="11524" width="12.44140625" style="35" customWidth="1"/>
    <col min="11525" max="11525" width="14.6640625" style="35" customWidth="1"/>
    <col min="11526" max="11526" width="12.88671875" style="35" customWidth="1"/>
    <col min="11527" max="11527" width="7.44140625" style="35" customWidth="1"/>
    <col min="11528" max="11528" width="10.88671875" style="35" customWidth="1"/>
    <col min="11529" max="11529" width="16.44140625" style="35" customWidth="1"/>
    <col min="11530" max="11530" width="10.6640625" style="35" customWidth="1"/>
    <col min="11531" max="11531" width="10.88671875" style="35" customWidth="1"/>
    <col min="11532" max="11776" width="9.109375" style="35"/>
    <col min="11777" max="11777" width="5.44140625" style="35" customWidth="1"/>
    <col min="11778" max="11778" width="29.33203125" style="35" customWidth="1"/>
    <col min="11779" max="11779" width="9.6640625" style="35" customWidth="1"/>
    <col min="11780" max="11780" width="12.44140625" style="35" customWidth="1"/>
    <col min="11781" max="11781" width="14.6640625" style="35" customWidth="1"/>
    <col min="11782" max="11782" width="12.88671875" style="35" customWidth="1"/>
    <col min="11783" max="11783" width="7.44140625" style="35" customWidth="1"/>
    <col min="11784" max="11784" width="10.88671875" style="35" customWidth="1"/>
    <col min="11785" max="11785" width="16.44140625" style="35" customWidth="1"/>
    <col min="11786" max="11786" width="10.6640625" style="35" customWidth="1"/>
    <col min="11787" max="11787" width="10.88671875" style="35" customWidth="1"/>
    <col min="11788" max="12032" width="9.109375" style="35"/>
    <col min="12033" max="12033" width="5.44140625" style="35" customWidth="1"/>
    <col min="12034" max="12034" width="29.33203125" style="35" customWidth="1"/>
    <col min="12035" max="12035" width="9.6640625" style="35" customWidth="1"/>
    <col min="12036" max="12036" width="12.44140625" style="35" customWidth="1"/>
    <col min="12037" max="12037" width="14.6640625" style="35" customWidth="1"/>
    <col min="12038" max="12038" width="12.88671875" style="35" customWidth="1"/>
    <col min="12039" max="12039" width="7.44140625" style="35" customWidth="1"/>
    <col min="12040" max="12040" width="10.88671875" style="35" customWidth="1"/>
    <col min="12041" max="12041" width="16.44140625" style="35" customWidth="1"/>
    <col min="12042" max="12042" width="10.6640625" style="35" customWidth="1"/>
    <col min="12043" max="12043" width="10.88671875" style="35" customWidth="1"/>
    <col min="12044" max="12288" width="9.109375" style="35"/>
    <col min="12289" max="12289" width="5.44140625" style="35" customWidth="1"/>
    <col min="12290" max="12290" width="29.33203125" style="35" customWidth="1"/>
    <col min="12291" max="12291" width="9.6640625" style="35" customWidth="1"/>
    <col min="12292" max="12292" width="12.44140625" style="35" customWidth="1"/>
    <col min="12293" max="12293" width="14.6640625" style="35" customWidth="1"/>
    <col min="12294" max="12294" width="12.88671875" style="35" customWidth="1"/>
    <col min="12295" max="12295" width="7.44140625" style="35" customWidth="1"/>
    <col min="12296" max="12296" width="10.88671875" style="35" customWidth="1"/>
    <col min="12297" max="12297" width="16.44140625" style="35" customWidth="1"/>
    <col min="12298" max="12298" width="10.6640625" style="35" customWidth="1"/>
    <col min="12299" max="12299" width="10.88671875" style="35" customWidth="1"/>
    <col min="12300" max="12544" width="9.109375" style="35"/>
    <col min="12545" max="12545" width="5.44140625" style="35" customWidth="1"/>
    <col min="12546" max="12546" width="29.33203125" style="35" customWidth="1"/>
    <col min="12547" max="12547" width="9.6640625" style="35" customWidth="1"/>
    <col min="12548" max="12548" width="12.44140625" style="35" customWidth="1"/>
    <col min="12549" max="12549" width="14.6640625" style="35" customWidth="1"/>
    <col min="12550" max="12550" width="12.88671875" style="35" customWidth="1"/>
    <col min="12551" max="12551" width="7.44140625" style="35" customWidth="1"/>
    <col min="12552" max="12552" width="10.88671875" style="35" customWidth="1"/>
    <col min="12553" max="12553" width="16.44140625" style="35" customWidth="1"/>
    <col min="12554" max="12554" width="10.6640625" style="35" customWidth="1"/>
    <col min="12555" max="12555" width="10.88671875" style="35" customWidth="1"/>
    <col min="12556" max="12800" width="9.109375" style="35"/>
    <col min="12801" max="12801" width="5.44140625" style="35" customWidth="1"/>
    <col min="12802" max="12802" width="29.33203125" style="35" customWidth="1"/>
    <col min="12803" max="12803" width="9.6640625" style="35" customWidth="1"/>
    <col min="12804" max="12804" width="12.44140625" style="35" customWidth="1"/>
    <col min="12805" max="12805" width="14.6640625" style="35" customWidth="1"/>
    <col min="12806" max="12806" width="12.88671875" style="35" customWidth="1"/>
    <col min="12807" max="12807" width="7.44140625" style="35" customWidth="1"/>
    <col min="12808" max="12808" width="10.88671875" style="35" customWidth="1"/>
    <col min="12809" max="12809" width="16.44140625" style="35" customWidth="1"/>
    <col min="12810" max="12810" width="10.6640625" style="35" customWidth="1"/>
    <col min="12811" max="12811" width="10.88671875" style="35" customWidth="1"/>
    <col min="12812" max="13056" width="9.109375" style="35"/>
    <col min="13057" max="13057" width="5.44140625" style="35" customWidth="1"/>
    <col min="13058" max="13058" width="29.33203125" style="35" customWidth="1"/>
    <col min="13059" max="13059" width="9.6640625" style="35" customWidth="1"/>
    <col min="13060" max="13060" width="12.44140625" style="35" customWidth="1"/>
    <col min="13061" max="13061" width="14.6640625" style="35" customWidth="1"/>
    <col min="13062" max="13062" width="12.88671875" style="35" customWidth="1"/>
    <col min="13063" max="13063" width="7.44140625" style="35" customWidth="1"/>
    <col min="13064" max="13064" width="10.88671875" style="35" customWidth="1"/>
    <col min="13065" max="13065" width="16.44140625" style="35" customWidth="1"/>
    <col min="13066" max="13066" width="10.6640625" style="35" customWidth="1"/>
    <col min="13067" max="13067" width="10.88671875" style="35" customWidth="1"/>
    <col min="13068" max="13312" width="9.109375" style="35"/>
    <col min="13313" max="13313" width="5.44140625" style="35" customWidth="1"/>
    <col min="13314" max="13314" width="29.33203125" style="35" customWidth="1"/>
    <col min="13315" max="13315" width="9.6640625" style="35" customWidth="1"/>
    <col min="13316" max="13316" width="12.44140625" style="35" customWidth="1"/>
    <col min="13317" max="13317" width="14.6640625" style="35" customWidth="1"/>
    <col min="13318" max="13318" width="12.88671875" style="35" customWidth="1"/>
    <col min="13319" max="13319" width="7.44140625" style="35" customWidth="1"/>
    <col min="13320" max="13320" width="10.88671875" style="35" customWidth="1"/>
    <col min="13321" max="13321" width="16.44140625" style="35" customWidth="1"/>
    <col min="13322" max="13322" width="10.6640625" style="35" customWidth="1"/>
    <col min="13323" max="13323" width="10.88671875" style="35" customWidth="1"/>
    <col min="13324" max="13568" width="9.109375" style="35"/>
    <col min="13569" max="13569" width="5.44140625" style="35" customWidth="1"/>
    <col min="13570" max="13570" width="29.33203125" style="35" customWidth="1"/>
    <col min="13571" max="13571" width="9.6640625" style="35" customWidth="1"/>
    <col min="13572" max="13572" width="12.44140625" style="35" customWidth="1"/>
    <col min="13573" max="13573" width="14.6640625" style="35" customWidth="1"/>
    <col min="13574" max="13574" width="12.88671875" style="35" customWidth="1"/>
    <col min="13575" max="13575" width="7.44140625" style="35" customWidth="1"/>
    <col min="13576" max="13576" width="10.88671875" style="35" customWidth="1"/>
    <col min="13577" max="13577" width="16.44140625" style="35" customWidth="1"/>
    <col min="13578" max="13578" width="10.6640625" style="35" customWidth="1"/>
    <col min="13579" max="13579" width="10.88671875" style="35" customWidth="1"/>
    <col min="13580" max="13824" width="9.109375" style="35"/>
    <col min="13825" max="13825" width="5.44140625" style="35" customWidth="1"/>
    <col min="13826" max="13826" width="29.33203125" style="35" customWidth="1"/>
    <col min="13827" max="13827" width="9.6640625" style="35" customWidth="1"/>
    <col min="13828" max="13828" width="12.44140625" style="35" customWidth="1"/>
    <col min="13829" max="13829" width="14.6640625" style="35" customWidth="1"/>
    <col min="13830" max="13830" width="12.88671875" style="35" customWidth="1"/>
    <col min="13831" max="13831" width="7.44140625" style="35" customWidth="1"/>
    <col min="13832" max="13832" width="10.88671875" style="35" customWidth="1"/>
    <col min="13833" max="13833" width="16.44140625" style="35" customWidth="1"/>
    <col min="13834" max="13834" width="10.6640625" style="35" customWidth="1"/>
    <col min="13835" max="13835" width="10.88671875" style="35" customWidth="1"/>
    <col min="13836" max="14080" width="9.109375" style="35"/>
    <col min="14081" max="14081" width="5.44140625" style="35" customWidth="1"/>
    <col min="14082" max="14082" width="29.33203125" style="35" customWidth="1"/>
    <col min="14083" max="14083" width="9.6640625" style="35" customWidth="1"/>
    <col min="14084" max="14084" width="12.44140625" style="35" customWidth="1"/>
    <col min="14085" max="14085" width="14.6640625" style="35" customWidth="1"/>
    <col min="14086" max="14086" width="12.88671875" style="35" customWidth="1"/>
    <col min="14087" max="14087" width="7.44140625" style="35" customWidth="1"/>
    <col min="14088" max="14088" width="10.88671875" style="35" customWidth="1"/>
    <col min="14089" max="14089" width="16.44140625" style="35" customWidth="1"/>
    <col min="14090" max="14090" width="10.6640625" style="35" customWidth="1"/>
    <col min="14091" max="14091" width="10.88671875" style="35" customWidth="1"/>
    <col min="14092" max="14336" width="9.109375" style="35"/>
    <col min="14337" max="14337" width="5.44140625" style="35" customWidth="1"/>
    <col min="14338" max="14338" width="29.33203125" style="35" customWidth="1"/>
    <col min="14339" max="14339" width="9.6640625" style="35" customWidth="1"/>
    <col min="14340" max="14340" width="12.44140625" style="35" customWidth="1"/>
    <col min="14341" max="14341" width="14.6640625" style="35" customWidth="1"/>
    <col min="14342" max="14342" width="12.88671875" style="35" customWidth="1"/>
    <col min="14343" max="14343" width="7.44140625" style="35" customWidth="1"/>
    <col min="14344" max="14344" width="10.88671875" style="35" customWidth="1"/>
    <col min="14345" max="14345" width="16.44140625" style="35" customWidth="1"/>
    <col min="14346" max="14346" width="10.6640625" style="35" customWidth="1"/>
    <col min="14347" max="14347" width="10.88671875" style="35" customWidth="1"/>
    <col min="14348" max="14592" width="9.109375" style="35"/>
    <col min="14593" max="14593" width="5.44140625" style="35" customWidth="1"/>
    <col min="14594" max="14594" width="29.33203125" style="35" customWidth="1"/>
    <col min="14595" max="14595" width="9.6640625" style="35" customWidth="1"/>
    <col min="14596" max="14596" width="12.44140625" style="35" customWidth="1"/>
    <col min="14597" max="14597" width="14.6640625" style="35" customWidth="1"/>
    <col min="14598" max="14598" width="12.88671875" style="35" customWidth="1"/>
    <col min="14599" max="14599" width="7.44140625" style="35" customWidth="1"/>
    <col min="14600" max="14600" width="10.88671875" style="35" customWidth="1"/>
    <col min="14601" max="14601" width="16.44140625" style="35" customWidth="1"/>
    <col min="14602" max="14602" width="10.6640625" style="35" customWidth="1"/>
    <col min="14603" max="14603" width="10.88671875" style="35" customWidth="1"/>
    <col min="14604" max="14848" width="9.109375" style="35"/>
    <col min="14849" max="14849" width="5.44140625" style="35" customWidth="1"/>
    <col min="14850" max="14850" width="29.33203125" style="35" customWidth="1"/>
    <col min="14851" max="14851" width="9.6640625" style="35" customWidth="1"/>
    <col min="14852" max="14852" width="12.44140625" style="35" customWidth="1"/>
    <col min="14853" max="14853" width="14.6640625" style="35" customWidth="1"/>
    <col min="14854" max="14854" width="12.88671875" style="35" customWidth="1"/>
    <col min="14855" max="14855" width="7.44140625" style="35" customWidth="1"/>
    <col min="14856" max="14856" width="10.88671875" style="35" customWidth="1"/>
    <col min="14857" max="14857" width="16.44140625" style="35" customWidth="1"/>
    <col min="14858" max="14858" width="10.6640625" style="35" customWidth="1"/>
    <col min="14859" max="14859" width="10.88671875" style="35" customWidth="1"/>
    <col min="14860" max="15104" width="9.109375" style="35"/>
    <col min="15105" max="15105" width="5.44140625" style="35" customWidth="1"/>
    <col min="15106" max="15106" width="29.33203125" style="35" customWidth="1"/>
    <col min="15107" max="15107" width="9.6640625" style="35" customWidth="1"/>
    <col min="15108" max="15108" width="12.44140625" style="35" customWidth="1"/>
    <col min="15109" max="15109" width="14.6640625" style="35" customWidth="1"/>
    <col min="15110" max="15110" width="12.88671875" style="35" customWidth="1"/>
    <col min="15111" max="15111" width="7.44140625" style="35" customWidth="1"/>
    <col min="15112" max="15112" width="10.88671875" style="35" customWidth="1"/>
    <col min="15113" max="15113" width="16.44140625" style="35" customWidth="1"/>
    <col min="15114" max="15114" width="10.6640625" style="35" customWidth="1"/>
    <col min="15115" max="15115" width="10.88671875" style="35" customWidth="1"/>
    <col min="15116" max="15360" width="9.109375" style="35"/>
    <col min="15361" max="15361" width="5.44140625" style="35" customWidth="1"/>
    <col min="15362" max="15362" width="29.33203125" style="35" customWidth="1"/>
    <col min="15363" max="15363" width="9.6640625" style="35" customWidth="1"/>
    <col min="15364" max="15364" width="12.44140625" style="35" customWidth="1"/>
    <col min="15365" max="15365" width="14.6640625" style="35" customWidth="1"/>
    <col min="15366" max="15366" width="12.88671875" style="35" customWidth="1"/>
    <col min="15367" max="15367" width="7.44140625" style="35" customWidth="1"/>
    <col min="15368" max="15368" width="10.88671875" style="35" customWidth="1"/>
    <col min="15369" max="15369" width="16.44140625" style="35" customWidth="1"/>
    <col min="15370" max="15370" width="10.6640625" style="35" customWidth="1"/>
    <col min="15371" max="15371" width="10.88671875" style="35" customWidth="1"/>
    <col min="15372" max="15616" width="9.109375" style="35"/>
    <col min="15617" max="15617" width="5.44140625" style="35" customWidth="1"/>
    <col min="15618" max="15618" width="29.33203125" style="35" customWidth="1"/>
    <col min="15619" max="15619" width="9.6640625" style="35" customWidth="1"/>
    <col min="15620" max="15620" width="12.44140625" style="35" customWidth="1"/>
    <col min="15621" max="15621" width="14.6640625" style="35" customWidth="1"/>
    <col min="15622" max="15622" width="12.88671875" style="35" customWidth="1"/>
    <col min="15623" max="15623" width="7.44140625" style="35" customWidth="1"/>
    <col min="15624" max="15624" width="10.88671875" style="35" customWidth="1"/>
    <col min="15625" max="15625" width="16.44140625" style="35" customWidth="1"/>
    <col min="15626" max="15626" width="10.6640625" style="35" customWidth="1"/>
    <col min="15627" max="15627" width="10.88671875" style="35" customWidth="1"/>
    <col min="15628" max="15872" width="9.109375" style="35"/>
    <col min="15873" max="15873" width="5.44140625" style="35" customWidth="1"/>
    <col min="15874" max="15874" width="29.33203125" style="35" customWidth="1"/>
    <col min="15875" max="15875" width="9.6640625" style="35" customWidth="1"/>
    <col min="15876" max="15876" width="12.44140625" style="35" customWidth="1"/>
    <col min="15877" max="15877" width="14.6640625" style="35" customWidth="1"/>
    <col min="15878" max="15878" width="12.88671875" style="35" customWidth="1"/>
    <col min="15879" max="15879" width="7.44140625" style="35" customWidth="1"/>
    <col min="15880" max="15880" width="10.88671875" style="35" customWidth="1"/>
    <col min="15881" max="15881" width="16.44140625" style="35" customWidth="1"/>
    <col min="15882" max="15882" width="10.6640625" style="35" customWidth="1"/>
    <col min="15883" max="15883" width="10.88671875" style="35" customWidth="1"/>
    <col min="15884" max="16128" width="9.109375" style="35"/>
    <col min="16129" max="16129" width="5.44140625" style="35" customWidth="1"/>
    <col min="16130" max="16130" width="29.33203125" style="35" customWidth="1"/>
    <col min="16131" max="16131" width="9.6640625" style="35" customWidth="1"/>
    <col min="16132" max="16132" width="12.44140625" style="35" customWidth="1"/>
    <col min="16133" max="16133" width="14.6640625" style="35" customWidth="1"/>
    <col min="16134" max="16134" width="12.88671875" style="35" customWidth="1"/>
    <col min="16135" max="16135" width="7.44140625" style="35" customWidth="1"/>
    <col min="16136" max="16136" width="10.88671875" style="35" customWidth="1"/>
    <col min="16137" max="16137" width="16.44140625" style="35" customWidth="1"/>
    <col min="16138" max="16138" width="10.6640625" style="35" customWidth="1"/>
    <col min="16139" max="16139" width="10.88671875" style="35" customWidth="1"/>
    <col min="16140" max="16384" width="9.109375" style="35"/>
  </cols>
  <sheetData>
    <row r="1" spans="1:11" ht="18.75" customHeight="1" x14ac:dyDescent="0.3">
      <c r="I1" s="136" t="s">
        <v>0</v>
      </c>
      <c r="J1" s="35"/>
    </row>
    <row r="2" spans="1:11" ht="20.25" customHeight="1" x14ac:dyDescent="0.3">
      <c r="A2" s="137"/>
      <c r="B2" s="137"/>
      <c r="C2" s="137"/>
      <c r="D2" s="138"/>
      <c r="E2" s="139"/>
      <c r="F2" s="137"/>
      <c r="G2" s="137"/>
      <c r="H2" s="140"/>
      <c r="I2" s="136" t="s">
        <v>464</v>
      </c>
      <c r="J2" s="35"/>
    </row>
    <row r="3" spans="1:11" ht="61.5" customHeight="1" x14ac:dyDescent="0.3">
      <c r="A3" s="137"/>
      <c r="B3" s="141" t="s">
        <v>465</v>
      </c>
      <c r="C3" s="142"/>
      <c r="D3" s="142"/>
      <c r="E3" s="142"/>
      <c r="F3" s="142"/>
      <c r="G3" s="142"/>
      <c r="H3" s="142"/>
      <c r="I3" s="142"/>
      <c r="J3" s="142"/>
      <c r="K3" s="137"/>
    </row>
    <row r="4" spans="1:11" ht="31.5" customHeight="1" x14ac:dyDescent="0.3">
      <c r="A4" s="143" t="s">
        <v>466</v>
      </c>
      <c r="B4" s="143"/>
      <c r="C4" s="143"/>
      <c r="D4" s="143"/>
      <c r="E4" s="143"/>
      <c r="F4" s="143"/>
      <c r="G4" s="143"/>
      <c r="H4" s="143"/>
      <c r="I4" s="143"/>
      <c r="J4" s="143"/>
      <c r="K4" s="143"/>
    </row>
    <row r="5" spans="1:11" ht="48.75" customHeight="1" x14ac:dyDescent="0.3">
      <c r="A5" s="20" t="s">
        <v>6</v>
      </c>
      <c r="B5" s="20" t="s">
        <v>7</v>
      </c>
      <c r="C5" s="21" t="s">
        <v>8</v>
      </c>
      <c r="D5" s="21"/>
      <c r="E5" s="21"/>
      <c r="F5" s="21" t="s">
        <v>9</v>
      </c>
      <c r="G5" s="21" t="s">
        <v>10</v>
      </c>
      <c r="H5" s="21"/>
      <c r="I5" s="21"/>
      <c r="J5" s="21"/>
      <c r="K5" s="23" t="s">
        <v>11</v>
      </c>
    </row>
    <row r="6" spans="1:11" ht="158.25" customHeight="1" x14ac:dyDescent="0.3">
      <c r="A6" s="20"/>
      <c r="B6" s="20"/>
      <c r="C6" s="24" t="s">
        <v>12</v>
      </c>
      <c r="D6" s="144" t="s">
        <v>13</v>
      </c>
      <c r="E6" s="145" t="s">
        <v>15</v>
      </c>
      <c r="F6" s="21"/>
      <c r="G6" s="25" t="s">
        <v>16</v>
      </c>
      <c r="H6" s="24" t="s">
        <v>17</v>
      </c>
      <c r="I6" s="145" t="s">
        <v>18</v>
      </c>
      <c r="J6" s="144" t="s">
        <v>17</v>
      </c>
      <c r="K6" s="23"/>
    </row>
    <row r="7" spans="1:11" x14ac:dyDescent="0.3">
      <c r="A7" s="24">
        <v>1</v>
      </c>
      <c r="B7" s="146" t="s">
        <v>407</v>
      </c>
      <c r="C7" s="43">
        <f>3293.7+2985+129.3</f>
        <v>6408</v>
      </c>
      <c r="D7" s="147"/>
      <c r="E7" s="148"/>
      <c r="F7" s="149">
        <f t="shared" ref="F7:F14" si="0">C7</f>
        <v>6408</v>
      </c>
      <c r="G7" s="150"/>
      <c r="H7" s="43"/>
      <c r="I7" s="148"/>
      <c r="J7" s="147"/>
      <c r="K7" s="151"/>
    </row>
    <row r="8" spans="1:11" x14ac:dyDescent="0.3">
      <c r="A8" s="24">
        <f>A7+1</f>
        <v>2</v>
      </c>
      <c r="B8" s="146" t="s">
        <v>467</v>
      </c>
      <c r="C8" s="43">
        <v>9.9</v>
      </c>
      <c r="D8" s="147"/>
      <c r="E8" s="148"/>
      <c r="F8" s="149">
        <f t="shared" si="0"/>
        <v>9.9</v>
      </c>
      <c r="G8" s="150"/>
      <c r="H8" s="43"/>
      <c r="I8" s="148"/>
      <c r="J8" s="32"/>
      <c r="K8" s="151"/>
    </row>
    <row r="9" spans="1:11" x14ac:dyDescent="0.3">
      <c r="A9" s="24">
        <f t="shared" ref="A9:A72" si="1">A8+1</f>
        <v>3</v>
      </c>
      <c r="B9" s="146" t="s">
        <v>468</v>
      </c>
      <c r="C9" s="43">
        <f>38.8+71.5</f>
        <v>110.3</v>
      </c>
      <c r="D9" s="147"/>
      <c r="E9" s="148"/>
      <c r="F9" s="149">
        <f t="shared" si="0"/>
        <v>110.3</v>
      </c>
      <c r="G9" s="150"/>
      <c r="H9" s="43"/>
      <c r="I9" s="148"/>
      <c r="J9" s="32"/>
      <c r="K9" s="151"/>
    </row>
    <row r="10" spans="1:11" x14ac:dyDescent="0.3">
      <c r="A10" s="24">
        <f t="shared" si="1"/>
        <v>4</v>
      </c>
      <c r="B10" s="146" t="s">
        <v>469</v>
      </c>
      <c r="C10" s="43">
        <f>9.9+29.7</f>
        <v>39.6</v>
      </c>
      <c r="D10" s="147"/>
      <c r="E10" s="148"/>
      <c r="F10" s="149">
        <f t="shared" si="0"/>
        <v>39.6</v>
      </c>
      <c r="G10" s="150"/>
      <c r="H10" s="43"/>
      <c r="I10" s="148"/>
      <c r="J10" s="32"/>
      <c r="K10" s="151"/>
    </row>
    <row r="11" spans="1:11" x14ac:dyDescent="0.3">
      <c r="A11" s="24">
        <v>5</v>
      </c>
      <c r="B11" s="146" t="s">
        <v>470</v>
      </c>
      <c r="C11" s="43">
        <v>9</v>
      </c>
      <c r="D11" s="147"/>
      <c r="E11" s="148"/>
      <c r="F11" s="149">
        <v>9</v>
      </c>
      <c r="G11" s="150"/>
      <c r="H11" s="43"/>
      <c r="I11" s="148"/>
      <c r="J11" s="32"/>
      <c r="K11" s="151"/>
    </row>
    <row r="12" spans="1:11" x14ac:dyDescent="0.3">
      <c r="A12" s="24">
        <v>6</v>
      </c>
      <c r="B12" s="146" t="s">
        <v>471</v>
      </c>
      <c r="C12" s="43">
        <v>7</v>
      </c>
      <c r="D12" s="147"/>
      <c r="E12" s="148"/>
      <c r="F12" s="149">
        <v>7</v>
      </c>
      <c r="G12" s="150"/>
      <c r="H12" s="43"/>
      <c r="I12" s="148"/>
      <c r="J12" s="32"/>
      <c r="K12" s="151"/>
    </row>
    <row r="13" spans="1:11" ht="24.6" x14ac:dyDescent="0.3">
      <c r="A13" s="24">
        <v>7</v>
      </c>
      <c r="B13" s="152" t="s">
        <v>472</v>
      </c>
      <c r="C13" s="43">
        <v>129.30000000000001</v>
      </c>
      <c r="D13" s="147"/>
      <c r="E13" s="148"/>
      <c r="F13" s="149">
        <f t="shared" si="0"/>
        <v>129.30000000000001</v>
      </c>
      <c r="G13" s="150">
        <v>2240</v>
      </c>
      <c r="H13" s="43"/>
      <c r="I13" s="148" t="s">
        <v>473</v>
      </c>
      <c r="J13" s="32"/>
      <c r="K13" s="151"/>
    </row>
    <row r="14" spans="1:11" hidden="1" x14ac:dyDescent="0.3">
      <c r="A14" s="24">
        <f t="shared" si="1"/>
        <v>8</v>
      </c>
      <c r="B14" s="146" t="s">
        <v>474</v>
      </c>
      <c r="C14" s="43"/>
      <c r="D14" s="147"/>
      <c r="E14" s="148"/>
      <c r="F14" s="149">
        <f t="shared" si="0"/>
        <v>0</v>
      </c>
      <c r="G14" s="150">
        <v>2210</v>
      </c>
      <c r="H14" s="43"/>
      <c r="I14" s="148" t="s">
        <v>475</v>
      </c>
      <c r="J14" s="32"/>
      <c r="K14" s="151"/>
    </row>
    <row r="15" spans="1:11" ht="24.6" hidden="1" x14ac:dyDescent="0.3">
      <c r="A15" s="24">
        <f t="shared" si="1"/>
        <v>9</v>
      </c>
      <c r="B15" s="146" t="s">
        <v>476</v>
      </c>
      <c r="C15" s="43"/>
      <c r="D15" s="147"/>
      <c r="E15" s="148"/>
      <c r="F15" s="149"/>
      <c r="G15" s="150">
        <v>2240</v>
      </c>
      <c r="H15" s="43"/>
      <c r="I15" s="148" t="s">
        <v>477</v>
      </c>
      <c r="J15" s="32"/>
      <c r="K15" s="151"/>
    </row>
    <row r="16" spans="1:11" hidden="1" x14ac:dyDescent="0.3">
      <c r="A16" s="24">
        <f t="shared" si="1"/>
        <v>10</v>
      </c>
      <c r="B16" s="146" t="s">
        <v>478</v>
      </c>
      <c r="C16" s="43"/>
      <c r="D16" s="147"/>
      <c r="E16" s="148"/>
      <c r="F16" s="149"/>
      <c r="G16" s="150">
        <v>2210</v>
      </c>
      <c r="H16" s="43"/>
      <c r="I16" s="148" t="s">
        <v>390</v>
      </c>
      <c r="J16" s="32"/>
      <c r="K16" s="151"/>
    </row>
    <row r="17" spans="1:11" hidden="1" x14ac:dyDescent="0.3">
      <c r="A17" s="24">
        <f t="shared" si="1"/>
        <v>11</v>
      </c>
      <c r="B17" s="146" t="s">
        <v>479</v>
      </c>
      <c r="C17" s="43"/>
      <c r="D17" s="147"/>
      <c r="E17" s="148"/>
      <c r="F17" s="149"/>
      <c r="G17" s="150">
        <v>2210</v>
      </c>
      <c r="H17" s="43"/>
      <c r="I17" s="148" t="s">
        <v>390</v>
      </c>
      <c r="J17" s="32"/>
      <c r="K17" s="151"/>
    </row>
    <row r="18" spans="1:11" hidden="1" x14ac:dyDescent="0.3">
      <c r="A18" s="24">
        <f t="shared" si="1"/>
        <v>12</v>
      </c>
      <c r="B18" s="146" t="s">
        <v>480</v>
      </c>
      <c r="C18" s="43"/>
      <c r="D18" s="147"/>
      <c r="E18" s="148"/>
      <c r="F18" s="149"/>
      <c r="G18" s="150">
        <v>2210</v>
      </c>
      <c r="H18" s="43"/>
      <c r="I18" s="148" t="s">
        <v>481</v>
      </c>
      <c r="J18" s="32"/>
      <c r="K18" s="151"/>
    </row>
    <row r="19" spans="1:11" hidden="1" x14ac:dyDescent="0.3">
      <c r="A19" s="24">
        <f t="shared" si="1"/>
        <v>13</v>
      </c>
      <c r="B19" s="146" t="s">
        <v>482</v>
      </c>
      <c r="C19" s="43"/>
      <c r="D19" s="147"/>
      <c r="E19" s="148"/>
      <c r="F19" s="149"/>
      <c r="G19" s="150">
        <v>2220</v>
      </c>
      <c r="H19" s="43"/>
      <c r="I19" s="148" t="s">
        <v>483</v>
      </c>
      <c r="J19" s="32"/>
      <c r="K19" s="151"/>
    </row>
    <row r="20" spans="1:11" ht="24.6" hidden="1" x14ac:dyDescent="0.3">
      <c r="A20" s="24">
        <f t="shared" si="1"/>
        <v>14</v>
      </c>
      <c r="B20" s="146" t="s">
        <v>484</v>
      </c>
      <c r="C20" s="43"/>
      <c r="D20" s="147"/>
      <c r="E20" s="148"/>
      <c r="F20" s="149">
        <f>SUM(C20,D20)</f>
        <v>0</v>
      </c>
      <c r="G20" s="150">
        <v>2220</v>
      </c>
      <c r="H20" s="43"/>
      <c r="I20" s="148" t="s">
        <v>485</v>
      </c>
      <c r="J20" s="147">
        <f>F20</f>
        <v>0</v>
      </c>
      <c r="K20" s="151"/>
    </row>
    <row r="21" spans="1:11" hidden="1" x14ac:dyDescent="0.3">
      <c r="A21" s="24">
        <f t="shared" si="1"/>
        <v>15</v>
      </c>
      <c r="B21" s="146" t="s">
        <v>486</v>
      </c>
      <c r="C21" s="43"/>
      <c r="D21" s="147"/>
      <c r="E21" s="148"/>
      <c r="F21" s="149">
        <f>SUM(C21,D21)</f>
        <v>0</v>
      </c>
      <c r="G21" s="150">
        <v>2220</v>
      </c>
      <c r="H21" s="43"/>
      <c r="I21" s="148" t="s">
        <v>483</v>
      </c>
      <c r="J21" s="147">
        <f>F21</f>
        <v>0</v>
      </c>
      <c r="K21" s="151"/>
    </row>
    <row r="22" spans="1:11" hidden="1" x14ac:dyDescent="0.3">
      <c r="A22" s="24">
        <f t="shared" si="1"/>
        <v>16</v>
      </c>
      <c r="B22" s="146" t="s">
        <v>487</v>
      </c>
      <c r="C22" s="43"/>
      <c r="D22" s="147"/>
      <c r="E22" s="148"/>
      <c r="F22" s="149"/>
      <c r="G22" s="150">
        <v>2220</v>
      </c>
      <c r="H22" s="43"/>
      <c r="I22" s="148" t="s">
        <v>488</v>
      </c>
      <c r="J22" s="147"/>
      <c r="K22" s="151"/>
    </row>
    <row r="23" spans="1:11" hidden="1" x14ac:dyDescent="0.3">
      <c r="A23" s="24">
        <f t="shared" si="1"/>
        <v>17</v>
      </c>
      <c r="B23" s="146" t="s">
        <v>489</v>
      </c>
      <c r="C23" s="43"/>
      <c r="D23" s="147"/>
      <c r="E23" s="148"/>
      <c r="F23" s="149"/>
      <c r="G23" s="150">
        <v>2220</v>
      </c>
      <c r="H23" s="43"/>
      <c r="I23" s="148" t="s">
        <v>488</v>
      </c>
      <c r="J23" s="147"/>
      <c r="K23" s="151"/>
    </row>
    <row r="24" spans="1:11" hidden="1" x14ac:dyDescent="0.3">
      <c r="A24" s="24">
        <f t="shared" si="1"/>
        <v>18</v>
      </c>
      <c r="B24" s="146" t="s">
        <v>490</v>
      </c>
      <c r="C24" s="43"/>
      <c r="D24" s="147"/>
      <c r="E24" s="148"/>
      <c r="F24" s="149"/>
      <c r="G24" s="150">
        <v>2220</v>
      </c>
      <c r="H24" s="43"/>
      <c r="I24" s="148" t="s">
        <v>488</v>
      </c>
      <c r="J24" s="147"/>
      <c r="K24" s="151"/>
    </row>
    <row r="25" spans="1:11" hidden="1" x14ac:dyDescent="0.3">
      <c r="A25" s="24">
        <f t="shared" si="1"/>
        <v>19</v>
      </c>
      <c r="B25" s="146" t="s">
        <v>491</v>
      </c>
      <c r="C25" s="43"/>
      <c r="D25" s="147"/>
      <c r="E25" s="148"/>
      <c r="F25" s="149"/>
      <c r="G25" s="150">
        <v>2220</v>
      </c>
      <c r="H25" s="43"/>
      <c r="I25" s="148" t="s">
        <v>492</v>
      </c>
      <c r="J25" s="147"/>
      <c r="K25" s="151"/>
    </row>
    <row r="26" spans="1:11" hidden="1" x14ac:dyDescent="0.3">
      <c r="A26" s="24">
        <f t="shared" si="1"/>
        <v>20</v>
      </c>
      <c r="B26" s="146" t="s">
        <v>493</v>
      </c>
      <c r="C26" s="43"/>
      <c r="D26" s="147"/>
      <c r="E26" s="148"/>
      <c r="F26" s="149"/>
      <c r="G26" s="150">
        <v>2220</v>
      </c>
      <c r="H26" s="43"/>
      <c r="I26" s="148" t="s">
        <v>494</v>
      </c>
      <c r="J26" s="147"/>
      <c r="K26" s="151"/>
    </row>
    <row r="27" spans="1:11" hidden="1" x14ac:dyDescent="0.3">
      <c r="A27" s="24">
        <f t="shared" si="1"/>
        <v>21</v>
      </c>
      <c r="B27" s="146" t="s">
        <v>495</v>
      </c>
      <c r="C27" s="43"/>
      <c r="D27" s="147"/>
      <c r="E27" s="148"/>
      <c r="F27" s="149"/>
      <c r="G27" s="150">
        <v>2220</v>
      </c>
      <c r="H27" s="43"/>
      <c r="I27" s="148" t="s">
        <v>496</v>
      </c>
      <c r="J27" s="147"/>
      <c r="K27" s="151"/>
    </row>
    <row r="28" spans="1:11" x14ac:dyDescent="0.3">
      <c r="A28" s="24">
        <v>8</v>
      </c>
      <c r="B28" s="146" t="s">
        <v>497</v>
      </c>
      <c r="C28" s="43"/>
      <c r="D28" s="147">
        <v>43.5</v>
      </c>
      <c r="E28" s="148" t="s">
        <v>91</v>
      </c>
      <c r="F28" s="149">
        <f>SUM(C28,D28)</f>
        <v>43.5</v>
      </c>
      <c r="G28" s="150">
        <v>2220</v>
      </c>
      <c r="H28" s="43"/>
      <c r="I28" s="148" t="s">
        <v>483</v>
      </c>
      <c r="J28" s="147">
        <f>F28</f>
        <v>43.5</v>
      </c>
      <c r="K28" s="151"/>
    </row>
    <row r="29" spans="1:11" s="154" customFormat="1" ht="15" customHeight="1" x14ac:dyDescent="0.3">
      <c r="A29" s="153">
        <v>9</v>
      </c>
      <c r="B29" s="146" t="s">
        <v>498</v>
      </c>
      <c r="C29" s="43"/>
      <c r="D29" s="147">
        <v>16</v>
      </c>
      <c r="E29" s="148" t="s">
        <v>91</v>
      </c>
      <c r="F29" s="149">
        <v>16</v>
      </c>
      <c r="G29" s="150">
        <v>2220</v>
      </c>
      <c r="H29" s="43"/>
      <c r="I29" s="148" t="s">
        <v>483</v>
      </c>
      <c r="J29" s="147">
        <v>16</v>
      </c>
      <c r="K29" s="151"/>
    </row>
    <row r="30" spans="1:11" s="154" customFormat="1" hidden="1" x14ac:dyDescent="0.3">
      <c r="A30" s="153">
        <f t="shared" si="1"/>
        <v>10</v>
      </c>
      <c r="B30" s="146" t="s">
        <v>499</v>
      </c>
      <c r="C30" s="43"/>
      <c r="D30" s="147"/>
      <c r="E30" s="148" t="s">
        <v>500</v>
      </c>
      <c r="F30" s="149">
        <f>SUM(C30,D30)</f>
        <v>0</v>
      </c>
      <c r="G30" s="150">
        <v>2220</v>
      </c>
      <c r="H30" s="43"/>
      <c r="I30" s="148" t="s">
        <v>483</v>
      </c>
      <c r="J30" s="147">
        <f t="shared" ref="J30:J38" si="2">F30</f>
        <v>0</v>
      </c>
      <c r="K30" s="151"/>
    </row>
    <row r="31" spans="1:11" s="154" customFormat="1" hidden="1" x14ac:dyDescent="0.3">
      <c r="A31" s="153">
        <f t="shared" si="1"/>
        <v>11</v>
      </c>
      <c r="B31" s="146" t="s">
        <v>501</v>
      </c>
      <c r="C31" s="43"/>
      <c r="D31" s="147"/>
      <c r="E31" s="148" t="s">
        <v>91</v>
      </c>
      <c r="F31" s="149">
        <f>SUM(C31,D31)</f>
        <v>0</v>
      </c>
      <c r="G31" s="150">
        <v>2220</v>
      </c>
      <c r="H31" s="43"/>
      <c r="I31" s="148" t="s">
        <v>483</v>
      </c>
      <c r="J31" s="147">
        <f t="shared" si="2"/>
        <v>0</v>
      </c>
      <c r="K31" s="151"/>
    </row>
    <row r="32" spans="1:11" s="154" customFormat="1" x14ac:dyDescent="0.3">
      <c r="A32" s="153">
        <v>10</v>
      </c>
      <c r="B32" s="146" t="s">
        <v>502</v>
      </c>
      <c r="C32" s="43"/>
      <c r="D32" s="147">
        <v>5.8</v>
      </c>
      <c r="E32" s="148" t="s">
        <v>503</v>
      </c>
      <c r="F32" s="149">
        <f>SUM(C32,D32)</f>
        <v>5.8</v>
      </c>
      <c r="G32" s="150">
        <v>2210</v>
      </c>
      <c r="H32" s="43"/>
      <c r="I32" s="148" t="s">
        <v>504</v>
      </c>
      <c r="J32" s="147">
        <f t="shared" si="2"/>
        <v>5.8</v>
      </c>
      <c r="K32" s="151"/>
    </row>
    <row r="33" spans="1:11" s="154" customFormat="1" x14ac:dyDescent="0.3">
      <c r="A33" s="153">
        <v>11</v>
      </c>
      <c r="B33" s="146" t="s">
        <v>505</v>
      </c>
      <c r="C33" s="43"/>
      <c r="D33" s="147">
        <v>0.3</v>
      </c>
      <c r="E33" s="148" t="s">
        <v>506</v>
      </c>
      <c r="F33" s="149">
        <f>SUM(C33,D33)</f>
        <v>0.3</v>
      </c>
      <c r="G33" s="150">
        <v>2210</v>
      </c>
      <c r="H33" s="151"/>
      <c r="I33" s="148" t="s">
        <v>506</v>
      </c>
      <c r="J33" s="147">
        <f t="shared" si="2"/>
        <v>0.3</v>
      </c>
      <c r="K33" s="151"/>
    </row>
    <row r="34" spans="1:11" s="154" customFormat="1" x14ac:dyDescent="0.3">
      <c r="A34" s="153">
        <v>12</v>
      </c>
      <c r="B34" s="146" t="s">
        <v>507</v>
      </c>
      <c r="C34" s="43"/>
      <c r="D34" s="147">
        <v>0.1</v>
      </c>
      <c r="E34" s="148" t="s">
        <v>508</v>
      </c>
      <c r="F34" s="149">
        <v>0.1</v>
      </c>
      <c r="G34" s="150">
        <v>2210</v>
      </c>
      <c r="H34" s="43"/>
      <c r="I34" s="148" t="s">
        <v>508</v>
      </c>
      <c r="J34" s="147">
        <f t="shared" si="2"/>
        <v>0.1</v>
      </c>
      <c r="K34" s="151"/>
    </row>
    <row r="35" spans="1:11" s="154" customFormat="1" hidden="1" x14ac:dyDescent="0.3">
      <c r="A35" s="153">
        <f t="shared" si="1"/>
        <v>13</v>
      </c>
      <c r="B35" s="146" t="s">
        <v>509</v>
      </c>
      <c r="C35" s="43"/>
      <c r="D35" s="147"/>
      <c r="E35" s="148" t="s">
        <v>91</v>
      </c>
      <c r="F35" s="149">
        <f t="shared" ref="F35:F100" si="3">SUM(C35,D35)</f>
        <v>0</v>
      </c>
      <c r="G35" s="150">
        <v>2220</v>
      </c>
      <c r="H35" s="43"/>
      <c r="I35" s="148" t="s">
        <v>483</v>
      </c>
      <c r="J35" s="147">
        <f t="shared" si="2"/>
        <v>0</v>
      </c>
      <c r="K35" s="151"/>
    </row>
    <row r="36" spans="1:11" s="154" customFormat="1" hidden="1" x14ac:dyDescent="0.3">
      <c r="A36" s="153">
        <f t="shared" si="1"/>
        <v>14</v>
      </c>
      <c r="B36" s="146" t="s">
        <v>510</v>
      </c>
      <c r="C36" s="43"/>
      <c r="D36" s="147"/>
      <c r="E36" s="148" t="s">
        <v>91</v>
      </c>
      <c r="F36" s="149">
        <f t="shared" si="3"/>
        <v>0</v>
      </c>
      <c r="G36" s="150">
        <v>2220</v>
      </c>
      <c r="H36" s="43"/>
      <c r="I36" s="148" t="s">
        <v>483</v>
      </c>
      <c r="J36" s="147">
        <f t="shared" si="2"/>
        <v>0</v>
      </c>
      <c r="K36" s="151"/>
    </row>
    <row r="37" spans="1:11" s="154" customFormat="1" hidden="1" x14ac:dyDescent="0.3">
      <c r="A37" s="153">
        <f t="shared" si="1"/>
        <v>15</v>
      </c>
      <c r="B37" s="146" t="s">
        <v>511</v>
      </c>
      <c r="C37" s="43"/>
      <c r="D37" s="147"/>
      <c r="E37" s="148" t="s">
        <v>91</v>
      </c>
      <c r="F37" s="149">
        <f t="shared" si="3"/>
        <v>0</v>
      </c>
      <c r="G37" s="150">
        <v>2220</v>
      </c>
      <c r="H37" s="43"/>
      <c r="I37" s="148" t="s">
        <v>483</v>
      </c>
      <c r="J37" s="147">
        <f t="shared" si="2"/>
        <v>0</v>
      </c>
      <c r="K37" s="151"/>
    </row>
    <row r="38" spans="1:11" s="154" customFormat="1" hidden="1" x14ac:dyDescent="0.3">
      <c r="A38" s="153">
        <f t="shared" si="1"/>
        <v>16</v>
      </c>
      <c r="B38" s="146" t="s">
        <v>512</v>
      </c>
      <c r="C38" s="43"/>
      <c r="D38" s="147"/>
      <c r="E38" s="148" t="s">
        <v>91</v>
      </c>
      <c r="F38" s="149">
        <f t="shared" si="3"/>
        <v>0</v>
      </c>
      <c r="G38" s="150">
        <v>2220</v>
      </c>
      <c r="H38" s="43"/>
      <c r="I38" s="148" t="s">
        <v>483</v>
      </c>
      <c r="J38" s="147">
        <f t="shared" si="2"/>
        <v>0</v>
      </c>
      <c r="K38" s="151"/>
    </row>
    <row r="39" spans="1:11" s="154" customFormat="1" hidden="1" x14ac:dyDescent="0.3">
      <c r="A39" s="153">
        <f t="shared" si="1"/>
        <v>17</v>
      </c>
      <c r="B39" s="146" t="s">
        <v>513</v>
      </c>
      <c r="C39" s="43"/>
      <c r="D39" s="147"/>
      <c r="E39" s="148" t="s">
        <v>91</v>
      </c>
      <c r="F39" s="149">
        <f t="shared" si="3"/>
        <v>0</v>
      </c>
      <c r="G39" s="150">
        <v>2220</v>
      </c>
      <c r="H39" s="43"/>
      <c r="I39" s="148" t="s">
        <v>483</v>
      </c>
      <c r="J39" s="147"/>
      <c r="K39" s="151"/>
    </row>
    <row r="40" spans="1:11" s="154" customFormat="1" hidden="1" x14ac:dyDescent="0.3">
      <c r="A40" s="153">
        <f t="shared" si="1"/>
        <v>18</v>
      </c>
      <c r="B40" s="146" t="s">
        <v>514</v>
      </c>
      <c r="C40" s="43"/>
      <c r="D40" s="147"/>
      <c r="E40" s="148" t="s">
        <v>91</v>
      </c>
      <c r="F40" s="149">
        <f t="shared" si="3"/>
        <v>0</v>
      </c>
      <c r="G40" s="150">
        <v>2220</v>
      </c>
      <c r="H40" s="43"/>
      <c r="I40" s="148" t="s">
        <v>483</v>
      </c>
      <c r="J40" s="147"/>
      <c r="K40" s="151"/>
    </row>
    <row r="41" spans="1:11" s="154" customFormat="1" hidden="1" x14ac:dyDescent="0.3">
      <c r="A41" s="153">
        <f t="shared" si="1"/>
        <v>19</v>
      </c>
      <c r="B41" s="146" t="s">
        <v>515</v>
      </c>
      <c r="C41" s="43"/>
      <c r="D41" s="147"/>
      <c r="E41" s="148" t="s">
        <v>91</v>
      </c>
      <c r="F41" s="149">
        <f t="shared" si="3"/>
        <v>0</v>
      </c>
      <c r="G41" s="150">
        <v>2220</v>
      </c>
      <c r="H41" s="43"/>
      <c r="I41" s="148" t="s">
        <v>483</v>
      </c>
      <c r="J41" s="147"/>
      <c r="K41" s="151"/>
    </row>
    <row r="42" spans="1:11" s="154" customFormat="1" hidden="1" x14ac:dyDescent="0.3">
      <c r="A42" s="153">
        <f t="shared" si="1"/>
        <v>20</v>
      </c>
      <c r="B42" s="146" t="s">
        <v>516</v>
      </c>
      <c r="C42" s="43"/>
      <c r="D42" s="147"/>
      <c r="E42" s="148" t="s">
        <v>91</v>
      </c>
      <c r="F42" s="149">
        <f t="shared" si="3"/>
        <v>0</v>
      </c>
      <c r="G42" s="150">
        <v>2220</v>
      </c>
      <c r="H42" s="43"/>
      <c r="I42" s="148" t="s">
        <v>483</v>
      </c>
      <c r="J42" s="147"/>
      <c r="K42" s="151"/>
    </row>
    <row r="43" spans="1:11" s="154" customFormat="1" hidden="1" x14ac:dyDescent="0.3">
      <c r="A43" s="153">
        <f t="shared" si="1"/>
        <v>21</v>
      </c>
      <c r="B43" s="146" t="s">
        <v>517</v>
      </c>
      <c r="C43" s="43"/>
      <c r="D43" s="147"/>
      <c r="E43" s="148" t="s">
        <v>91</v>
      </c>
      <c r="F43" s="149">
        <f t="shared" si="3"/>
        <v>0</v>
      </c>
      <c r="G43" s="150">
        <v>2220</v>
      </c>
      <c r="H43" s="43"/>
      <c r="I43" s="148" t="s">
        <v>483</v>
      </c>
      <c r="J43" s="147"/>
      <c r="K43" s="151"/>
    </row>
    <row r="44" spans="1:11" s="154" customFormat="1" hidden="1" x14ac:dyDescent="0.3">
      <c r="A44" s="153">
        <f t="shared" si="1"/>
        <v>22</v>
      </c>
      <c r="B44" s="146" t="s">
        <v>518</v>
      </c>
      <c r="C44" s="43"/>
      <c r="D44" s="147"/>
      <c r="E44" s="148" t="s">
        <v>91</v>
      </c>
      <c r="F44" s="149">
        <f t="shared" si="3"/>
        <v>0</v>
      </c>
      <c r="G44" s="150">
        <v>2220</v>
      </c>
      <c r="H44" s="43"/>
      <c r="I44" s="148" t="s">
        <v>483</v>
      </c>
      <c r="J44" s="147"/>
      <c r="K44" s="151"/>
    </row>
    <row r="45" spans="1:11" s="154" customFormat="1" hidden="1" x14ac:dyDescent="0.3">
      <c r="A45" s="153">
        <f t="shared" si="1"/>
        <v>23</v>
      </c>
      <c r="B45" s="146" t="s">
        <v>519</v>
      </c>
      <c r="C45" s="43"/>
      <c r="D45" s="147"/>
      <c r="E45" s="148" t="s">
        <v>91</v>
      </c>
      <c r="F45" s="149">
        <f t="shared" si="3"/>
        <v>0</v>
      </c>
      <c r="G45" s="150">
        <v>2220</v>
      </c>
      <c r="H45" s="43"/>
      <c r="I45" s="148" t="s">
        <v>483</v>
      </c>
      <c r="J45" s="147"/>
      <c r="K45" s="151"/>
    </row>
    <row r="46" spans="1:11" s="154" customFormat="1" hidden="1" x14ac:dyDescent="0.3">
      <c r="A46" s="153">
        <f t="shared" si="1"/>
        <v>24</v>
      </c>
      <c r="B46" s="146" t="s">
        <v>520</v>
      </c>
      <c r="C46" s="43"/>
      <c r="D46" s="147"/>
      <c r="E46" s="148" t="s">
        <v>521</v>
      </c>
      <c r="F46" s="149">
        <f t="shared" si="3"/>
        <v>0</v>
      </c>
      <c r="G46" s="150">
        <v>2210</v>
      </c>
      <c r="H46" s="43"/>
      <c r="I46" s="148" t="s">
        <v>522</v>
      </c>
      <c r="J46" s="147"/>
      <c r="K46" s="151"/>
    </row>
    <row r="47" spans="1:11" s="154" customFormat="1" hidden="1" x14ac:dyDescent="0.3">
      <c r="A47" s="153">
        <f t="shared" si="1"/>
        <v>25</v>
      </c>
      <c r="B47" s="146" t="s">
        <v>498</v>
      </c>
      <c r="C47" s="43"/>
      <c r="D47" s="147"/>
      <c r="E47" s="148" t="s">
        <v>523</v>
      </c>
      <c r="F47" s="149">
        <f t="shared" si="3"/>
        <v>0</v>
      </c>
      <c r="G47" s="150">
        <v>2210</v>
      </c>
      <c r="H47" s="43"/>
      <c r="I47" s="148" t="s">
        <v>523</v>
      </c>
      <c r="J47" s="147"/>
      <c r="K47" s="151"/>
    </row>
    <row r="48" spans="1:11" s="154" customFormat="1" hidden="1" x14ac:dyDescent="0.3">
      <c r="A48" s="153">
        <f t="shared" si="1"/>
        <v>26</v>
      </c>
      <c r="B48" s="146" t="s">
        <v>524</v>
      </c>
      <c r="C48" s="43"/>
      <c r="D48" s="147"/>
      <c r="E48" s="148" t="s">
        <v>523</v>
      </c>
      <c r="F48" s="149">
        <f t="shared" si="3"/>
        <v>0</v>
      </c>
      <c r="G48" s="150">
        <v>2210</v>
      </c>
      <c r="H48" s="43"/>
      <c r="I48" s="148" t="s">
        <v>523</v>
      </c>
      <c r="J48" s="147"/>
      <c r="K48" s="151"/>
    </row>
    <row r="49" spans="1:15" s="154" customFormat="1" hidden="1" x14ac:dyDescent="0.3">
      <c r="A49" s="153">
        <f t="shared" si="1"/>
        <v>27</v>
      </c>
      <c r="B49" s="146" t="s">
        <v>371</v>
      </c>
      <c r="C49" s="43"/>
      <c r="D49" s="147"/>
      <c r="E49" s="148" t="s">
        <v>525</v>
      </c>
      <c r="F49" s="149">
        <f t="shared" si="3"/>
        <v>0</v>
      </c>
      <c r="G49" s="150">
        <v>2210</v>
      </c>
      <c r="H49" s="43"/>
      <c r="I49" s="148" t="str">
        <f>E49</f>
        <v>термометрир</v>
      </c>
      <c r="J49" s="147"/>
      <c r="K49" s="151"/>
      <c r="O49" s="155"/>
    </row>
    <row r="50" spans="1:15" s="154" customFormat="1" ht="21" hidden="1" customHeight="1" x14ac:dyDescent="0.3">
      <c r="A50" s="153">
        <f t="shared" si="1"/>
        <v>28</v>
      </c>
      <c r="B50" s="146" t="s">
        <v>526</v>
      </c>
      <c r="C50" s="43"/>
      <c r="D50" s="147"/>
      <c r="E50" s="148" t="s">
        <v>527</v>
      </c>
      <c r="F50" s="149">
        <f t="shared" si="3"/>
        <v>0</v>
      </c>
      <c r="G50" s="150">
        <v>2240</v>
      </c>
      <c r="H50" s="43"/>
      <c r="I50" s="148" t="str">
        <f t="shared" ref="I50:I58" si="4">E50</f>
        <v>проект тарифів</v>
      </c>
      <c r="J50" s="147"/>
      <c r="K50" s="151"/>
    </row>
    <row r="51" spans="1:15" s="154" customFormat="1" ht="27.75" hidden="1" customHeight="1" x14ac:dyDescent="0.3">
      <c r="A51" s="153">
        <f t="shared" si="1"/>
        <v>29</v>
      </c>
      <c r="B51" s="146" t="s">
        <v>528</v>
      </c>
      <c r="C51" s="43"/>
      <c r="D51" s="147"/>
      <c r="E51" s="148" t="s">
        <v>529</v>
      </c>
      <c r="F51" s="149">
        <f t="shared" si="3"/>
        <v>0</v>
      </c>
      <c r="G51" s="150">
        <v>2240</v>
      </c>
      <c r="H51" s="43"/>
      <c r="I51" s="148" t="str">
        <f t="shared" si="4"/>
        <v>послуги з супровд. Програм.</v>
      </c>
      <c r="J51" s="147"/>
      <c r="K51" s="151"/>
    </row>
    <row r="52" spans="1:15" s="154" customFormat="1" ht="27.75" hidden="1" customHeight="1" x14ac:dyDescent="0.3">
      <c r="A52" s="153">
        <f t="shared" si="1"/>
        <v>30</v>
      </c>
      <c r="B52" s="146" t="s">
        <v>530</v>
      </c>
      <c r="C52" s="43"/>
      <c r="D52" s="147"/>
      <c r="E52" s="148" t="s">
        <v>531</v>
      </c>
      <c r="F52" s="149">
        <f t="shared" si="3"/>
        <v>0</v>
      </c>
      <c r="G52" s="150">
        <v>2210</v>
      </c>
      <c r="H52" s="43"/>
      <c r="I52" s="148" t="s">
        <v>532</v>
      </c>
      <c r="J52" s="147"/>
      <c r="K52" s="151"/>
    </row>
    <row r="53" spans="1:15" s="154" customFormat="1" ht="24.75" hidden="1" customHeight="1" x14ac:dyDescent="0.3">
      <c r="A53" s="153">
        <f t="shared" si="1"/>
        <v>31</v>
      </c>
      <c r="B53" s="146" t="s">
        <v>533</v>
      </c>
      <c r="C53" s="43"/>
      <c r="D53" s="147"/>
      <c r="E53" s="148" t="s">
        <v>534</v>
      </c>
      <c r="F53" s="149">
        <f t="shared" si="3"/>
        <v>0</v>
      </c>
      <c r="G53" s="150">
        <v>2210</v>
      </c>
      <c r="H53" s="43"/>
      <c r="I53" s="148" t="str">
        <f t="shared" si="4"/>
        <v>Замки, ключі, петлі</v>
      </c>
      <c r="J53" s="147"/>
      <c r="K53" s="151"/>
    </row>
    <row r="54" spans="1:15" s="154" customFormat="1" ht="24.6" hidden="1" x14ac:dyDescent="0.3">
      <c r="A54" s="153">
        <f t="shared" si="1"/>
        <v>32</v>
      </c>
      <c r="B54" s="146" t="s">
        <v>535</v>
      </c>
      <c r="C54" s="43"/>
      <c r="D54" s="147"/>
      <c r="E54" s="148" t="s">
        <v>536</v>
      </c>
      <c r="F54" s="149">
        <f t="shared" si="3"/>
        <v>0</v>
      </c>
      <c r="G54" s="150">
        <v>2240</v>
      </c>
      <c r="H54" s="43"/>
      <c r="I54" s="148" t="str">
        <f>E54</f>
        <v>діагностика устаткув.</v>
      </c>
      <c r="J54" s="147"/>
      <c r="K54" s="151"/>
    </row>
    <row r="55" spans="1:15" s="154" customFormat="1" hidden="1" x14ac:dyDescent="0.3">
      <c r="A55" s="153">
        <f t="shared" si="1"/>
        <v>33</v>
      </c>
      <c r="B55" s="156" t="s">
        <v>537</v>
      </c>
      <c r="C55" s="43"/>
      <c r="D55" s="147"/>
      <c r="E55" s="148" t="s">
        <v>538</v>
      </c>
      <c r="F55" s="149">
        <f t="shared" si="3"/>
        <v>0</v>
      </c>
      <c r="G55" s="150">
        <v>2210</v>
      </c>
      <c r="H55" s="43"/>
      <c r="I55" s="148" t="str">
        <f>E55</f>
        <v>Аплікатор</v>
      </c>
      <c r="J55" s="147"/>
      <c r="K55" s="151"/>
    </row>
    <row r="56" spans="1:15" s="154" customFormat="1" hidden="1" x14ac:dyDescent="0.3">
      <c r="A56" s="153">
        <f t="shared" si="1"/>
        <v>34</v>
      </c>
      <c r="B56" s="156" t="s">
        <v>539</v>
      </c>
      <c r="C56" s="43"/>
      <c r="D56" s="147"/>
      <c r="E56" s="148" t="s">
        <v>540</v>
      </c>
      <c r="F56" s="149">
        <f t="shared" si="3"/>
        <v>0</v>
      </c>
      <c r="G56" s="150">
        <v>2210</v>
      </c>
      <c r="H56" s="43"/>
      <c r="I56" s="148" t="s">
        <v>541</v>
      </c>
      <c r="J56" s="147"/>
      <c r="K56" s="151"/>
    </row>
    <row r="57" spans="1:15" s="154" customFormat="1" hidden="1" x14ac:dyDescent="0.3">
      <c r="A57" s="153">
        <f t="shared" si="1"/>
        <v>35</v>
      </c>
      <c r="B57" s="156" t="s">
        <v>542</v>
      </c>
      <c r="C57" s="43"/>
      <c r="D57" s="147"/>
      <c r="E57" s="148" t="s">
        <v>543</v>
      </c>
      <c r="F57" s="149">
        <f t="shared" si="3"/>
        <v>0</v>
      </c>
      <c r="G57" s="150">
        <v>2210</v>
      </c>
      <c r="H57" s="43"/>
      <c r="I57" s="148" t="s">
        <v>544</v>
      </c>
      <c r="J57" s="147"/>
      <c r="K57" s="151"/>
    </row>
    <row r="58" spans="1:15" s="154" customFormat="1" hidden="1" x14ac:dyDescent="0.3">
      <c r="A58" s="153">
        <f t="shared" si="1"/>
        <v>36</v>
      </c>
      <c r="B58" s="146" t="s">
        <v>545</v>
      </c>
      <c r="C58" s="43"/>
      <c r="D58" s="147"/>
      <c r="E58" s="148" t="s">
        <v>546</v>
      </c>
      <c r="F58" s="149">
        <f t="shared" si="3"/>
        <v>0</v>
      </c>
      <c r="G58" s="150">
        <v>2240</v>
      </c>
      <c r="H58" s="43"/>
      <c r="I58" s="148" t="str">
        <f t="shared" si="4"/>
        <v>Послуги з обробки</v>
      </c>
      <c r="J58" s="147"/>
      <c r="K58" s="151"/>
    </row>
    <row r="59" spans="1:15" s="154" customFormat="1" hidden="1" x14ac:dyDescent="0.3">
      <c r="A59" s="153">
        <f t="shared" si="1"/>
        <v>37</v>
      </c>
      <c r="B59" s="146" t="s">
        <v>547</v>
      </c>
      <c r="C59" s="43"/>
      <c r="D59" s="147"/>
      <c r="E59" s="148" t="s">
        <v>548</v>
      </c>
      <c r="F59" s="149">
        <f t="shared" si="3"/>
        <v>0</v>
      </c>
      <c r="G59" s="150">
        <v>2230</v>
      </c>
      <c r="H59" s="43"/>
      <c r="I59" s="148" t="str">
        <f>E59</f>
        <v>овочі</v>
      </c>
      <c r="J59" s="147"/>
      <c r="K59" s="151"/>
    </row>
    <row r="60" spans="1:15" s="154" customFormat="1" hidden="1" x14ac:dyDescent="0.3">
      <c r="A60" s="153">
        <f t="shared" si="1"/>
        <v>38</v>
      </c>
      <c r="B60" s="146" t="s">
        <v>371</v>
      </c>
      <c r="C60" s="43"/>
      <c r="D60" s="147"/>
      <c r="E60" s="148" t="s">
        <v>390</v>
      </c>
      <c r="F60" s="149">
        <f t="shared" si="3"/>
        <v>0</v>
      </c>
      <c r="G60" s="150">
        <v>2210</v>
      </c>
      <c r="H60" s="43"/>
      <c r="I60" s="157" t="str">
        <f>E60</f>
        <v>меблі</v>
      </c>
      <c r="J60" s="147"/>
      <c r="K60" s="151"/>
    </row>
    <row r="61" spans="1:15" s="154" customFormat="1" hidden="1" x14ac:dyDescent="0.3">
      <c r="A61" s="153">
        <f t="shared" si="1"/>
        <v>39</v>
      </c>
      <c r="B61" s="146" t="s">
        <v>549</v>
      </c>
      <c r="C61" s="43"/>
      <c r="D61" s="147"/>
      <c r="E61" s="148" t="s">
        <v>550</v>
      </c>
      <c r="F61" s="149">
        <f t="shared" si="3"/>
        <v>0</v>
      </c>
      <c r="G61" s="150">
        <v>2210</v>
      </c>
      <c r="H61" s="43"/>
      <c r="I61" s="148" t="s">
        <v>550</v>
      </c>
      <c r="J61" s="147"/>
      <c r="K61" s="151"/>
    </row>
    <row r="62" spans="1:15" s="154" customFormat="1" hidden="1" x14ac:dyDescent="0.3">
      <c r="A62" s="153">
        <f t="shared" si="1"/>
        <v>40</v>
      </c>
      <c r="B62" s="146" t="s">
        <v>551</v>
      </c>
      <c r="C62" s="43"/>
      <c r="D62" s="147"/>
      <c r="E62" s="148" t="s">
        <v>552</v>
      </c>
      <c r="F62" s="149">
        <f t="shared" si="3"/>
        <v>0</v>
      </c>
      <c r="G62" s="150">
        <v>2282</v>
      </c>
      <c r="H62" s="43"/>
      <c r="I62" s="148" t="s">
        <v>552</v>
      </c>
      <c r="J62" s="147"/>
      <c r="K62" s="151"/>
    </row>
    <row r="63" spans="1:15" s="154" customFormat="1" hidden="1" x14ac:dyDescent="0.3">
      <c r="A63" s="153">
        <f t="shared" si="1"/>
        <v>41</v>
      </c>
      <c r="B63" s="146" t="s">
        <v>553</v>
      </c>
      <c r="C63" s="43"/>
      <c r="D63" s="147"/>
      <c r="E63" s="148" t="s">
        <v>554</v>
      </c>
      <c r="F63" s="149">
        <f t="shared" si="3"/>
        <v>0</v>
      </c>
      <c r="G63" s="150">
        <v>2240</v>
      </c>
      <c r="H63" s="43"/>
      <c r="I63" s="148" t="s">
        <v>554</v>
      </c>
      <c r="J63" s="147"/>
      <c r="K63" s="151"/>
    </row>
    <row r="64" spans="1:15" s="154" customFormat="1" ht="24.6" hidden="1" x14ac:dyDescent="0.3">
      <c r="A64" s="153">
        <f t="shared" si="1"/>
        <v>42</v>
      </c>
      <c r="B64" s="146" t="s">
        <v>555</v>
      </c>
      <c r="C64" s="43"/>
      <c r="D64" s="147"/>
      <c r="E64" s="148" t="s">
        <v>556</v>
      </c>
      <c r="F64" s="149">
        <f t="shared" si="3"/>
        <v>0</v>
      </c>
      <c r="G64" s="150">
        <v>2240</v>
      </c>
      <c r="H64" s="43"/>
      <c r="I64" s="148" t="s">
        <v>557</v>
      </c>
      <c r="J64" s="147"/>
      <c r="K64" s="151"/>
    </row>
    <row r="65" spans="1:11" s="154" customFormat="1" hidden="1" x14ac:dyDescent="0.3">
      <c r="A65" s="153">
        <f t="shared" si="1"/>
        <v>43</v>
      </c>
      <c r="B65" s="146" t="s">
        <v>558</v>
      </c>
      <c r="C65" s="43"/>
      <c r="D65" s="147"/>
      <c r="E65" s="148" t="s">
        <v>559</v>
      </c>
      <c r="F65" s="149">
        <f t="shared" si="3"/>
        <v>0</v>
      </c>
      <c r="G65" s="150">
        <v>2240</v>
      </c>
      <c r="H65" s="43"/>
      <c r="I65" s="148" t="s">
        <v>559</v>
      </c>
      <c r="J65" s="147"/>
      <c r="K65" s="151"/>
    </row>
    <row r="66" spans="1:11" s="154" customFormat="1" hidden="1" x14ac:dyDescent="0.3">
      <c r="A66" s="153">
        <f t="shared" si="1"/>
        <v>44</v>
      </c>
      <c r="B66" s="146" t="s">
        <v>560</v>
      </c>
      <c r="C66" s="43"/>
      <c r="D66" s="147"/>
      <c r="E66" s="148" t="s">
        <v>561</v>
      </c>
      <c r="F66" s="149">
        <f t="shared" si="3"/>
        <v>0</v>
      </c>
      <c r="G66" s="150">
        <v>2240</v>
      </c>
      <c r="H66" s="43"/>
      <c r="I66" s="148" t="s">
        <v>561</v>
      </c>
      <c r="J66" s="147"/>
      <c r="K66" s="151"/>
    </row>
    <row r="67" spans="1:11" s="154" customFormat="1" hidden="1" x14ac:dyDescent="0.3">
      <c r="A67" s="153">
        <f t="shared" si="1"/>
        <v>45</v>
      </c>
      <c r="B67" s="146" t="s">
        <v>562</v>
      </c>
      <c r="C67" s="43"/>
      <c r="D67" s="147"/>
      <c r="E67" s="148" t="s">
        <v>563</v>
      </c>
      <c r="F67" s="149">
        <f t="shared" si="3"/>
        <v>0</v>
      </c>
      <c r="G67" s="150">
        <v>3110</v>
      </c>
      <c r="H67" s="43"/>
      <c r="I67" s="148" t="s">
        <v>564</v>
      </c>
      <c r="J67" s="147"/>
      <c r="K67" s="151"/>
    </row>
    <row r="68" spans="1:11" s="154" customFormat="1" hidden="1" x14ac:dyDescent="0.3">
      <c r="A68" s="153">
        <f t="shared" si="1"/>
        <v>46</v>
      </c>
      <c r="B68" s="146" t="s">
        <v>565</v>
      </c>
      <c r="C68" s="43"/>
      <c r="D68" s="147"/>
      <c r="E68" s="148" t="s">
        <v>566</v>
      </c>
      <c r="F68" s="149">
        <f t="shared" si="3"/>
        <v>0</v>
      </c>
      <c r="G68" s="150">
        <v>2240</v>
      </c>
      <c r="H68" s="43"/>
      <c r="I68" s="148" t="s">
        <v>566</v>
      </c>
      <c r="J68" s="147"/>
      <c r="K68" s="151"/>
    </row>
    <row r="69" spans="1:11" s="154" customFormat="1" ht="34.5" hidden="1" customHeight="1" x14ac:dyDescent="0.3">
      <c r="A69" s="153">
        <f t="shared" si="1"/>
        <v>47</v>
      </c>
      <c r="B69" s="146" t="s">
        <v>567</v>
      </c>
      <c r="C69" s="43"/>
      <c r="D69" s="147"/>
      <c r="E69" s="148" t="s">
        <v>568</v>
      </c>
      <c r="F69" s="149">
        <f t="shared" si="3"/>
        <v>0</v>
      </c>
      <c r="G69" s="150"/>
      <c r="H69" s="43"/>
      <c r="I69" s="148" t="s">
        <v>568</v>
      </c>
      <c r="J69" s="147"/>
      <c r="K69" s="151"/>
    </row>
    <row r="70" spans="1:11" s="154" customFormat="1" hidden="1" x14ac:dyDescent="0.3">
      <c r="A70" s="153">
        <f t="shared" si="1"/>
        <v>48</v>
      </c>
      <c r="B70" s="146" t="s">
        <v>569</v>
      </c>
      <c r="C70" s="43"/>
      <c r="D70" s="147"/>
      <c r="E70" s="148" t="s">
        <v>570</v>
      </c>
      <c r="F70" s="149">
        <f t="shared" si="3"/>
        <v>0</v>
      </c>
      <c r="G70" s="150">
        <v>2240</v>
      </c>
      <c r="H70" s="43"/>
      <c r="I70" s="148" t="str">
        <f>E70</f>
        <v>проф.огляд</v>
      </c>
      <c r="J70" s="147"/>
      <c r="K70" s="151"/>
    </row>
    <row r="71" spans="1:11" s="154" customFormat="1" hidden="1" x14ac:dyDescent="0.3">
      <c r="A71" s="153">
        <f t="shared" si="1"/>
        <v>49</v>
      </c>
      <c r="B71" s="146" t="s">
        <v>571</v>
      </c>
      <c r="C71" s="43"/>
      <c r="D71" s="147"/>
      <c r="E71" s="148" t="s">
        <v>572</v>
      </c>
      <c r="F71" s="149">
        <f t="shared" si="3"/>
        <v>0</v>
      </c>
      <c r="G71" s="150">
        <v>2210</v>
      </c>
      <c r="H71" s="43"/>
      <c r="I71" s="148" t="str">
        <f>E71</f>
        <v>пральна машина</v>
      </c>
      <c r="J71" s="147"/>
      <c r="K71" s="151"/>
    </row>
    <row r="72" spans="1:11" s="154" customFormat="1" hidden="1" x14ac:dyDescent="0.3">
      <c r="A72" s="153">
        <f t="shared" si="1"/>
        <v>50</v>
      </c>
      <c r="B72" s="146" t="s">
        <v>573</v>
      </c>
      <c r="C72" s="43"/>
      <c r="D72" s="147"/>
      <c r="E72" s="148" t="s">
        <v>420</v>
      </c>
      <c r="F72" s="149">
        <f t="shared" si="3"/>
        <v>0</v>
      </c>
      <c r="G72" s="150">
        <v>2240</v>
      </c>
      <c r="H72" s="43"/>
      <c r="I72" s="148" t="s">
        <v>420</v>
      </c>
      <c r="J72" s="147"/>
      <c r="K72" s="151"/>
    </row>
    <row r="73" spans="1:11" s="154" customFormat="1" hidden="1" x14ac:dyDescent="0.3">
      <c r="A73" s="153">
        <f t="shared" ref="A73:A91" si="5">A72+1</f>
        <v>51</v>
      </c>
      <c r="B73" s="146" t="s">
        <v>574</v>
      </c>
      <c r="C73" s="43"/>
      <c r="D73" s="147"/>
      <c r="E73" s="148" t="s">
        <v>575</v>
      </c>
      <c r="F73" s="149">
        <f t="shared" si="3"/>
        <v>0</v>
      </c>
      <c r="G73" s="150">
        <v>2240</v>
      </c>
      <c r="H73" s="43"/>
      <c r="I73" s="148" t="s">
        <v>575</v>
      </c>
      <c r="J73" s="147"/>
      <c r="K73" s="151"/>
    </row>
    <row r="74" spans="1:11" s="154" customFormat="1" ht="23.25" hidden="1" customHeight="1" x14ac:dyDescent="0.3">
      <c r="A74" s="153">
        <f t="shared" si="5"/>
        <v>52</v>
      </c>
      <c r="B74" s="146" t="s">
        <v>576</v>
      </c>
      <c r="C74" s="43"/>
      <c r="D74" s="147"/>
      <c r="E74" s="148" t="s">
        <v>577</v>
      </c>
      <c r="F74" s="149">
        <f t="shared" si="3"/>
        <v>0</v>
      </c>
      <c r="G74" s="150">
        <v>2240</v>
      </c>
      <c r="H74" s="43"/>
      <c r="I74" s="148" t="s">
        <v>577</v>
      </c>
      <c r="J74" s="147"/>
      <c r="K74" s="151"/>
    </row>
    <row r="75" spans="1:11" s="154" customFormat="1" hidden="1" x14ac:dyDescent="0.3">
      <c r="A75" s="153">
        <f t="shared" si="5"/>
        <v>53</v>
      </c>
      <c r="B75" s="146" t="s">
        <v>578</v>
      </c>
      <c r="C75" s="43"/>
      <c r="D75" s="147"/>
      <c r="E75" s="148" t="s">
        <v>570</v>
      </c>
      <c r="F75" s="149">
        <f t="shared" si="3"/>
        <v>0</v>
      </c>
      <c r="G75" s="150">
        <v>2240</v>
      </c>
      <c r="H75" s="43"/>
      <c r="I75" s="148" t="s">
        <v>570</v>
      </c>
      <c r="J75" s="147"/>
      <c r="K75" s="151"/>
    </row>
    <row r="76" spans="1:11" s="154" customFormat="1" ht="24.6" hidden="1" x14ac:dyDescent="0.3">
      <c r="A76" s="153">
        <f t="shared" si="5"/>
        <v>54</v>
      </c>
      <c r="B76" s="146" t="s">
        <v>579</v>
      </c>
      <c r="C76" s="43"/>
      <c r="D76" s="147"/>
      <c r="E76" s="148" t="s">
        <v>580</v>
      </c>
      <c r="F76" s="149">
        <f t="shared" si="3"/>
        <v>0</v>
      </c>
      <c r="G76" s="150">
        <v>2240</v>
      </c>
      <c r="H76" s="43"/>
      <c r="I76" s="148" t="s">
        <v>580</v>
      </c>
      <c r="J76" s="147"/>
      <c r="K76" s="151"/>
    </row>
    <row r="77" spans="1:11" s="154" customFormat="1" hidden="1" x14ac:dyDescent="0.3">
      <c r="A77" s="153">
        <f t="shared" si="5"/>
        <v>55</v>
      </c>
      <c r="B77" s="146" t="s">
        <v>581</v>
      </c>
      <c r="C77" s="43"/>
      <c r="D77" s="147"/>
      <c r="E77" s="148" t="s">
        <v>552</v>
      </c>
      <c r="F77" s="149">
        <f t="shared" si="3"/>
        <v>0</v>
      </c>
      <c r="G77" s="150">
        <v>2282</v>
      </c>
      <c r="H77" s="43"/>
      <c r="I77" s="148" t="s">
        <v>552</v>
      </c>
      <c r="J77" s="147"/>
      <c r="K77" s="151"/>
    </row>
    <row r="78" spans="1:11" s="154" customFormat="1" hidden="1" x14ac:dyDescent="0.3">
      <c r="A78" s="153">
        <f t="shared" si="5"/>
        <v>56</v>
      </c>
      <c r="B78" s="146" t="s">
        <v>582</v>
      </c>
      <c r="C78" s="43"/>
      <c r="D78" s="147"/>
      <c r="E78" s="148" t="s">
        <v>583</v>
      </c>
      <c r="F78" s="149">
        <f t="shared" si="3"/>
        <v>0</v>
      </c>
      <c r="G78" s="150">
        <v>2240</v>
      </c>
      <c r="H78" s="43"/>
      <c r="I78" s="148" t="s">
        <v>583</v>
      </c>
      <c r="J78" s="147"/>
      <c r="K78" s="151"/>
    </row>
    <row r="79" spans="1:11" s="154" customFormat="1" hidden="1" x14ac:dyDescent="0.3">
      <c r="A79" s="153">
        <f t="shared" si="5"/>
        <v>57</v>
      </c>
      <c r="B79" s="146" t="s">
        <v>584</v>
      </c>
      <c r="C79" s="43"/>
      <c r="D79" s="147"/>
      <c r="E79" s="148" t="s">
        <v>585</v>
      </c>
      <c r="F79" s="149">
        <f t="shared" si="3"/>
        <v>0</v>
      </c>
      <c r="G79" s="150">
        <v>2210</v>
      </c>
      <c r="H79" s="43"/>
      <c r="I79" s="148" t="s">
        <v>585</v>
      </c>
      <c r="J79" s="147"/>
      <c r="K79" s="151"/>
    </row>
    <row r="80" spans="1:11" s="154" customFormat="1" hidden="1" x14ac:dyDescent="0.3">
      <c r="A80" s="153">
        <f t="shared" si="5"/>
        <v>58</v>
      </c>
      <c r="B80" s="146" t="s">
        <v>586</v>
      </c>
      <c r="C80" s="43"/>
      <c r="D80" s="147"/>
      <c r="E80" s="148" t="s">
        <v>587</v>
      </c>
      <c r="F80" s="149">
        <f t="shared" si="3"/>
        <v>0</v>
      </c>
      <c r="G80" s="150">
        <v>2800</v>
      </c>
      <c r="H80" s="43"/>
      <c r="I80" s="148" t="s">
        <v>587</v>
      </c>
      <c r="J80" s="147"/>
      <c r="K80" s="151"/>
    </row>
    <row r="81" spans="1:11" s="154" customFormat="1" ht="24.6" hidden="1" x14ac:dyDescent="0.3">
      <c r="A81" s="153">
        <f t="shared" si="5"/>
        <v>59</v>
      </c>
      <c r="B81" s="146" t="s">
        <v>588</v>
      </c>
      <c r="C81" s="43"/>
      <c r="D81" s="147"/>
      <c r="E81" s="148" t="s">
        <v>589</v>
      </c>
      <c r="F81" s="149">
        <f t="shared" si="3"/>
        <v>0</v>
      </c>
      <c r="G81" s="150">
        <v>2240</v>
      </c>
      <c r="H81" s="43"/>
      <c r="I81" s="148" t="str">
        <f>E81</f>
        <v>Інфор.-консул. Послуги</v>
      </c>
      <c r="J81" s="147"/>
      <c r="K81" s="151"/>
    </row>
    <row r="82" spans="1:11" s="154" customFormat="1" ht="24.6" hidden="1" x14ac:dyDescent="0.3">
      <c r="A82" s="153">
        <f t="shared" si="5"/>
        <v>60</v>
      </c>
      <c r="B82" s="146" t="s">
        <v>590</v>
      </c>
      <c r="C82" s="43"/>
      <c r="D82" s="147"/>
      <c r="E82" s="148" t="s">
        <v>591</v>
      </c>
      <c r="F82" s="149">
        <f t="shared" si="3"/>
        <v>0</v>
      </c>
      <c r="G82" s="150">
        <v>2240</v>
      </c>
      <c r="H82" s="43"/>
      <c r="I82" s="148" t="str">
        <f>E82</f>
        <v>Дезактивація білизни</v>
      </c>
      <c r="J82" s="147"/>
      <c r="K82" s="151"/>
    </row>
    <row r="83" spans="1:11" s="154" customFormat="1" ht="24.6" hidden="1" x14ac:dyDescent="0.3">
      <c r="A83" s="153">
        <f t="shared" si="5"/>
        <v>61</v>
      </c>
      <c r="B83" s="146" t="s">
        <v>592</v>
      </c>
      <c r="C83" s="43"/>
      <c r="D83" s="147"/>
      <c r="E83" s="148" t="s">
        <v>593</v>
      </c>
      <c r="F83" s="149">
        <f t="shared" si="3"/>
        <v>0</v>
      </c>
      <c r="G83" s="150">
        <v>2240</v>
      </c>
      <c r="H83" s="43"/>
      <c r="I83" s="148" t="str">
        <f t="shared" ref="I83:I101" si="6">E83</f>
        <v>Телекомун. Послуги</v>
      </c>
      <c r="J83" s="147"/>
      <c r="K83" s="151"/>
    </row>
    <row r="84" spans="1:11" s="154" customFormat="1" hidden="1" x14ac:dyDescent="0.3">
      <c r="A84" s="153">
        <f t="shared" si="5"/>
        <v>62</v>
      </c>
      <c r="B84" s="146" t="s">
        <v>594</v>
      </c>
      <c r="C84" s="43"/>
      <c r="D84" s="147"/>
      <c r="E84" s="148" t="s">
        <v>595</v>
      </c>
      <c r="F84" s="149">
        <f t="shared" si="3"/>
        <v>0</v>
      </c>
      <c r="G84" s="150">
        <v>2210</v>
      </c>
      <c r="H84" s="43"/>
      <c r="I84" s="148" t="str">
        <f t="shared" si="6"/>
        <v>медбланки</v>
      </c>
      <c r="J84" s="147"/>
      <c r="K84" s="151"/>
    </row>
    <row r="85" spans="1:11" s="154" customFormat="1" hidden="1" x14ac:dyDescent="0.3">
      <c r="A85" s="153">
        <f t="shared" si="5"/>
        <v>63</v>
      </c>
      <c r="B85" s="146" t="s">
        <v>596</v>
      </c>
      <c r="C85" s="43"/>
      <c r="D85" s="147"/>
      <c r="E85" s="148" t="s">
        <v>597</v>
      </c>
      <c r="F85" s="149">
        <f t="shared" si="3"/>
        <v>0</v>
      </c>
      <c r="G85" s="150">
        <v>2210</v>
      </c>
      <c r="H85" s="43"/>
      <c r="I85" s="148" t="str">
        <f t="shared" si="6"/>
        <v>періодичне видання</v>
      </c>
      <c r="J85" s="147"/>
      <c r="K85" s="151"/>
    </row>
    <row r="86" spans="1:11" s="154" customFormat="1" ht="31.5" hidden="1" customHeight="1" x14ac:dyDescent="0.3">
      <c r="A86" s="153">
        <f t="shared" si="5"/>
        <v>64</v>
      </c>
      <c r="B86" s="146" t="s">
        <v>598</v>
      </c>
      <c r="C86" s="43"/>
      <c r="D86" s="147"/>
      <c r="E86" s="148" t="s">
        <v>589</v>
      </c>
      <c r="F86" s="149">
        <f t="shared" si="3"/>
        <v>0</v>
      </c>
      <c r="G86" s="150">
        <v>2240</v>
      </c>
      <c r="H86" s="43"/>
      <c r="I86" s="148" t="str">
        <f t="shared" si="6"/>
        <v>Інфор.-консул. Послуги</v>
      </c>
      <c r="J86" s="147"/>
      <c r="K86" s="151"/>
    </row>
    <row r="87" spans="1:11" s="154" customFormat="1" ht="24.6" hidden="1" x14ac:dyDescent="0.3">
      <c r="A87" s="153">
        <f t="shared" si="5"/>
        <v>65</v>
      </c>
      <c r="B87" s="146" t="s">
        <v>555</v>
      </c>
      <c r="C87" s="43"/>
      <c r="D87" s="147"/>
      <c r="E87" s="148" t="s">
        <v>589</v>
      </c>
      <c r="F87" s="149">
        <f t="shared" si="3"/>
        <v>0</v>
      </c>
      <c r="G87" s="150">
        <v>2240</v>
      </c>
      <c r="H87" s="43"/>
      <c r="I87" s="148" t="str">
        <f t="shared" si="6"/>
        <v>Інфор.-консул. Послуги</v>
      </c>
      <c r="J87" s="147"/>
      <c r="K87" s="151"/>
    </row>
    <row r="88" spans="1:11" s="154" customFormat="1" hidden="1" x14ac:dyDescent="0.3">
      <c r="A88" s="153">
        <f t="shared" si="5"/>
        <v>66</v>
      </c>
      <c r="B88" s="146" t="s">
        <v>599</v>
      </c>
      <c r="C88" s="43"/>
      <c r="D88" s="147"/>
      <c r="E88" s="148" t="s">
        <v>600</v>
      </c>
      <c r="F88" s="149">
        <f t="shared" si="3"/>
        <v>0</v>
      </c>
      <c r="G88" s="150">
        <v>2800</v>
      </c>
      <c r="H88" s="43"/>
      <c r="I88" s="148" t="str">
        <f t="shared" si="6"/>
        <v>Держ.реестрація</v>
      </c>
      <c r="J88" s="147"/>
      <c r="K88" s="151"/>
    </row>
    <row r="89" spans="1:11" s="154" customFormat="1" hidden="1" x14ac:dyDescent="0.3">
      <c r="A89" s="153">
        <f t="shared" si="5"/>
        <v>67</v>
      </c>
      <c r="B89" s="146" t="s">
        <v>601</v>
      </c>
      <c r="C89" s="43"/>
      <c r="D89" s="147"/>
      <c r="E89" s="148" t="s">
        <v>602</v>
      </c>
      <c r="F89" s="149">
        <f t="shared" si="3"/>
        <v>0</v>
      </c>
      <c r="G89" s="150">
        <v>2240</v>
      </c>
      <c r="H89" s="43"/>
      <c r="I89" s="148" t="str">
        <f t="shared" si="6"/>
        <v>Послуги охорони</v>
      </c>
      <c r="J89" s="147"/>
      <c r="K89" s="151"/>
    </row>
    <row r="90" spans="1:11" s="154" customFormat="1" ht="24.6" hidden="1" x14ac:dyDescent="0.3">
      <c r="A90" s="153">
        <f t="shared" si="5"/>
        <v>68</v>
      </c>
      <c r="B90" s="146" t="s">
        <v>603</v>
      </c>
      <c r="C90" s="43"/>
      <c r="D90" s="147"/>
      <c r="E90" s="148" t="s">
        <v>604</v>
      </c>
      <c r="F90" s="149">
        <f t="shared" si="3"/>
        <v>0</v>
      </c>
      <c r="G90" s="150">
        <v>2210</v>
      </c>
      <c r="H90" s="43"/>
      <c r="I90" s="148" t="str">
        <f t="shared" si="6"/>
        <v>електрот. Продукція</v>
      </c>
      <c r="J90" s="147"/>
      <c r="K90" s="151"/>
    </row>
    <row r="91" spans="1:11" s="154" customFormat="1" hidden="1" x14ac:dyDescent="0.3">
      <c r="A91" s="153">
        <f t="shared" si="5"/>
        <v>69</v>
      </c>
      <c r="B91" s="146" t="s">
        <v>605</v>
      </c>
      <c r="C91" s="43"/>
      <c r="D91" s="147"/>
      <c r="E91" s="148" t="s">
        <v>606</v>
      </c>
      <c r="F91" s="149">
        <f t="shared" si="3"/>
        <v>0</v>
      </c>
      <c r="G91" s="150">
        <v>2240</v>
      </c>
      <c r="H91" s="43"/>
      <c r="I91" s="148" t="str">
        <f t="shared" si="6"/>
        <v>Консул. Послуги</v>
      </c>
      <c r="J91" s="147"/>
      <c r="K91" s="151"/>
    </row>
    <row r="92" spans="1:11" s="154" customFormat="1" ht="24.6" x14ac:dyDescent="0.3">
      <c r="A92" s="153">
        <v>13</v>
      </c>
      <c r="B92" s="146" t="s">
        <v>607</v>
      </c>
      <c r="C92" s="43"/>
      <c r="D92" s="147">
        <v>266.7</v>
      </c>
      <c r="E92" s="148" t="s">
        <v>608</v>
      </c>
      <c r="F92" s="149">
        <v>266.7</v>
      </c>
      <c r="G92" s="150">
        <v>3110</v>
      </c>
      <c r="H92" s="43"/>
      <c r="I92" s="148" t="str">
        <f t="shared" si="6"/>
        <v>Кисневий концентратор</v>
      </c>
      <c r="J92" s="147">
        <v>266.7</v>
      </c>
      <c r="K92" s="151"/>
    </row>
    <row r="93" spans="1:11" ht="18" customHeight="1" x14ac:dyDescent="0.3">
      <c r="A93" s="24">
        <v>14</v>
      </c>
      <c r="B93" s="146" t="s">
        <v>609</v>
      </c>
      <c r="C93" s="43"/>
      <c r="D93" s="147">
        <v>285</v>
      </c>
      <c r="E93" s="148" t="s">
        <v>610</v>
      </c>
      <c r="F93" s="149">
        <f t="shared" si="3"/>
        <v>285</v>
      </c>
      <c r="G93" s="150">
        <v>3110</v>
      </c>
      <c r="H93" s="43"/>
      <c r="I93" s="148" t="str">
        <f t="shared" si="6"/>
        <v>Аналізатор гематологічний</v>
      </c>
      <c r="J93" s="147">
        <v>285</v>
      </c>
      <c r="K93" s="151"/>
    </row>
    <row r="94" spans="1:11" ht="18" customHeight="1" x14ac:dyDescent="0.3">
      <c r="A94" s="24">
        <v>15</v>
      </c>
      <c r="B94" s="146" t="s">
        <v>611</v>
      </c>
      <c r="C94" s="43"/>
      <c r="D94" s="147">
        <v>19.920000000000002</v>
      </c>
      <c r="E94" s="148" t="s">
        <v>91</v>
      </c>
      <c r="F94" s="149">
        <f t="shared" si="3"/>
        <v>19.920000000000002</v>
      </c>
      <c r="G94" s="150">
        <v>2220</v>
      </c>
      <c r="H94" s="43"/>
      <c r="I94" s="148" t="str">
        <f t="shared" si="6"/>
        <v>медикаменти</v>
      </c>
      <c r="J94" s="147">
        <v>19.920000000000002</v>
      </c>
      <c r="K94" s="151"/>
    </row>
    <row r="95" spans="1:11" ht="18" customHeight="1" x14ac:dyDescent="0.3">
      <c r="A95" s="24">
        <v>16</v>
      </c>
      <c r="B95" s="146" t="s">
        <v>612</v>
      </c>
      <c r="C95" s="43"/>
      <c r="D95" s="147">
        <v>13.94</v>
      </c>
      <c r="E95" s="148" t="s">
        <v>91</v>
      </c>
      <c r="F95" s="149">
        <f t="shared" si="3"/>
        <v>13.94</v>
      </c>
      <c r="G95" s="150">
        <v>2220</v>
      </c>
      <c r="H95" s="43"/>
      <c r="I95" s="148" t="str">
        <f t="shared" si="6"/>
        <v>медикаменти</v>
      </c>
      <c r="J95" s="147">
        <v>13.94</v>
      </c>
      <c r="K95" s="151"/>
    </row>
    <row r="96" spans="1:11" ht="18" customHeight="1" x14ac:dyDescent="0.3">
      <c r="A96" s="24">
        <v>17</v>
      </c>
      <c r="B96" s="146" t="s">
        <v>613</v>
      </c>
      <c r="C96" s="43"/>
      <c r="D96" s="147">
        <v>12.48</v>
      </c>
      <c r="E96" s="148" t="s">
        <v>614</v>
      </c>
      <c r="F96" s="149">
        <f t="shared" si="3"/>
        <v>12.48</v>
      </c>
      <c r="G96" s="150">
        <v>2220</v>
      </c>
      <c r="H96" s="43"/>
      <c r="I96" s="148" t="str">
        <f t="shared" si="6"/>
        <v>Медикаменти</v>
      </c>
      <c r="J96" s="147">
        <v>12.48</v>
      </c>
      <c r="K96" s="151"/>
    </row>
    <row r="97" spans="1:11" ht="18" customHeight="1" x14ac:dyDescent="0.3">
      <c r="A97" s="24">
        <v>18</v>
      </c>
      <c r="B97" s="146" t="s">
        <v>615</v>
      </c>
      <c r="C97" s="43"/>
      <c r="D97" s="147">
        <v>0.45</v>
      </c>
      <c r="E97" s="148" t="s">
        <v>370</v>
      </c>
      <c r="F97" s="149">
        <f t="shared" si="3"/>
        <v>0.45</v>
      </c>
      <c r="G97" s="150">
        <v>2230</v>
      </c>
      <c r="H97" s="43"/>
      <c r="I97" s="148" t="str">
        <f t="shared" si="6"/>
        <v>продукти харчування</v>
      </c>
      <c r="J97" s="147">
        <v>0.45</v>
      </c>
      <c r="K97" s="151"/>
    </row>
    <row r="98" spans="1:11" ht="18" customHeight="1" x14ac:dyDescent="0.3">
      <c r="A98" s="24">
        <v>19</v>
      </c>
      <c r="B98" s="146" t="s">
        <v>616</v>
      </c>
      <c r="C98" s="43"/>
      <c r="D98" s="147">
        <v>7.7</v>
      </c>
      <c r="E98" s="148" t="s">
        <v>617</v>
      </c>
      <c r="F98" s="149">
        <f t="shared" si="3"/>
        <v>7.7</v>
      </c>
      <c r="G98" s="150">
        <v>2210</v>
      </c>
      <c r="H98" s="43"/>
      <c r="I98" s="148" t="str">
        <f t="shared" si="6"/>
        <v>матрас, тонометри</v>
      </c>
      <c r="J98" s="147">
        <v>7.7</v>
      </c>
      <c r="K98" s="151"/>
    </row>
    <row r="99" spans="1:11" ht="18" customHeight="1" x14ac:dyDescent="0.3">
      <c r="A99" s="24">
        <v>20</v>
      </c>
      <c r="B99" s="146" t="s">
        <v>618</v>
      </c>
      <c r="C99" s="43"/>
      <c r="D99" s="147">
        <f>37.6+26.61</f>
        <v>64.210000000000008</v>
      </c>
      <c r="E99" s="148" t="s">
        <v>619</v>
      </c>
      <c r="F99" s="149">
        <f>SUM(C99,D99)</f>
        <v>64.210000000000008</v>
      </c>
      <c r="G99" s="150">
        <v>2210</v>
      </c>
      <c r="H99" s="43"/>
      <c r="I99" s="148" t="str">
        <f t="shared" si="6"/>
        <v>Столи, шафи, кушетки,фурнітура</v>
      </c>
      <c r="J99" s="147">
        <f>37.6+26.61</f>
        <v>64.210000000000008</v>
      </c>
      <c r="K99" s="151"/>
    </row>
    <row r="100" spans="1:11" ht="18" customHeight="1" x14ac:dyDescent="0.3">
      <c r="A100" s="24">
        <v>21</v>
      </c>
      <c r="B100" s="146" t="s">
        <v>620</v>
      </c>
      <c r="C100" s="43"/>
      <c r="D100" s="147">
        <v>40.1</v>
      </c>
      <c r="E100" s="148" t="s">
        <v>621</v>
      </c>
      <c r="F100" s="149">
        <f t="shared" si="3"/>
        <v>40.1</v>
      </c>
      <c r="G100" s="150">
        <v>2210</v>
      </c>
      <c r="H100" s="43"/>
      <c r="I100" s="148" t="str">
        <f t="shared" si="6"/>
        <v>Інвалідні візки</v>
      </c>
      <c r="J100" s="147">
        <v>40.1</v>
      </c>
      <c r="K100" s="151"/>
    </row>
    <row r="101" spans="1:11" ht="18" customHeight="1" x14ac:dyDescent="0.3">
      <c r="A101" s="24">
        <v>22</v>
      </c>
      <c r="B101" s="146" t="s">
        <v>622</v>
      </c>
      <c r="C101" s="43"/>
      <c r="D101" s="147">
        <f>5.6+1.6</f>
        <v>7.1999999999999993</v>
      </c>
      <c r="E101" s="148" t="s">
        <v>623</v>
      </c>
      <c r="F101" s="149">
        <f>SUM(C101,D101)</f>
        <v>7.1999999999999993</v>
      </c>
      <c r="G101" s="150">
        <v>2210</v>
      </c>
      <c r="H101" s="43"/>
      <c r="I101" s="148" t="str">
        <f t="shared" si="6"/>
        <v>ліжкка медичні,ролятори</v>
      </c>
      <c r="J101" s="147">
        <f>5.6+1.6</f>
        <v>7.1999999999999993</v>
      </c>
      <c r="K101" s="151"/>
    </row>
    <row r="102" spans="1:11" ht="18" hidden="1" customHeight="1" x14ac:dyDescent="0.3">
      <c r="A102" s="24">
        <v>23</v>
      </c>
      <c r="B102" s="146"/>
      <c r="C102" s="43"/>
      <c r="D102" s="147"/>
      <c r="E102" s="148"/>
      <c r="F102" s="149"/>
      <c r="G102" s="150"/>
      <c r="H102" s="43"/>
      <c r="I102" s="148"/>
      <c r="J102" s="147"/>
      <c r="K102" s="151"/>
    </row>
    <row r="103" spans="1:11" ht="18" hidden="1" customHeight="1" x14ac:dyDescent="0.3">
      <c r="A103" s="24"/>
      <c r="B103" s="146"/>
      <c r="C103" s="43"/>
      <c r="D103" s="147"/>
      <c r="E103" s="148"/>
      <c r="F103" s="149"/>
      <c r="G103" s="150"/>
      <c r="H103" s="43"/>
      <c r="I103" s="148"/>
      <c r="J103" s="147"/>
      <c r="K103" s="151"/>
    </row>
    <row r="104" spans="1:11" ht="18" customHeight="1" x14ac:dyDescent="0.3">
      <c r="A104" s="158"/>
      <c r="B104" s="159" t="s">
        <v>360</v>
      </c>
      <c r="C104" s="151">
        <f>SUM(C7:C103)</f>
        <v>6713.1</v>
      </c>
      <c r="D104" s="151">
        <f>SUM(D7:D103)</f>
        <v>783.4000000000002</v>
      </c>
      <c r="E104" s="148"/>
      <c r="F104" s="151">
        <f>SUM(F7:F103)</f>
        <v>7496.5</v>
      </c>
      <c r="G104" s="151"/>
      <c r="H104" s="151">
        <f>SUM(H7:H103)</f>
        <v>0</v>
      </c>
      <c r="I104" s="148"/>
      <c r="J104" s="149">
        <f>SUM(J7:J103)</f>
        <v>783.4000000000002</v>
      </c>
      <c r="K104" s="149">
        <f>C104+D104-H104-J104</f>
        <v>6713.1</v>
      </c>
    </row>
    <row r="105" spans="1:11" x14ac:dyDescent="0.3">
      <c r="B105" s="160" t="s">
        <v>372</v>
      </c>
      <c r="F105" s="94"/>
      <c r="G105" s="161"/>
      <c r="H105" s="162"/>
      <c r="I105" s="135" t="s">
        <v>624</v>
      </c>
    </row>
    <row r="106" spans="1:11" x14ac:dyDescent="0.3">
      <c r="A106" s="163" t="s">
        <v>625</v>
      </c>
      <c r="B106" s="163"/>
      <c r="C106" s="163"/>
      <c r="D106" s="164"/>
      <c r="E106" s="165"/>
      <c r="F106" s="163"/>
      <c r="G106" s="163"/>
      <c r="H106" s="163"/>
      <c r="I106" s="165"/>
      <c r="J106" s="164"/>
      <c r="K106" s="163"/>
    </row>
    <row r="107" spans="1:11" x14ac:dyDescent="0.3">
      <c r="B107" s="160" t="s">
        <v>365</v>
      </c>
      <c r="F107" s="94"/>
      <c r="G107" s="161"/>
      <c r="H107" s="162"/>
      <c r="I107" s="135" t="s">
        <v>626</v>
      </c>
    </row>
    <row r="108" spans="1:11" x14ac:dyDescent="0.3">
      <c r="F108" s="106" t="s">
        <v>373</v>
      </c>
      <c r="G108" s="106"/>
      <c r="H108" s="106"/>
    </row>
  </sheetData>
  <mergeCells count="10">
    <mergeCell ref="G105:H105"/>
    <mergeCell ref="G107:H107"/>
    <mergeCell ref="B3:J3"/>
    <mergeCell ref="A4:K4"/>
    <mergeCell ref="A5:A6"/>
    <mergeCell ref="B5:B6"/>
    <mergeCell ref="C5:E5"/>
    <mergeCell ref="F5:F6"/>
    <mergeCell ref="G5:J5"/>
    <mergeCell ref="K5:K6"/>
  </mergeCells>
  <pageMargins left="0" right="0" top="0" bottom="0" header="0.31496062992125984" footer="0.31496062992125984"/>
  <pageSetup paperSize="9" scale="98" fitToWidth="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D116-33CF-4965-BFF9-A83907EE2FB5}">
  <sheetPr>
    <pageSetUpPr fitToPage="1"/>
  </sheetPr>
  <dimension ref="A1:P56"/>
  <sheetViews>
    <sheetView zoomScale="90" zoomScaleNormal="90" workbookViewId="0">
      <selection activeCell="B5" sqref="B5:B6"/>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627</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c r="B7" s="83"/>
      <c r="C7" s="84"/>
      <c r="D7" s="84"/>
      <c r="E7" s="85"/>
      <c r="F7" s="86">
        <f>SUM(C7,D7)</f>
        <v>0</v>
      </c>
      <c r="G7" s="83"/>
      <c r="H7" s="84"/>
      <c r="I7" s="85"/>
      <c r="J7" s="84"/>
      <c r="K7" s="87"/>
    </row>
    <row r="8" spans="1:16" ht="31.2" x14ac:dyDescent="0.3">
      <c r="A8" s="82"/>
      <c r="B8" s="166" t="s">
        <v>628</v>
      </c>
      <c r="C8" s="84"/>
      <c r="D8" s="82">
        <f>15.01+69.05</f>
        <v>84.06</v>
      </c>
      <c r="E8" s="85" t="s">
        <v>91</v>
      </c>
      <c r="F8" s="86">
        <f t="shared" ref="F8:F50" si="0">SUM(C8,D8)</f>
        <v>84.06</v>
      </c>
      <c r="G8" s="83">
        <v>2210</v>
      </c>
      <c r="H8" s="167">
        <f>6+44.9+26.5</f>
        <v>77.400000000000006</v>
      </c>
      <c r="I8" s="85" t="s">
        <v>629</v>
      </c>
      <c r="J8" s="84">
        <f>3.9+0.75+0.45+5.4</f>
        <v>10.5</v>
      </c>
      <c r="K8" s="87"/>
    </row>
    <row r="9" spans="1:16" ht="19.5" customHeight="1" x14ac:dyDescent="0.3">
      <c r="A9" s="82"/>
      <c r="B9" s="83" t="s">
        <v>407</v>
      </c>
      <c r="C9" s="168">
        <f>67.09+109</f>
        <v>176.09</v>
      </c>
      <c r="D9" s="82">
        <v>2</v>
      </c>
      <c r="E9" s="85" t="s">
        <v>91</v>
      </c>
      <c r="F9" s="86">
        <f t="shared" si="0"/>
        <v>178.09</v>
      </c>
      <c r="G9" s="83"/>
      <c r="H9" s="84"/>
      <c r="I9" s="85" t="s">
        <v>630</v>
      </c>
      <c r="J9" s="84"/>
      <c r="K9" s="87"/>
    </row>
    <row r="10" spans="1:16" ht="15.6" x14ac:dyDescent="0.3">
      <c r="A10" s="82"/>
      <c r="B10" s="83" t="s">
        <v>407</v>
      </c>
      <c r="C10" s="84"/>
      <c r="D10" s="82">
        <v>1.2</v>
      </c>
      <c r="E10" s="85" t="s">
        <v>630</v>
      </c>
      <c r="F10" s="86">
        <f t="shared" si="0"/>
        <v>1.2</v>
      </c>
      <c r="G10" s="83">
        <v>2220</v>
      </c>
      <c r="H10" s="84">
        <f>26.9+2</f>
        <v>28.9</v>
      </c>
      <c r="I10" s="85" t="s">
        <v>91</v>
      </c>
      <c r="J10" s="84">
        <f>7.4+12.2</f>
        <v>19.600000000000001</v>
      </c>
      <c r="K10" s="87"/>
    </row>
    <row r="11" spans="1:16" ht="31.2" x14ac:dyDescent="0.3">
      <c r="A11" s="82"/>
      <c r="B11" s="166" t="s">
        <v>631</v>
      </c>
      <c r="C11" s="84"/>
      <c r="D11" s="168">
        <v>293.18</v>
      </c>
      <c r="E11" s="85" t="s">
        <v>632</v>
      </c>
      <c r="F11" s="86">
        <f t="shared" si="0"/>
        <v>293.18</v>
      </c>
      <c r="G11" s="83">
        <v>2240</v>
      </c>
      <c r="H11" s="84">
        <f>17.24+21</f>
        <v>38.239999999999995</v>
      </c>
      <c r="I11" s="85" t="s">
        <v>420</v>
      </c>
      <c r="J11" s="84">
        <v>38.24</v>
      </c>
      <c r="K11" s="87"/>
    </row>
    <row r="12" spans="1:16" ht="31.2" x14ac:dyDescent="0.3">
      <c r="A12" s="82"/>
      <c r="B12" s="166" t="s">
        <v>633</v>
      </c>
      <c r="C12" s="84"/>
      <c r="D12" s="168">
        <f>28.5+0.5</f>
        <v>29</v>
      </c>
      <c r="E12" s="85" t="s">
        <v>632</v>
      </c>
      <c r="F12" s="86">
        <f t="shared" si="0"/>
        <v>29</v>
      </c>
      <c r="G12" s="83">
        <v>3110</v>
      </c>
      <c r="H12" s="84">
        <f>26.4+7.4</f>
        <v>33.799999999999997</v>
      </c>
      <c r="I12" s="85" t="s">
        <v>634</v>
      </c>
      <c r="J12" s="84"/>
      <c r="K12" s="87"/>
    </row>
    <row r="13" spans="1:16" ht="15.6" x14ac:dyDescent="0.3">
      <c r="A13" s="82"/>
      <c r="B13" s="166" t="s">
        <v>635</v>
      </c>
      <c r="C13" s="84"/>
      <c r="D13" s="169">
        <v>51.055999999999997</v>
      </c>
      <c r="E13" s="85" t="s">
        <v>632</v>
      </c>
      <c r="F13" s="86">
        <f t="shared" si="0"/>
        <v>51.055999999999997</v>
      </c>
      <c r="G13" s="83"/>
      <c r="H13" s="84"/>
      <c r="I13" s="85"/>
      <c r="J13" s="84"/>
      <c r="K13" s="87"/>
    </row>
    <row r="14" spans="1:16" ht="15.6" x14ac:dyDescent="0.3">
      <c r="A14" s="82"/>
      <c r="B14" s="166" t="s">
        <v>636</v>
      </c>
      <c r="C14" s="84"/>
      <c r="D14" s="168">
        <v>6.7320000000000002</v>
      </c>
      <c r="E14" s="85" t="s">
        <v>632</v>
      </c>
      <c r="F14" s="86">
        <f t="shared" si="0"/>
        <v>6.7320000000000002</v>
      </c>
      <c r="G14" s="83"/>
      <c r="H14" s="84"/>
      <c r="I14" s="85"/>
      <c r="J14" s="84"/>
      <c r="K14" s="87"/>
    </row>
    <row r="15" spans="1:16" ht="15.6" x14ac:dyDescent="0.3">
      <c r="A15" s="88"/>
      <c r="B15" s="166" t="s">
        <v>637</v>
      </c>
      <c r="C15" s="84"/>
      <c r="D15" s="168">
        <v>857.4</v>
      </c>
      <c r="E15" s="85" t="s">
        <v>638</v>
      </c>
      <c r="F15" s="86">
        <f t="shared" si="0"/>
        <v>857.4</v>
      </c>
      <c r="G15" s="83"/>
      <c r="H15" s="84"/>
      <c r="I15" s="85"/>
      <c r="J15" s="84"/>
      <c r="K15" s="87"/>
    </row>
    <row r="16" spans="1:16" ht="42.75" customHeight="1" x14ac:dyDescent="0.3">
      <c r="A16" s="88"/>
      <c r="B16" s="170" t="s">
        <v>639</v>
      </c>
      <c r="C16" s="84"/>
      <c r="D16" s="168">
        <v>161.34899999999999</v>
      </c>
      <c r="E16" s="85" t="s">
        <v>632</v>
      </c>
      <c r="F16" s="86">
        <f t="shared" si="0"/>
        <v>161.34899999999999</v>
      </c>
      <c r="G16" s="83"/>
      <c r="H16" s="84"/>
      <c r="I16" s="85"/>
      <c r="J16" s="84"/>
      <c r="K16" s="87"/>
    </row>
    <row r="17" spans="1:11" ht="31.2" x14ac:dyDescent="0.3">
      <c r="A17" s="82"/>
      <c r="B17" s="85" t="s">
        <v>640</v>
      </c>
      <c r="C17" s="84"/>
      <c r="D17" s="84">
        <v>1220.85645</v>
      </c>
      <c r="E17" s="85" t="s">
        <v>641</v>
      </c>
      <c r="F17" s="86">
        <f t="shared" si="0"/>
        <v>1220.85645</v>
      </c>
      <c r="G17" s="83"/>
      <c r="H17" s="84"/>
      <c r="I17" s="85"/>
      <c r="J17" s="84"/>
      <c r="K17" s="87"/>
    </row>
    <row r="18" spans="1:11" ht="31.2" x14ac:dyDescent="0.3">
      <c r="A18" s="82"/>
      <c r="B18" s="85" t="s">
        <v>642</v>
      </c>
      <c r="C18" s="84"/>
      <c r="D18" s="84">
        <v>9.1</v>
      </c>
      <c r="E18" s="85" t="s">
        <v>643</v>
      </c>
      <c r="F18" s="86">
        <f t="shared" si="0"/>
        <v>9.1</v>
      </c>
      <c r="G18" s="83"/>
      <c r="H18" s="84"/>
      <c r="I18" s="85"/>
      <c r="J18" s="84"/>
      <c r="K18" s="87"/>
    </row>
    <row r="19" spans="1:11" ht="15.6" x14ac:dyDescent="0.3">
      <c r="A19" s="82"/>
      <c r="B19" s="83" t="s">
        <v>644</v>
      </c>
      <c r="C19" s="84"/>
      <c r="D19" s="84">
        <f>19.5+19.8</f>
        <v>39.299999999999997</v>
      </c>
      <c r="E19" s="85" t="s">
        <v>645</v>
      </c>
      <c r="F19" s="86">
        <f t="shared" si="0"/>
        <v>39.299999999999997</v>
      </c>
      <c r="G19" s="83"/>
      <c r="H19" s="84"/>
      <c r="I19" s="85"/>
      <c r="J19" s="84"/>
      <c r="K19" s="87"/>
    </row>
    <row r="20" spans="1:11" ht="31.2" x14ac:dyDescent="0.3">
      <c r="A20" s="82"/>
      <c r="B20" s="95" t="s">
        <v>646</v>
      </c>
      <c r="C20" s="84"/>
      <c r="D20" s="84">
        <v>6.8</v>
      </c>
      <c r="E20" s="85" t="s">
        <v>632</v>
      </c>
      <c r="F20" s="86">
        <f t="shared" si="0"/>
        <v>6.8</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176.09</v>
      </c>
      <c r="D50" s="60">
        <f>SUM(D7:D49)</f>
        <v>2762.0334500000004</v>
      </c>
      <c r="E50" s="61"/>
      <c r="F50" s="92">
        <f t="shared" si="0"/>
        <v>2938.1234500000005</v>
      </c>
      <c r="G50" s="93"/>
      <c r="H50" s="60">
        <f>SUM(H7:H49)</f>
        <v>178.34000000000003</v>
      </c>
      <c r="I50" s="61"/>
      <c r="J50" s="60">
        <f>SUM(J7:J49)</f>
        <v>68.34</v>
      </c>
      <c r="K50" s="64">
        <f>C50-H50</f>
        <v>-2.2500000000000284</v>
      </c>
    </row>
    <row r="53" spans="1:11" ht="15.6" x14ac:dyDescent="0.3">
      <c r="B53" s="65" t="s">
        <v>372</v>
      </c>
      <c r="F53" s="94"/>
      <c r="G53" s="67" t="s">
        <v>647</v>
      </c>
      <c r="H53" s="73"/>
    </row>
    <row r="54" spans="1:11" x14ac:dyDescent="0.3">
      <c r="B54" s="65"/>
      <c r="F54" s="72" t="s">
        <v>373</v>
      </c>
      <c r="G54" s="72"/>
      <c r="H54" s="72"/>
    </row>
    <row r="55" spans="1:11" ht="15.6" x14ac:dyDescent="0.3">
      <c r="B55" s="65" t="s">
        <v>365</v>
      </c>
      <c r="F55" s="94"/>
      <c r="G55" s="67" t="s">
        <v>648</v>
      </c>
      <c r="H55" s="73"/>
    </row>
    <row r="56" spans="1:11" x14ac:dyDescent="0.3">
      <c r="F56" s="72" t="s">
        <v>373</v>
      </c>
      <c r="G56" s="72"/>
      <c r="H56" s="72"/>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7D3F-11DB-4DD5-B0E5-0BC12288EBE2}">
  <sheetPr>
    <pageSetUpPr fitToPage="1"/>
  </sheetPr>
  <dimension ref="A1:P55"/>
  <sheetViews>
    <sheetView topLeftCell="B1" zoomScale="90" zoomScaleNormal="90" workbookViewId="0">
      <selection activeCell="B5" sqref="B5:B6"/>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899999999999999"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649</v>
      </c>
      <c r="C3" s="80"/>
      <c r="D3" s="80"/>
      <c r="E3" s="80"/>
      <c r="F3" s="80"/>
      <c r="G3" s="80"/>
      <c r="H3" s="80"/>
      <c r="I3" s="80"/>
      <c r="J3" s="80"/>
      <c r="K3" s="5"/>
    </row>
    <row r="4" spans="1:16" ht="31.6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31.2" x14ac:dyDescent="0.3">
      <c r="A7" s="82">
        <v>1</v>
      </c>
      <c r="B7" s="85" t="s">
        <v>650</v>
      </c>
      <c r="C7" s="84"/>
      <c r="D7" s="84">
        <v>71.099999999999994</v>
      </c>
      <c r="E7" s="85" t="s">
        <v>651</v>
      </c>
      <c r="F7" s="86">
        <f>SUM(C7,D7)</f>
        <v>71.099999999999994</v>
      </c>
      <c r="G7" s="83"/>
      <c r="H7" s="84"/>
      <c r="I7" s="85" t="s">
        <v>651</v>
      </c>
      <c r="J7" s="84">
        <v>71.099999999999994</v>
      </c>
      <c r="K7" s="87"/>
    </row>
    <row r="8" spans="1:16" ht="31.2" x14ac:dyDescent="0.3">
      <c r="A8" s="82">
        <v>2</v>
      </c>
      <c r="B8" s="82" t="s">
        <v>650</v>
      </c>
      <c r="C8" s="84"/>
      <c r="D8" s="84">
        <v>459.01</v>
      </c>
      <c r="E8" s="82" t="s">
        <v>391</v>
      </c>
      <c r="F8" s="86">
        <f>SUM(C8,D8)</f>
        <v>459.01</v>
      </c>
      <c r="G8" s="83"/>
      <c r="H8" s="84"/>
      <c r="I8" s="82" t="s">
        <v>391</v>
      </c>
      <c r="J8" s="84">
        <v>459.01</v>
      </c>
      <c r="K8" s="87"/>
    </row>
    <row r="9" spans="1:16" ht="31.2" x14ac:dyDescent="0.3">
      <c r="A9" s="82">
        <v>3</v>
      </c>
      <c r="B9" s="88" t="s">
        <v>652</v>
      </c>
      <c r="C9" s="84"/>
      <c r="D9" s="84">
        <v>37.700000000000003</v>
      </c>
      <c r="E9" s="82" t="s">
        <v>391</v>
      </c>
      <c r="F9" s="86">
        <f>SUM(C9,D9)</f>
        <v>37.700000000000003</v>
      </c>
      <c r="G9" s="83"/>
      <c r="H9" s="84"/>
      <c r="I9" s="82" t="s">
        <v>391</v>
      </c>
      <c r="J9" s="84">
        <v>37.700000000000003</v>
      </c>
      <c r="K9" s="87"/>
    </row>
    <row r="10" spans="1:16" ht="46.8" x14ac:dyDescent="0.3">
      <c r="A10" s="82">
        <v>4</v>
      </c>
      <c r="B10" s="85" t="s">
        <v>653</v>
      </c>
      <c r="C10" s="84"/>
      <c r="D10" s="84">
        <v>134.9</v>
      </c>
      <c r="E10" s="85" t="s">
        <v>651</v>
      </c>
      <c r="F10" s="86">
        <f t="shared" ref="F10:F49" si="0">SUM(C10,D10)</f>
        <v>134.9</v>
      </c>
      <c r="G10" s="83"/>
      <c r="H10" s="84"/>
      <c r="I10" s="85" t="s">
        <v>651</v>
      </c>
      <c r="J10" s="84">
        <v>134.9</v>
      </c>
      <c r="K10" s="87"/>
    </row>
    <row r="11" spans="1:16" ht="31.2" x14ac:dyDescent="0.3">
      <c r="A11" s="82">
        <v>5</v>
      </c>
      <c r="B11" s="88" t="s">
        <v>654</v>
      </c>
      <c r="C11" s="84"/>
      <c r="D11" s="84">
        <v>39.82</v>
      </c>
      <c r="E11" s="82" t="s">
        <v>391</v>
      </c>
      <c r="F11" s="86">
        <v>39.82</v>
      </c>
      <c r="G11" s="88"/>
      <c r="H11" s="84"/>
      <c r="I11" s="82" t="s">
        <v>391</v>
      </c>
      <c r="J11" s="84">
        <v>39.82</v>
      </c>
      <c r="K11" s="87"/>
    </row>
    <row r="12" spans="1:16" ht="31.2" x14ac:dyDescent="0.3">
      <c r="A12" s="82">
        <v>6</v>
      </c>
      <c r="B12" s="82" t="s">
        <v>655</v>
      </c>
      <c r="C12" s="84"/>
      <c r="D12" s="84">
        <v>14.94</v>
      </c>
      <c r="E12" s="82" t="s">
        <v>391</v>
      </c>
      <c r="F12" s="86">
        <f t="shared" si="0"/>
        <v>14.94</v>
      </c>
      <c r="G12" s="88"/>
      <c r="H12" s="84"/>
      <c r="I12" s="82" t="s">
        <v>391</v>
      </c>
      <c r="J12" s="84">
        <v>14.94</v>
      </c>
      <c r="K12" s="87"/>
    </row>
    <row r="13" spans="1:16" ht="31.2" x14ac:dyDescent="0.3">
      <c r="A13" s="82"/>
      <c r="B13" s="83" t="s">
        <v>371</v>
      </c>
      <c r="C13" s="84">
        <v>86.65</v>
      </c>
      <c r="D13" s="84"/>
      <c r="E13" s="85"/>
      <c r="F13" s="86">
        <f t="shared" si="0"/>
        <v>86.65</v>
      </c>
      <c r="G13" s="88">
        <v>2210</v>
      </c>
      <c r="H13" s="84">
        <v>59.5</v>
      </c>
      <c r="I13" s="85" t="s">
        <v>656</v>
      </c>
      <c r="J13" s="84"/>
      <c r="K13" s="87"/>
    </row>
    <row r="14" spans="1:16" ht="46.8" x14ac:dyDescent="0.3">
      <c r="A14" s="88"/>
      <c r="B14" s="83"/>
      <c r="C14" s="84"/>
      <c r="D14" s="84"/>
      <c r="E14" s="85"/>
      <c r="F14" s="86">
        <f t="shared" si="0"/>
        <v>0</v>
      </c>
      <c r="G14" s="88">
        <v>2220</v>
      </c>
      <c r="H14" s="84">
        <v>2.2999999999999998</v>
      </c>
      <c r="I14" s="85" t="s">
        <v>657</v>
      </c>
      <c r="J14" s="84"/>
      <c r="K14" s="87"/>
    </row>
    <row r="15" spans="1:16" ht="15" customHeight="1" x14ac:dyDescent="0.3">
      <c r="A15" s="88"/>
      <c r="B15" s="83"/>
      <c r="C15" s="84"/>
      <c r="D15" s="84"/>
      <c r="E15" s="85"/>
      <c r="F15" s="86">
        <f t="shared" si="0"/>
        <v>0</v>
      </c>
      <c r="G15" s="88">
        <v>2240</v>
      </c>
      <c r="H15" s="84">
        <v>1.2</v>
      </c>
      <c r="I15" s="85" t="s">
        <v>658</v>
      </c>
      <c r="J15" s="84"/>
      <c r="K15" s="87"/>
    </row>
    <row r="16" spans="1:16" ht="15.6" x14ac:dyDescent="0.3">
      <c r="A16" s="82"/>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8"/>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2"/>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8"/>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2"/>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8"/>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9"/>
      <c r="B46" s="58"/>
      <c r="C46" s="90"/>
      <c r="D46" s="90"/>
      <c r="E46" s="91"/>
      <c r="F46" s="86">
        <f t="shared" si="0"/>
        <v>0</v>
      </c>
      <c r="G46" s="58"/>
      <c r="H46" s="90"/>
      <c r="I46" s="91"/>
      <c r="J46" s="90"/>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58"/>
      <c r="B49" s="59" t="s">
        <v>360</v>
      </c>
      <c r="C49" s="60">
        <f>SUM(C7:C48)</f>
        <v>86.65</v>
      </c>
      <c r="D49" s="60">
        <f>SUM(D7:D48)</f>
        <v>757.47000000000014</v>
      </c>
      <c r="E49" s="61"/>
      <c r="F49" s="92">
        <f t="shared" si="0"/>
        <v>844.12000000000012</v>
      </c>
      <c r="G49" s="93"/>
      <c r="H49" s="60">
        <f>SUM(H7:H48)</f>
        <v>63</v>
      </c>
      <c r="I49" s="61"/>
      <c r="J49" s="60">
        <f>SUM(J7:J48)</f>
        <v>757.47000000000014</v>
      </c>
      <c r="K49" s="64">
        <f>C49-H49</f>
        <v>23.650000000000006</v>
      </c>
    </row>
    <row r="52" spans="1:11" ht="15.6" x14ac:dyDescent="0.3">
      <c r="B52" s="65" t="s">
        <v>372</v>
      </c>
      <c r="F52" s="94"/>
      <c r="G52" s="171" t="s">
        <v>659</v>
      </c>
      <c r="H52" s="172"/>
    </row>
    <row r="53" spans="1:11" x14ac:dyDescent="0.3">
      <c r="B53" s="65"/>
      <c r="F53" s="72" t="s">
        <v>373</v>
      </c>
      <c r="G53" s="72"/>
      <c r="H53" s="72"/>
    </row>
    <row r="54" spans="1:11" ht="15.6" x14ac:dyDescent="0.3">
      <c r="B54" s="65" t="s">
        <v>365</v>
      </c>
      <c r="F54" s="94"/>
      <c r="G54" s="171" t="s">
        <v>660</v>
      </c>
      <c r="H54" s="172"/>
    </row>
    <row r="55" spans="1:11" x14ac:dyDescent="0.3">
      <c r="F55" s="72" t="s">
        <v>373</v>
      </c>
      <c r="G55" s="72"/>
      <c r="H55" s="72"/>
    </row>
  </sheetData>
  <mergeCells count="12">
    <mergeCell ref="G52:H52"/>
    <mergeCell ref="G54:H54"/>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9260-776A-4592-86A6-86CA35BFC43B}">
  <sheetPr>
    <pageSetUpPr fitToPage="1"/>
  </sheetPr>
  <dimension ref="A1:P17"/>
  <sheetViews>
    <sheetView zoomScaleNormal="100" workbookViewId="0">
      <selection activeCell="D8" sqref="D8"/>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661</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31.2" x14ac:dyDescent="0.3">
      <c r="A7" s="82">
        <v>1</v>
      </c>
      <c r="B7" s="85" t="s">
        <v>662</v>
      </c>
      <c r="C7" s="84"/>
      <c r="D7" s="84">
        <v>280</v>
      </c>
      <c r="E7" s="85" t="s">
        <v>663</v>
      </c>
      <c r="F7" s="86">
        <f>SUM(C7,D7)</f>
        <v>280</v>
      </c>
      <c r="G7" s="83"/>
      <c r="H7" s="84"/>
      <c r="I7" s="85"/>
      <c r="J7" s="84"/>
      <c r="K7" s="87"/>
    </row>
    <row r="8" spans="1:16" ht="15.6" x14ac:dyDescent="0.3">
      <c r="A8" s="82">
        <v>2</v>
      </c>
      <c r="B8" s="85" t="s">
        <v>371</v>
      </c>
      <c r="C8" s="84"/>
      <c r="D8" s="84">
        <v>199.9</v>
      </c>
      <c r="E8" s="85" t="s">
        <v>663</v>
      </c>
      <c r="F8" s="86">
        <f>SUM(C8,D8)</f>
        <v>199.9</v>
      </c>
      <c r="G8" s="83"/>
      <c r="H8" s="84"/>
      <c r="I8" s="85"/>
      <c r="J8" s="84"/>
      <c r="K8" s="87"/>
    </row>
    <row r="9" spans="1:16" ht="31.2" x14ac:dyDescent="0.3">
      <c r="A9" s="82">
        <v>3</v>
      </c>
      <c r="B9" s="85" t="s">
        <v>664</v>
      </c>
      <c r="C9" s="84"/>
      <c r="D9" s="84">
        <v>124.2</v>
      </c>
      <c r="E9" s="85" t="s">
        <v>663</v>
      </c>
      <c r="F9" s="86">
        <f>SUM(C9,D9)</f>
        <v>124.2</v>
      </c>
      <c r="G9" s="83"/>
      <c r="H9" s="84"/>
      <c r="I9" s="85"/>
      <c r="J9" s="84"/>
      <c r="K9" s="87"/>
    </row>
    <row r="10" spans="1:16" ht="15.6" x14ac:dyDescent="0.3">
      <c r="A10" s="82">
        <v>4</v>
      </c>
      <c r="B10" s="85" t="s">
        <v>371</v>
      </c>
      <c r="C10" s="84"/>
      <c r="D10" s="84">
        <v>17.2</v>
      </c>
      <c r="E10" s="85" t="s">
        <v>665</v>
      </c>
      <c r="F10" s="86"/>
      <c r="G10" s="83"/>
      <c r="H10" s="84"/>
      <c r="I10" s="85"/>
      <c r="J10" s="84"/>
      <c r="K10" s="87"/>
    </row>
    <row r="11" spans="1:16" ht="15.6" x14ac:dyDescent="0.3">
      <c r="A11" s="58"/>
      <c r="B11" s="59" t="s">
        <v>360</v>
      </c>
      <c r="C11" s="60">
        <f>SUM(C7:C9)</f>
        <v>0</v>
      </c>
      <c r="D11" s="60">
        <f>SUM(D7:D10)</f>
        <v>621.30000000000007</v>
      </c>
      <c r="E11" s="61"/>
      <c r="F11" s="92">
        <f>SUM(C11,D11)</f>
        <v>621.30000000000007</v>
      </c>
      <c r="G11" s="93"/>
      <c r="H11" s="60">
        <f>SUM(H7:H9)</f>
        <v>0</v>
      </c>
      <c r="I11" s="61"/>
      <c r="J11" s="60">
        <f>SUM(J7:J9)</f>
        <v>0</v>
      </c>
      <c r="K11" s="64">
        <f>C11-H11</f>
        <v>0</v>
      </c>
    </row>
    <row r="14" spans="1:16" ht="15.6" x14ac:dyDescent="0.3">
      <c r="B14" s="65" t="s">
        <v>372</v>
      </c>
      <c r="F14" s="94"/>
      <c r="G14" s="67" t="s">
        <v>666</v>
      </c>
      <c r="H14" s="73"/>
    </row>
    <row r="15" spans="1:16" x14ac:dyDescent="0.3">
      <c r="B15" s="65"/>
      <c r="F15" s="72" t="s">
        <v>373</v>
      </c>
      <c r="G15" s="72"/>
      <c r="H15" s="72"/>
    </row>
    <row r="16" spans="1:16" ht="15.6" x14ac:dyDescent="0.3">
      <c r="B16" s="65" t="s">
        <v>365</v>
      </c>
      <c r="F16" s="94"/>
      <c r="G16" s="67" t="s">
        <v>667</v>
      </c>
      <c r="H16" s="73"/>
    </row>
    <row r="17" spans="6:8" x14ac:dyDescent="0.3">
      <c r="F17" s="72" t="s">
        <v>373</v>
      </c>
      <c r="G17" s="72"/>
      <c r="H17" s="72"/>
    </row>
  </sheetData>
  <mergeCells count="12">
    <mergeCell ref="G14:H14"/>
    <mergeCell ref="G16:H16"/>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8591-5600-41B0-A6AF-5CAB5872ACA6}">
  <sheetPr>
    <pageSetUpPr fitToPage="1"/>
  </sheetPr>
  <dimension ref="A1:P21"/>
  <sheetViews>
    <sheetView zoomScaleNormal="100" workbookViewId="0">
      <selection activeCell="B5" sqref="B5:B6"/>
    </sheetView>
  </sheetViews>
  <sheetFormatPr defaultRowHeight="14.4" x14ac:dyDescent="0.3"/>
  <cols>
    <col min="1" max="1" width="7.33203125" customWidth="1"/>
    <col min="2" max="2" width="25.8867187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5.8867187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5.8867187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5.8867187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5.8867187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5.8867187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5.8867187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5.8867187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5.8867187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5.8867187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5.8867187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5.8867187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5.8867187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5.8867187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5.8867187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5.8867187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5.8867187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5.8867187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5.8867187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5.8867187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5.8867187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5.8867187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5.8867187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5.8867187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5.8867187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5.8867187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5.8867187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5.8867187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5.8867187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5.8867187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5.8867187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5.8867187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5.8867187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5.8867187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5.8867187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5.8867187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5.8867187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5.8867187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5.8867187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5.8867187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5.8867187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5.8867187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5.8867187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5.8867187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5.8867187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5.8867187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5.8867187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5.8867187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5.8867187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5.8867187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5.8867187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5.8867187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5.8867187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5.8867187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5.8867187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5.8867187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5.8867187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5.8867187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5.8867187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5.8867187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5.8867187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5.8867187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5.8867187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5.8867187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I1" t="s">
        <v>668</v>
      </c>
      <c r="K1" s="4"/>
      <c r="L1" s="4"/>
      <c r="M1" s="112"/>
      <c r="N1" s="112"/>
      <c r="O1" s="112"/>
    </row>
    <row r="2" spans="1:16" ht="20.25" customHeight="1" x14ac:dyDescent="0.3">
      <c r="A2" s="5"/>
      <c r="B2" s="5"/>
      <c r="C2" s="5"/>
      <c r="D2" s="5"/>
      <c r="E2" s="5"/>
      <c r="F2" s="5"/>
      <c r="G2" s="5"/>
      <c r="H2" s="8"/>
      <c r="I2" s="173" t="s">
        <v>669</v>
      </c>
      <c r="J2" s="173"/>
      <c r="K2" s="173"/>
      <c r="L2" s="173"/>
      <c r="M2" s="113"/>
      <c r="N2" s="113"/>
      <c r="O2" s="113"/>
      <c r="P2" s="113"/>
    </row>
    <row r="3" spans="1:16" ht="91.5" customHeight="1" x14ac:dyDescent="0.3">
      <c r="A3" s="5"/>
      <c r="B3" s="79" t="s">
        <v>670</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46.8" x14ac:dyDescent="0.3">
      <c r="A7" s="82">
        <v>1</v>
      </c>
      <c r="B7" s="83" t="s">
        <v>671</v>
      </c>
      <c r="C7" s="84"/>
      <c r="D7" s="84">
        <v>141.24</v>
      </c>
      <c r="E7" s="85" t="s">
        <v>672</v>
      </c>
      <c r="F7" s="86">
        <f>SUM(C7,D7)</f>
        <v>141.24</v>
      </c>
      <c r="G7" s="83"/>
      <c r="H7" s="84"/>
      <c r="I7" s="85" t="s">
        <v>672</v>
      </c>
      <c r="J7" s="84">
        <v>141.24</v>
      </c>
      <c r="K7" s="87"/>
    </row>
    <row r="8" spans="1:16" ht="46.8" x14ac:dyDescent="0.3">
      <c r="A8" s="82">
        <v>2</v>
      </c>
      <c r="B8" s="85" t="s">
        <v>673</v>
      </c>
      <c r="C8" s="84"/>
      <c r="D8" s="84">
        <v>7.2</v>
      </c>
      <c r="E8" s="85" t="s">
        <v>672</v>
      </c>
      <c r="F8" s="86">
        <f t="shared" ref="F8:F15" si="0">SUM(C8,D8)</f>
        <v>7.2</v>
      </c>
      <c r="G8" s="83"/>
      <c r="H8" s="84"/>
      <c r="I8" s="85" t="s">
        <v>672</v>
      </c>
      <c r="J8" s="84">
        <v>7.2</v>
      </c>
      <c r="K8" s="87"/>
    </row>
    <row r="9" spans="1:16" ht="46.8" x14ac:dyDescent="0.3">
      <c r="A9" s="82">
        <v>3</v>
      </c>
      <c r="B9" s="83" t="s">
        <v>674</v>
      </c>
      <c r="C9" s="84"/>
      <c r="D9" s="84">
        <v>899.16</v>
      </c>
      <c r="E9" s="85" t="s">
        <v>672</v>
      </c>
      <c r="F9" s="86">
        <f t="shared" si="0"/>
        <v>899.16</v>
      </c>
      <c r="G9" s="83"/>
      <c r="H9" s="84"/>
      <c r="I9" s="85" t="s">
        <v>672</v>
      </c>
      <c r="J9" s="84">
        <v>899.16</v>
      </c>
      <c r="K9" s="87"/>
    </row>
    <row r="10" spans="1:16" ht="31.2" x14ac:dyDescent="0.3">
      <c r="A10" s="82">
        <v>4</v>
      </c>
      <c r="B10" s="85" t="s">
        <v>673</v>
      </c>
      <c r="C10" s="84"/>
      <c r="D10" s="84">
        <v>3.81</v>
      </c>
      <c r="E10" s="85" t="s">
        <v>22</v>
      </c>
      <c r="F10" s="86">
        <f t="shared" si="0"/>
        <v>3.81</v>
      </c>
      <c r="G10" s="83"/>
      <c r="H10" s="84"/>
      <c r="I10" s="85" t="s">
        <v>22</v>
      </c>
      <c r="J10" s="84">
        <v>3.81</v>
      </c>
      <c r="K10" s="87"/>
    </row>
    <row r="11" spans="1:16" ht="46.8" x14ac:dyDescent="0.3">
      <c r="A11" s="82">
        <v>5</v>
      </c>
      <c r="B11" s="85" t="s">
        <v>673</v>
      </c>
      <c r="C11" s="84"/>
      <c r="D11" s="84">
        <v>0.3</v>
      </c>
      <c r="E11" s="85" t="s">
        <v>672</v>
      </c>
      <c r="F11" s="86">
        <f t="shared" si="0"/>
        <v>0.3</v>
      </c>
      <c r="G11" s="83"/>
      <c r="H11" s="84"/>
      <c r="I11" s="85" t="s">
        <v>672</v>
      </c>
      <c r="J11" s="84">
        <v>0.3</v>
      </c>
      <c r="K11" s="87"/>
    </row>
    <row r="12" spans="1:16" ht="78" x14ac:dyDescent="0.3">
      <c r="A12" s="82">
        <v>6</v>
      </c>
      <c r="B12" s="83" t="s">
        <v>675</v>
      </c>
      <c r="C12" s="84"/>
      <c r="D12" s="84">
        <v>188.94</v>
      </c>
      <c r="E12" s="85" t="s">
        <v>676</v>
      </c>
      <c r="F12" s="86">
        <f t="shared" si="0"/>
        <v>188.94</v>
      </c>
      <c r="G12" s="88"/>
      <c r="H12" s="84"/>
      <c r="I12" s="85" t="s">
        <v>676</v>
      </c>
      <c r="J12" s="84">
        <v>188.94</v>
      </c>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58"/>
      <c r="B15" s="59" t="s">
        <v>360</v>
      </c>
      <c r="C15" s="60">
        <f>SUM(C7:C14)</f>
        <v>0</v>
      </c>
      <c r="D15" s="60">
        <f>SUM(D7:D14)</f>
        <v>1240.6499999999999</v>
      </c>
      <c r="E15" s="61"/>
      <c r="F15" s="92">
        <f t="shared" si="0"/>
        <v>1240.6499999999999</v>
      </c>
      <c r="G15" s="93"/>
      <c r="H15" s="60">
        <f>SUM(H7:H14)</f>
        <v>0</v>
      </c>
      <c r="I15" s="61"/>
      <c r="J15" s="60">
        <f>SUM(J7:J14)</f>
        <v>1240.6499999999999</v>
      </c>
      <c r="K15" s="64">
        <f>C15-H15</f>
        <v>0</v>
      </c>
    </row>
    <row r="18" spans="2:8" ht="15.6" x14ac:dyDescent="0.3">
      <c r="B18" s="65" t="s">
        <v>382</v>
      </c>
      <c r="F18" s="94"/>
      <c r="G18" s="67" t="s">
        <v>677</v>
      </c>
      <c r="H18" s="73"/>
    </row>
    <row r="19" spans="2:8" x14ac:dyDescent="0.3">
      <c r="B19" s="65"/>
      <c r="F19" s="72" t="s">
        <v>373</v>
      </c>
      <c r="G19" s="72"/>
      <c r="H19" s="72"/>
    </row>
    <row r="20" spans="2:8" ht="15.6" x14ac:dyDescent="0.3">
      <c r="B20" s="65" t="s">
        <v>678</v>
      </c>
      <c r="F20" s="94"/>
      <c r="G20" s="67" t="s">
        <v>679</v>
      </c>
      <c r="H20" s="73"/>
    </row>
    <row r="21" spans="2:8" x14ac:dyDescent="0.3">
      <c r="F21" s="72" t="s">
        <v>373</v>
      </c>
      <c r="G21" s="72"/>
      <c r="H21" s="72"/>
    </row>
  </sheetData>
  <mergeCells count="13">
    <mergeCell ref="K5:K6"/>
    <mergeCell ref="G18:H18"/>
    <mergeCell ref="G20:H20"/>
    <mergeCell ref="M1:O1"/>
    <mergeCell ref="I2:L2"/>
    <mergeCell ref="M2:P2"/>
    <mergeCell ref="B3:J3"/>
    <mergeCell ref="A4:K4"/>
    <mergeCell ref="A5:A6"/>
    <mergeCell ref="B5:B6"/>
    <mergeCell ref="C5:E5"/>
    <mergeCell ref="F5:F6"/>
    <mergeCell ref="G5:J5"/>
  </mergeCells>
  <printOptions horizontalCentered="1" verticalCentered="1"/>
  <pageMargins left="0" right="0" top="0" bottom="0" header="0" footer="0"/>
  <pageSetup paperSize="9" scale="71" orientation="landscape" horizontalDpi="180" verticalDpi="18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4BAA-3E20-4F78-A3E4-12A8EA26936F}">
  <sheetPr>
    <pageSetUpPr fitToPage="1"/>
  </sheetPr>
  <dimension ref="A1:P22"/>
  <sheetViews>
    <sheetView zoomScale="80" zoomScaleNormal="80" workbookViewId="0">
      <selection activeCell="C6" sqref="C6"/>
    </sheetView>
  </sheetViews>
  <sheetFormatPr defaultRowHeight="14.4" x14ac:dyDescent="0.3"/>
  <cols>
    <col min="1" max="1" width="7.33203125" customWidth="1"/>
    <col min="2" max="2" width="24.44140625" customWidth="1"/>
    <col min="3" max="3" width="16.33203125" customWidth="1"/>
    <col min="4" max="4" width="15.4414062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5.4414062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5.4414062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5.4414062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5.4414062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5.4414062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5.4414062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5.4414062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5.4414062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5.4414062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5.4414062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5.4414062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5.4414062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5.4414062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5.4414062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5.4414062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5.4414062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5.4414062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5.4414062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5.4414062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5.4414062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5.4414062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5.4414062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5.4414062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5.4414062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5.4414062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5.4414062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5.4414062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5.4414062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5.4414062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5.4414062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5.4414062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5.4414062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5.4414062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5.4414062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5.4414062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5.4414062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5.4414062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5.4414062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5.4414062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5.4414062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5.4414062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5.4414062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5.4414062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5.4414062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5.4414062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5.4414062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5.4414062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5.4414062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5.4414062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5.4414062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5.4414062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5.4414062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5.4414062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5.4414062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5.4414062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5.4414062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5.4414062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5.4414062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5.4414062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5.4414062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5.4414062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5.4414062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5.4414062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680</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22.25" customHeight="1" x14ac:dyDescent="0.3">
      <c r="A7" s="82">
        <v>1</v>
      </c>
      <c r="B7" s="82" t="s">
        <v>681</v>
      </c>
      <c r="C7" s="84"/>
      <c r="D7" s="174">
        <v>23026.65</v>
      </c>
      <c r="E7" s="82" t="s">
        <v>682</v>
      </c>
      <c r="F7" s="175">
        <f>SUM(C7,D7)</f>
        <v>23026.65</v>
      </c>
      <c r="G7" s="83"/>
      <c r="H7" s="84"/>
      <c r="I7" s="82" t="s">
        <v>682</v>
      </c>
      <c r="J7" s="84">
        <v>23026.65</v>
      </c>
      <c r="K7" s="87"/>
    </row>
    <row r="8" spans="1:16" ht="46.8" x14ac:dyDescent="0.3">
      <c r="A8" s="82"/>
      <c r="B8" s="83"/>
      <c r="C8" s="84"/>
      <c r="D8" s="174">
        <v>381.44</v>
      </c>
      <c r="E8" s="82" t="s">
        <v>683</v>
      </c>
      <c r="F8" s="175">
        <f t="shared" ref="F8:F14" si="0">SUM(C8,D8)</f>
        <v>381.44</v>
      </c>
      <c r="G8" s="83"/>
      <c r="H8" s="84"/>
      <c r="I8" s="82" t="s">
        <v>683</v>
      </c>
      <c r="J8" s="84">
        <v>381.44</v>
      </c>
      <c r="K8" s="87"/>
    </row>
    <row r="9" spans="1:16" ht="15.6" x14ac:dyDescent="0.3">
      <c r="A9" s="82"/>
      <c r="B9" s="83"/>
      <c r="C9" s="84"/>
      <c r="D9" s="84"/>
      <c r="E9" s="82"/>
      <c r="F9" s="86">
        <f t="shared" si="0"/>
        <v>0</v>
      </c>
      <c r="G9" s="83"/>
      <c r="H9" s="84"/>
      <c r="I9" s="85"/>
      <c r="J9" s="84"/>
      <c r="K9" s="87"/>
    </row>
    <row r="10" spans="1:16" ht="15.6" x14ac:dyDescent="0.3">
      <c r="A10" s="82"/>
      <c r="B10" s="83"/>
      <c r="C10" s="84"/>
      <c r="D10" s="84"/>
      <c r="E10" s="85"/>
      <c r="F10" s="86">
        <f t="shared" si="0"/>
        <v>0</v>
      </c>
      <c r="G10" s="83"/>
      <c r="H10" s="84"/>
      <c r="I10" s="85"/>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3"/>
      <c r="H12" s="84"/>
      <c r="I12" s="85"/>
      <c r="J12" s="84"/>
      <c r="K12" s="87"/>
    </row>
    <row r="13" spans="1:16" ht="15.6" x14ac:dyDescent="0.3">
      <c r="A13" s="82"/>
      <c r="B13" s="83"/>
      <c r="C13" s="84"/>
      <c r="D13" s="84"/>
      <c r="E13" s="85"/>
      <c r="F13" s="86">
        <f t="shared" si="0"/>
        <v>0</v>
      </c>
      <c r="G13" s="83"/>
      <c r="H13" s="84"/>
      <c r="I13" s="85"/>
      <c r="J13" s="84"/>
      <c r="K13" s="87"/>
    </row>
    <row r="14" spans="1:16" ht="15.6" x14ac:dyDescent="0.3">
      <c r="A14" s="58"/>
      <c r="B14" s="59" t="s">
        <v>360</v>
      </c>
      <c r="C14" s="60">
        <f>SUM(C7:C13)</f>
        <v>0</v>
      </c>
      <c r="D14" s="60">
        <f>SUM(D7:D13)</f>
        <v>23408.09</v>
      </c>
      <c r="E14" s="61"/>
      <c r="F14" s="92">
        <f t="shared" si="0"/>
        <v>23408.09</v>
      </c>
      <c r="G14" s="93"/>
      <c r="H14" s="60">
        <f>SUM(H7:H13)</f>
        <v>0</v>
      </c>
      <c r="I14" s="61"/>
      <c r="J14" s="60">
        <f>SUM(J7:J13)</f>
        <v>23408.09</v>
      </c>
      <c r="K14" s="64">
        <f>C14-H14</f>
        <v>0</v>
      </c>
    </row>
    <row r="17" spans="2:8" ht="15.6" x14ac:dyDescent="0.3">
      <c r="B17" s="65" t="s">
        <v>372</v>
      </c>
      <c r="F17" s="94"/>
      <c r="G17" s="67" t="s">
        <v>684</v>
      </c>
      <c r="H17" s="73"/>
    </row>
    <row r="18" spans="2:8" x14ac:dyDescent="0.3">
      <c r="B18" s="65"/>
      <c r="F18" s="72" t="s">
        <v>373</v>
      </c>
      <c r="G18" s="72"/>
      <c r="H18" s="72"/>
    </row>
    <row r="19" spans="2:8" ht="15.6" x14ac:dyDescent="0.3">
      <c r="B19" s="65" t="s">
        <v>365</v>
      </c>
      <c r="F19" s="94"/>
      <c r="G19" s="67" t="s">
        <v>685</v>
      </c>
      <c r="H19" s="73"/>
    </row>
    <row r="20" spans="2:8" x14ac:dyDescent="0.3">
      <c r="F20" s="72" t="s">
        <v>373</v>
      </c>
      <c r="G20" s="72"/>
      <c r="H20" s="72"/>
    </row>
    <row r="22" spans="2:8" x14ac:dyDescent="0.3">
      <c r="B22" t="s">
        <v>686</v>
      </c>
      <c r="C22" t="s">
        <v>687</v>
      </c>
    </row>
  </sheetData>
  <mergeCells count="12">
    <mergeCell ref="G17:H17"/>
    <mergeCell ref="G19:H19"/>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79" orientation="landscape" horizontalDpi="180" verticalDpi="18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551F3-EACA-45A3-8AAA-6573DDCF3894}">
  <sheetPr>
    <pageSetUpPr fitToPage="1"/>
  </sheetPr>
  <dimension ref="A1:P60"/>
  <sheetViews>
    <sheetView zoomScale="80" zoomScaleNormal="80" workbookViewId="0">
      <selection activeCell="B8" sqref="B8"/>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688</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c r="B7" s="83"/>
      <c r="C7" s="84"/>
      <c r="D7" s="84"/>
      <c r="E7" s="85"/>
      <c r="F7" s="86">
        <f>SUM(C7,D7)</f>
        <v>0</v>
      </c>
      <c r="G7" s="83"/>
      <c r="H7" s="84"/>
      <c r="I7" s="85"/>
      <c r="J7" s="84"/>
      <c r="K7" s="87"/>
    </row>
    <row r="8" spans="1:16" ht="15.6" x14ac:dyDescent="0.3">
      <c r="A8" s="82"/>
      <c r="B8" s="83"/>
      <c r="C8" s="84"/>
      <c r="D8" s="84"/>
      <c r="E8" s="85"/>
      <c r="F8" s="86">
        <f t="shared" ref="F8:F50" si="0">SUM(C8,D8)</f>
        <v>0</v>
      </c>
      <c r="G8" s="83"/>
      <c r="H8" s="84"/>
      <c r="I8" s="85"/>
      <c r="J8" s="84"/>
      <c r="K8" s="87"/>
    </row>
    <row r="9" spans="1:16" ht="15.6" x14ac:dyDescent="0.3">
      <c r="A9" s="82"/>
      <c r="B9" s="83"/>
      <c r="C9" s="84"/>
      <c r="D9" s="84"/>
      <c r="E9" s="85"/>
      <c r="F9" s="86">
        <f t="shared" si="0"/>
        <v>0</v>
      </c>
      <c r="G9" s="83"/>
      <c r="H9" s="84"/>
      <c r="I9" s="85"/>
      <c r="J9" s="84"/>
      <c r="K9" s="87"/>
    </row>
    <row r="10" spans="1:16" ht="15.6" x14ac:dyDescent="0.3">
      <c r="A10" s="82"/>
      <c r="B10" s="83"/>
      <c r="C10" s="84"/>
      <c r="D10" s="84"/>
      <c r="E10" s="85"/>
      <c r="F10" s="86">
        <f t="shared" si="0"/>
        <v>0</v>
      </c>
      <c r="G10" s="83"/>
      <c r="H10" s="84"/>
      <c r="I10" s="85"/>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8"/>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88"/>
      <c r="B15" s="83"/>
      <c r="C15" s="84"/>
      <c r="D15" s="84"/>
      <c r="E15" s="85"/>
      <c r="F15" s="86">
        <f t="shared" si="0"/>
        <v>0</v>
      </c>
      <c r="G15" s="83"/>
      <c r="H15" s="84"/>
      <c r="I15" s="85"/>
      <c r="J15" s="84"/>
      <c r="K15" s="87"/>
    </row>
    <row r="16" spans="1:16" ht="15" customHeight="1" x14ac:dyDescent="0.3">
      <c r="A16" s="88"/>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0</v>
      </c>
      <c r="D50" s="60">
        <f>SUM(D7:D49)</f>
        <v>0</v>
      </c>
      <c r="E50" s="61"/>
      <c r="F50" s="92">
        <f t="shared" si="0"/>
        <v>0</v>
      </c>
      <c r="G50" s="93"/>
      <c r="H50" s="60">
        <f>SUM(H7:H49)</f>
        <v>0</v>
      </c>
      <c r="I50" s="61"/>
      <c r="J50" s="60">
        <f>SUM(J7:J49)</f>
        <v>0</v>
      </c>
      <c r="K50" s="64">
        <f>C50-H50</f>
        <v>0</v>
      </c>
    </row>
    <row r="53" spans="1:11" ht="15.6" x14ac:dyDescent="0.3">
      <c r="B53" s="65" t="s">
        <v>372</v>
      </c>
      <c r="F53" s="94"/>
      <c r="G53" s="67" t="s">
        <v>689</v>
      </c>
      <c r="H53" s="73"/>
    </row>
    <row r="54" spans="1:11" x14ac:dyDescent="0.3">
      <c r="B54" s="65"/>
      <c r="F54" s="72" t="s">
        <v>373</v>
      </c>
      <c r="G54" s="72"/>
      <c r="H54" s="72"/>
    </row>
    <row r="55" spans="1:11" ht="15.6" x14ac:dyDescent="0.3">
      <c r="B55" s="65" t="s">
        <v>365</v>
      </c>
      <c r="F55" s="94"/>
      <c r="G55" s="67" t="s">
        <v>690</v>
      </c>
      <c r="H55" s="73"/>
    </row>
    <row r="56" spans="1:11" x14ac:dyDescent="0.3">
      <c r="F56" s="72" t="s">
        <v>373</v>
      </c>
      <c r="G56" s="72"/>
      <c r="H56" s="72"/>
    </row>
    <row r="60" spans="1:11" x14ac:dyDescent="0.3">
      <c r="B60" t="s">
        <v>691</v>
      </c>
      <c r="C60" t="s">
        <v>692</v>
      </c>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horizontalDpi="180" verticalDpi="18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C9E9-B3D1-4236-9CF0-2BBAB912A85E}">
  <sheetPr>
    <pageSetUpPr fitToPage="1"/>
  </sheetPr>
  <dimension ref="A1:P58"/>
  <sheetViews>
    <sheetView zoomScaleNormal="100" workbookViewId="0">
      <selection activeCell="B5" sqref="B5:B6"/>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693</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31.2" x14ac:dyDescent="0.3">
      <c r="A7" s="82">
        <v>1</v>
      </c>
      <c r="B7" s="82" t="s">
        <v>694</v>
      </c>
      <c r="C7" s="84">
        <v>72.2</v>
      </c>
      <c r="D7" s="84"/>
      <c r="E7" s="85"/>
      <c r="F7" s="86">
        <f>SUM(C7,D7)</f>
        <v>72.2</v>
      </c>
      <c r="G7" s="83">
        <v>2220</v>
      </c>
      <c r="H7" s="84">
        <v>57.5</v>
      </c>
      <c r="I7" s="85" t="s">
        <v>695</v>
      </c>
      <c r="J7" s="84"/>
      <c r="K7" s="87"/>
    </row>
    <row r="8" spans="1:16" ht="31.2" x14ac:dyDescent="0.3">
      <c r="A8" s="82"/>
      <c r="B8" s="83"/>
      <c r="C8" s="84"/>
      <c r="D8" s="84"/>
      <c r="E8" s="85"/>
      <c r="F8" s="86">
        <f t="shared" ref="F8:F50" si="0">SUM(C8,D8)</f>
        <v>0</v>
      </c>
      <c r="G8" s="83">
        <v>2230</v>
      </c>
      <c r="H8" s="84">
        <v>4</v>
      </c>
      <c r="I8" s="85" t="s">
        <v>696</v>
      </c>
      <c r="J8" s="84"/>
      <c r="K8" s="87"/>
    </row>
    <row r="9" spans="1:16" ht="109.2" x14ac:dyDescent="0.3">
      <c r="A9" s="82"/>
      <c r="B9" s="83"/>
      <c r="C9" s="84"/>
      <c r="D9" s="84"/>
      <c r="E9" s="85"/>
      <c r="F9" s="86">
        <f t="shared" si="0"/>
        <v>0</v>
      </c>
      <c r="G9" s="83">
        <v>2240</v>
      </c>
      <c r="H9" s="84">
        <v>8.1</v>
      </c>
      <c r="I9" s="85" t="s">
        <v>697</v>
      </c>
      <c r="J9" s="84"/>
      <c r="K9" s="87"/>
    </row>
    <row r="10" spans="1:16" ht="46.8" x14ac:dyDescent="0.3">
      <c r="A10" s="82"/>
      <c r="B10" s="83"/>
      <c r="C10" s="84"/>
      <c r="D10" s="84"/>
      <c r="E10" s="85"/>
      <c r="F10" s="86">
        <f t="shared" si="0"/>
        <v>0</v>
      </c>
      <c r="G10" s="83">
        <v>2800</v>
      </c>
      <c r="H10" s="84">
        <v>0.06</v>
      </c>
      <c r="I10" s="85" t="s">
        <v>698</v>
      </c>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8"/>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88"/>
      <c r="B15" s="83"/>
      <c r="C15" s="84"/>
      <c r="D15" s="84"/>
      <c r="E15" s="85"/>
      <c r="F15" s="86">
        <f t="shared" si="0"/>
        <v>0</v>
      </c>
      <c r="G15" s="83"/>
      <c r="H15" s="84"/>
      <c r="I15" s="85"/>
      <c r="J15" s="84"/>
      <c r="K15" s="87"/>
    </row>
    <row r="16" spans="1:16" ht="15" customHeight="1" x14ac:dyDescent="0.3">
      <c r="A16" s="88"/>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176">
        <f>SUM(C7:C49)</f>
        <v>72.2</v>
      </c>
      <c r="D50" s="60">
        <f>SUM(D7:D49)</f>
        <v>0</v>
      </c>
      <c r="E50" s="61"/>
      <c r="F50" s="92">
        <f t="shared" si="0"/>
        <v>72.2</v>
      </c>
      <c r="G50" s="93"/>
      <c r="H50" s="176">
        <f>SUM(H7:H49)</f>
        <v>69.66</v>
      </c>
      <c r="I50" s="61"/>
      <c r="J50" s="60">
        <f>SUM(J7:J49)</f>
        <v>0</v>
      </c>
      <c r="K50" s="177">
        <f>C50-H50</f>
        <v>2.5400000000000063</v>
      </c>
    </row>
    <row r="53" spans="1:11" ht="15.6" x14ac:dyDescent="0.3">
      <c r="B53" s="65" t="s">
        <v>372</v>
      </c>
      <c r="F53" s="94"/>
      <c r="G53" s="67" t="s">
        <v>699</v>
      </c>
      <c r="H53" s="73"/>
    </row>
    <row r="54" spans="1:11" x14ac:dyDescent="0.3">
      <c r="B54" s="65"/>
      <c r="F54" s="72" t="s">
        <v>373</v>
      </c>
      <c r="G54" s="72"/>
      <c r="H54" s="72"/>
    </row>
    <row r="55" spans="1:11" ht="15.6" x14ac:dyDescent="0.3">
      <c r="B55" s="65" t="s">
        <v>365</v>
      </c>
      <c r="F55" s="94"/>
      <c r="G55" s="67" t="s">
        <v>700</v>
      </c>
      <c r="H55" s="73"/>
    </row>
    <row r="56" spans="1:11" x14ac:dyDescent="0.3">
      <c r="F56" s="72" t="s">
        <v>373</v>
      </c>
      <c r="G56" s="72"/>
      <c r="H56" s="72"/>
    </row>
    <row r="58" spans="1:11" x14ac:dyDescent="0.3">
      <c r="B58" t="s">
        <v>701</v>
      </c>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45" orientation="landscape" horizontalDpi="180" verticalDpi="18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D4C0-F914-4006-9221-FD2DB79F3ACD}">
  <sheetPr>
    <pageSetUpPr fitToPage="1"/>
  </sheetPr>
  <dimension ref="A1:K17"/>
  <sheetViews>
    <sheetView zoomScale="80" zoomScaleNormal="80" workbookViewId="0">
      <selection activeCell="D5" sqref="D5"/>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20.664062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20.664062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20.664062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20.664062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20.664062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20.664062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20.664062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20.664062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20.664062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20.664062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20.664062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20.664062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20.664062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20.664062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20.664062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20.664062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20.664062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20.664062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20.664062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20.664062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20.664062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20.664062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20.664062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20.664062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20.664062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20.664062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20.664062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20.664062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20.664062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20.664062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20.664062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20.664062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20.664062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20.664062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20.664062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20.664062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20.664062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20.664062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20.664062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20.664062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20.664062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20.664062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20.664062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20.664062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20.664062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20.664062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20.664062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20.664062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20.664062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20.664062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20.664062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20.664062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20.664062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20.664062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20.664062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20.664062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20.664062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20.664062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20.664062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20.664062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20.664062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20.664062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20.664062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20.6640625" customWidth="1"/>
    <col min="16136" max="16136" width="14.33203125" customWidth="1"/>
    <col min="16137" max="16137" width="22.88671875" customWidth="1"/>
    <col min="16138" max="16138" width="14" customWidth="1"/>
    <col min="16139" max="16139" width="15.5546875" customWidth="1"/>
  </cols>
  <sheetData>
    <row r="1" spans="1:11" ht="61.5" customHeight="1" x14ac:dyDescent="0.3">
      <c r="A1" s="5"/>
      <c r="B1" s="79" t="s">
        <v>702</v>
      </c>
      <c r="C1" s="80"/>
      <c r="D1" s="80"/>
      <c r="E1" s="80"/>
      <c r="F1" s="80"/>
      <c r="G1" s="80"/>
      <c r="H1" s="80"/>
      <c r="I1" s="80"/>
      <c r="J1" s="80"/>
      <c r="K1" s="5"/>
    </row>
    <row r="2" spans="1:11" ht="31.5" customHeight="1" x14ac:dyDescent="0.3">
      <c r="A2" s="81" t="s">
        <v>369</v>
      </c>
      <c r="B2" s="81"/>
      <c r="C2" s="81"/>
      <c r="D2" s="81"/>
      <c r="E2" s="81"/>
      <c r="F2" s="81"/>
      <c r="G2" s="81"/>
      <c r="H2" s="81"/>
      <c r="I2" s="81"/>
      <c r="J2" s="81"/>
      <c r="K2" s="81"/>
    </row>
    <row r="3" spans="1:11" ht="33" customHeight="1" x14ac:dyDescent="0.3">
      <c r="A3" s="20" t="s">
        <v>6</v>
      </c>
      <c r="B3" s="20" t="s">
        <v>7</v>
      </c>
      <c r="C3" s="21" t="s">
        <v>8</v>
      </c>
      <c r="D3" s="21"/>
      <c r="E3" s="21"/>
      <c r="F3" s="21" t="s">
        <v>9</v>
      </c>
      <c r="G3" s="21" t="s">
        <v>10</v>
      </c>
      <c r="H3" s="21"/>
      <c r="I3" s="21"/>
      <c r="J3" s="21"/>
      <c r="K3" s="23" t="s">
        <v>11</v>
      </c>
    </row>
    <row r="4" spans="1:11" ht="158.25" customHeight="1" x14ac:dyDescent="0.3">
      <c r="A4" s="20"/>
      <c r="B4" s="20"/>
      <c r="C4" s="24" t="s">
        <v>12</v>
      </c>
      <c r="D4" s="24" t="s">
        <v>13</v>
      </c>
      <c r="E4" s="24" t="s">
        <v>15</v>
      </c>
      <c r="F4" s="21"/>
      <c r="G4" s="25" t="s">
        <v>16</v>
      </c>
      <c r="H4" s="24" t="s">
        <v>17</v>
      </c>
      <c r="I4" s="24" t="s">
        <v>18</v>
      </c>
      <c r="J4" s="24" t="s">
        <v>17</v>
      </c>
      <c r="K4" s="23"/>
    </row>
    <row r="5" spans="1:11" ht="31.2" x14ac:dyDescent="0.3">
      <c r="A5" s="82">
        <v>1</v>
      </c>
      <c r="B5" s="83" t="s">
        <v>371</v>
      </c>
      <c r="C5" s="84"/>
      <c r="D5" s="84">
        <v>0.8</v>
      </c>
      <c r="E5" s="85" t="s">
        <v>391</v>
      </c>
      <c r="F5" s="86">
        <f t="shared" ref="F5:F10" si="0">SUM(C5,D5)</f>
        <v>0.8</v>
      </c>
      <c r="G5" s="85">
        <v>2220</v>
      </c>
      <c r="H5" s="84">
        <v>0.5</v>
      </c>
      <c r="I5" s="85" t="s">
        <v>391</v>
      </c>
      <c r="J5" s="84"/>
      <c r="K5" s="87"/>
    </row>
    <row r="6" spans="1:11" ht="15.6" x14ac:dyDescent="0.3">
      <c r="A6" s="82"/>
      <c r="B6" s="83"/>
      <c r="C6" s="84"/>
      <c r="D6" s="84"/>
      <c r="E6" s="85"/>
      <c r="F6" s="86">
        <f t="shared" si="0"/>
        <v>0</v>
      </c>
      <c r="G6" s="83">
        <v>2210</v>
      </c>
      <c r="H6" s="84">
        <v>0.1</v>
      </c>
      <c r="I6" s="178" t="s">
        <v>703</v>
      </c>
      <c r="J6" s="84"/>
      <c r="K6" s="87"/>
    </row>
    <row r="7" spans="1:11" ht="31.2" x14ac:dyDescent="0.3">
      <c r="A7" s="82"/>
      <c r="B7" s="83"/>
      <c r="C7" s="84"/>
      <c r="D7" s="84"/>
      <c r="E7" s="85"/>
      <c r="F7" s="86">
        <f t="shared" si="0"/>
        <v>0</v>
      </c>
      <c r="G7" s="83"/>
      <c r="H7" s="84"/>
      <c r="I7" s="85" t="s">
        <v>704</v>
      </c>
      <c r="J7" s="84">
        <v>1</v>
      </c>
      <c r="K7" s="87"/>
    </row>
    <row r="8" spans="1:11" ht="15.6" x14ac:dyDescent="0.3">
      <c r="A8" s="89"/>
      <c r="B8" s="58"/>
      <c r="C8" s="90"/>
      <c r="D8" s="90"/>
      <c r="E8" s="91"/>
      <c r="F8" s="86">
        <f t="shared" si="0"/>
        <v>0</v>
      </c>
      <c r="G8" s="58"/>
      <c r="H8" s="90"/>
      <c r="I8" s="91"/>
      <c r="J8" s="90"/>
      <c r="K8" s="87"/>
    </row>
    <row r="9" spans="1:11" ht="15.6" x14ac:dyDescent="0.3">
      <c r="A9" s="89"/>
      <c r="B9" s="58"/>
      <c r="C9" s="90"/>
      <c r="D9" s="90"/>
      <c r="E9" s="91"/>
      <c r="F9" s="86">
        <f t="shared" si="0"/>
        <v>0</v>
      </c>
      <c r="G9" s="58"/>
      <c r="H9" s="90"/>
      <c r="I9" s="91"/>
      <c r="J9" s="90"/>
      <c r="K9" s="87"/>
    </row>
    <row r="10" spans="1:11" ht="15.6" x14ac:dyDescent="0.3">
      <c r="A10" s="58"/>
      <c r="B10" s="59" t="s">
        <v>360</v>
      </c>
      <c r="C10" s="60">
        <f>SUM(C5:C9)</f>
        <v>0</v>
      </c>
      <c r="D10" s="60">
        <f>SUM(D5:D9)</f>
        <v>0.8</v>
      </c>
      <c r="E10" s="61"/>
      <c r="F10" s="92">
        <f t="shared" si="0"/>
        <v>0.8</v>
      </c>
      <c r="G10" s="93"/>
      <c r="H10" s="60">
        <f>SUM(H5:H9)</f>
        <v>0.6</v>
      </c>
      <c r="I10" s="61"/>
      <c r="J10" s="60">
        <f>SUM(J5:J9)</f>
        <v>1</v>
      </c>
      <c r="K10" s="64">
        <f>C10-H10</f>
        <v>-0.6</v>
      </c>
    </row>
    <row r="13" spans="1:11" ht="15.6" x14ac:dyDescent="0.3">
      <c r="B13" s="65" t="s">
        <v>705</v>
      </c>
      <c r="F13" s="94"/>
      <c r="G13" s="67" t="s">
        <v>706</v>
      </c>
      <c r="H13" s="73"/>
    </row>
    <row r="14" spans="1:11" x14ac:dyDescent="0.3">
      <c r="B14" s="65"/>
      <c r="F14" s="72" t="s">
        <v>373</v>
      </c>
      <c r="G14" s="72"/>
      <c r="H14" s="72"/>
    </row>
    <row r="15" spans="1:11" ht="15.6" x14ac:dyDescent="0.3">
      <c r="B15" s="65" t="s">
        <v>365</v>
      </c>
      <c r="F15" s="94"/>
      <c r="G15" s="67" t="s">
        <v>707</v>
      </c>
      <c r="H15" s="73"/>
    </row>
    <row r="16" spans="1:11" x14ac:dyDescent="0.3">
      <c r="F16" s="72" t="s">
        <v>373</v>
      </c>
      <c r="G16" s="72"/>
      <c r="H16" s="72"/>
    </row>
    <row r="17" spans="2:2" x14ac:dyDescent="0.3">
      <c r="B17" t="s">
        <v>708</v>
      </c>
    </row>
  </sheetData>
  <mergeCells count="10">
    <mergeCell ref="G13:H13"/>
    <mergeCell ref="G15:H15"/>
    <mergeCell ref="B1:J1"/>
    <mergeCell ref="A2:K2"/>
    <mergeCell ref="A3:A4"/>
    <mergeCell ref="B3:B4"/>
    <mergeCell ref="C3:E3"/>
    <mergeCell ref="F3:F4"/>
    <mergeCell ref="G3:J3"/>
    <mergeCell ref="K3:K4"/>
  </mergeCells>
  <printOptions horizontalCentered="1" verticalCentered="1"/>
  <pageMargins left="0" right="0" top="0" bottom="0" header="0" footer="0"/>
  <pageSetup paperSize="9" scale="78" orientation="landscape" horizontalDpi="180" verticalDpi="18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61687-99B1-4953-81E2-7409968CF8DC}">
  <sheetPr>
    <pageSetUpPr fitToPage="1"/>
  </sheetPr>
  <dimension ref="A1:P57"/>
  <sheetViews>
    <sheetView zoomScale="80" zoomScaleNormal="80" workbookViewId="0">
      <selection activeCell="P7" sqref="P7"/>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714</v>
      </c>
      <c r="N2" s="113"/>
      <c r="O2" s="113"/>
      <c r="P2" s="113"/>
    </row>
    <row r="3" spans="1:16" ht="61.5" customHeight="1" x14ac:dyDescent="0.3">
      <c r="A3" s="5"/>
      <c r="B3" s="79" t="s">
        <v>715</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31.2" x14ac:dyDescent="0.3">
      <c r="A7" s="82">
        <v>1</v>
      </c>
      <c r="B7" s="83" t="s">
        <v>709</v>
      </c>
      <c r="C7" s="84"/>
      <c r="D7" s="84">
        <v>8.75</v>
      </c>
      <c r="E7" s="85" t="s">
        <v>710</v>
      </c>
      <c r="F7" s="86">
        <f>SUM(C7,D7)</f>
        <v>8.75</v>
      </c>
      <c r="G7" s="83"/>
      <c r="H7" s="84"/>
      <c r="I7" s="85" t="s">
        <v>710</v>
      </c>
      <c r="J7" s="84">
        <v>8.75</v>
      </c>
      <c r="K7" s="87"/>
    </row>
    <row r="8" spans="1:16" ht="15.6" x14ac:dyDescent="0.3">
      <c r="A8" s="82"/>
      <c r="B8" s="83"/>
      <c r="C8" s="84"/>
      <c r="D8" s="84"/>
      <c r="E8" s="85"/>
      <c r="F8" s="86">
        <f t="shared" ref="F8:F51" si="0">SUM(C8,D8)</f>
        <v>0</v>
      </c>
      <c r="G8" s="83"/>
      <c r="H8" s="84"/>
      <c r="I8" s="85"/>
      <c r="J8" s="84"/>
      <c r="K8" s="87"/>
    </row>
    <row r="9" spans="1:16" ht="15.6" x14ac:dyDescent="0.3">
      <c r="A9" s="82"/>
      <c r="B9" s="83"/>
      <c r="C9" s="84"/>
      <c r="D9" s="84"/>
      <c r="E9" s="85"/>
      <c r="F9" s="86">
        <f t="shared" si="0"/>
        <v>0</v>
      </c>
      <c r="G9" s="83"/>
      <c r="H9" s="84"/>
      <c r="I9" s="85"/>
      <c r="J9" s="84"/>
      <c r="K9" s="87"/>
    </row>
    <row r="10" spans="1:16" ht="15.6" x14ac:dyDescent="0.3">
      <c r="A10" s="82"/>
      <c r="B10" s="83"/>
      <c r="C10" s="84"/>
      <c r="D10" s="84"/>
      <c r="E10" s="85"/>
      <c r="F10" s="86">
        <f t="shared" si="0"/>
        <v>0</v>
      </c>
      <c r="G10" s="83"/>
      <c r="H10" s="84"/>
      <c r="I10" s="85"/>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3"/>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8"/>
      <c r="H14" s="84"/>
      <c r="I14" s="85"/>
      <c r="J14" s="84"/>
      <c r="K14" s="87"/>
    </row>
    <row r="15" spans="1:16" ht="15.6" x14ac:dyDescent="0.3">
      <c r="A15" s="82"/>
      <c r="B15" s="83"/>
      <c r="C15" s="84"/>
      <c r="D15" s="84"/>
      <c r="E15" s="85"/>
      <c r="F15" s="86">
        <f t="shared" si="0"/>
        <v>0</v>
      </c>
      <c r="G15" s="83"/>
      <c r="H15" s="84"/>
      <c r="I15" s="85"/>
      <c r="J15" s="84"/>
      <c r="K15" s="87"/>
    </row>
    <row r="16" spans="1:16" ht="15.6" x14ac:dyDescent="0.3">
      <c r="A16" s="88"/>
      <c r="B16" s="83"/>
      <c r="C16" s="84"/>
      <c r="D16" s="84"/>
      <c r="E16" s="85"/>
      <c r="F16" s="86">
        <f t="shared" si="0"/>
        <v>0</v>
      </c>
      <c r="G16" s="83"/>
      <c r="H16" s="84"/>
      <c r="I16" s="85"/>
      <c r="J16" s="84"/>
      <c r="K16" s="87"/>
    </row>
    <row r="17" spans="1:11" ht="15" customHeight="1" x14ac:dyDescent="0.3">
      <c r="A17" s="88"/>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2"/>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8"/>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2"/>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8"/>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2"/>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8"/>
      <c r="B47" s="83"/>
      <c r="C47" s="84"/>
      <c r="D47" s="84"/>
      <c r="E47" s="85"/>
      <c r="F47" s="86">
        <f t="shared" si="0"/>
        <v>0</v>
      </c>
      <c r="G47" s="83"/>
      <c r="H47" s="84"/>
      <c r="I47" s="85"/>
      <c r="J47" s="84"/>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89"/>
      <c r="B50" s="58"/>
      <c r="C50" s="90"/>
      <c r="D50" s="90"/>
      <c r="E50" s="91"/>
      <c r="F50" s="86">
        <f t="shared" si="0"/>
        <v>0</v>
      </c>
      <c r="G50" s="58"/>
      <c r="H50" s="90"/>
      <c r="I50" s="91"/>
      <c r="J50" s="90"/>
      <c r="K50" s="87"/>
    </row>
    <row r="51" spans="1:11" ht="15.6" x14ac:dyDescent="0.3">
      <c r="A51" s="58"/>
      <c r="B51" s="59" t="s">
        <v>360</v>
      </c>
      <c r="C51" s="60">
        <f>SUM(C7:C50)</f>
        <v>0</v>
      </c>
      <c r="D51" s="60">
        <f>SUM(D7:D50)</f>
        <v>8.75</v>
      </c>
      <c r="E51" s="61"/>
      <c r="F51" s="92">
        <f t="shared" si="0"/>
        <v>8.75</v>
      </c>
      <c r="G51" s="93"/>
      <c r="H51" s="60">
        <f>SUM(H7:H50)</f>
        <v>0</v>
      </c>
      <c r="I51" s="61"/>
      <c r="J51" s="60">
        <f>SUM(J7:J50)</f>
        <v>8.75</v>
      </c>
      <c r="K51" s="64">
        <f>C51-H51</f>
        <v>0</v>
      </c>
    </row>
    <row r="54" spans="1:11" ht="15.6" x14ac:dyDescent="0.3">
      <c r="B54" s="65" t="s">
        <v>415</v>
      </c>
      <c r="F54" s="94"/>
      <c r="G54" s="67" t="s">
        <v>711</v>
      </c>
      <c r="H54" s="73"/>
    </row>
    <row r="55" spans="1:11" x14ac:dyDescent="0.3">
      <c r="B55" s="65"/>
      <c r="F55" s="72" t="s">
        <v>373</v>
      </c>
      <c r="G55" s="72"/>
      <c r="H55" s="72"/>
    </row>
    <row r="56" spans="1:11" ht="15.6" x14ac:dyDescent="0.3">
      <c r="B56" s="65" t="s">
        <v>712</v>
      </c>
      <c r="F56" s="94"/>
      <c r="G56" s="67" t="s">
        <v>713</v>
      </c>
      <c r="H56" s="73"/>
    </row>
    <row r="57" spans="1:11" x14ac:dyDescent="0.3">
      <c r="F57" s="72" t="s">
        <v>373</v>
      </c>
      <c r="G57" s="72"/>
      <c r="H57" s="72"/>
    </row>
  </sheetData>
  <mergeCells count="12">
    <mergeCell ref="G54:H54"/>
    <mergeCell ref="G56:H56"/>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49" orientation="landscape" verticalDpi="18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57606-E28B-4EF6-8994-A5511C7BAC1F}">
  <sheetPr>
    <pageSetUpPr fitToPage="1"/>
  </sheetPr>
  <dimension ref="A1:P56"/>
  <sheetViews>
    <sheetView zoomScaleNormal="100" workbookViewId="0">
      <selection activeCell="C13" sqref="C13"/>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716</v>
      </c>
      <c r="N2" s="113"/>
      <c r="O2" s="113"/>
      <c r="P2" s="113"/>
    </row>
    <row r="3" spans="1:16" ht="61.5" customHeight="1" x14ac:dyDescent="0.3">
      <c r="A3" s="5"/>
      <c r="B3" s="79" t="s">
        <v>717</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15.6" x14ac:dyDescent="0.3">
      <c r="A7" s="82">
        <v>1</v>
      </c>
      <c r="B7" s="83" t="s">
        <v>407</v>
      </c>
      <c r="C7" s="84">
        <v>1454.96</v>
      </c>
      <c r="D7" s="84"/>
      <c r="E7" s="85"/>
      <c r="F7" s="86">
        <f>SUM(C7,D7)</f>
        <v>1454.96</v>
      </c>
      <c r="G7" s="83">
        <v>2210</v>
      </c>
      <c r="H7" s="84">
        <v>250.8</v>
      </c>
      <c r="I7" s="85" t="s">
        <v>703</v>
      </c>
      <c r="J7" s="84"/>
      <c r="K7" s="84">
        <v>121.08</v>
      </c>
    </row>
    <row r="8" spans="1:16" ht="15.6" x14ac:dyDescent="0.3">
      <c r="A8" s="82"/>
      <c r="B8" s="83"/>
      <c r="C8" s="84"/>
      <c r="D8" s="84"/>
      <c r="E8" s="85"/>
      <c r="F8" s="86">
        <f t="shared" ref="F8:F50" si="0">SUM(C8,D8)</f>
        <v>0</v>
      </c>
      <c r="G8" s="83">
        <v>2220</v>
      </c>
      <c r="H8" s="84">
        <v>352.3</v>
      </c>
      <c r="I8" s="85" t="s">
        <v>91</v>
      </c>
      <c r="J8" s="84"/>
      <c r="K8" s="87"/>
    </row>
    <row r="9" spans="1:16" ht="15.6" x14ac:dyDescent="0.3">
      <c r="A9" s="82"/>
      <c r="B9" s="83"/>
      <c r="C9" s="84"/>
      <c r="D9" s="84"/>
      <c r="E9" s="85"/>
      <c r="F9" s="86">
        <f t="shared" si="0"/>
        <v>0</v>
      </c>
      <c r="G9" s="83">
        <v>2230</v>
      </c>
      <c r="H9" s="84">
        <v>477.48</v>
      </c>
      <c r="I9" s="85" t="s">
        <v>718</v>
      </c>
      <c r="J9" s="84"/>
      <c r="K9" s="87"/>
    </row>
    <row r="10" spans="1:16" ht="15.6" x14ac:dyDescent="0.3">
      <c r="A10" s="82"/>
      <c r="B10" s="83"/>
      <c r="C10" s="84"/>
      <c r="D10" s="84"/>
      <c r="E10" s="85"/>
      <c r="F10" s="86">
        <f t="shared" si="0"/>
        <v>0</v>
      </c>
      <c r="G10" s="83">
        <v>2240</v>
      </c>
      <c r="H10" s="84">
        <v>253.3</v>
      </c>
      <c r="I10" s="85" t="s">
        <v>719</v>
      </c>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8"/>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88"/>
      <c r="B15" s="83"/>
      <c r="C15" s="84"/>
      <c r="D15" s="84"/>
      <c r="E15" s="85"/>
      <c r="F15" s="86">
        <f t="shared" si="0"/>
        <v>0</v>
      </c>
      <c r="G15" s="83"/>
      <c r="H15" s="84"/>
      <c r="I15" s="85"/>
      <c r="J15" s="84"/>
      <c r="K15" s="87"/>
    </row>
    <row r="16" spans="1:16" ht="15" customHeight="1" x14ac:dyDescent="0.3">
      <c r="A16" s="88"/>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1454.96</v>
      </c>
      <c r="D50" s="60">
        <f>SUM(D7:D49)</f>
        <v>0</v>
      </c>
      <c r="E50" s="61"/>
      <c r="F50" s="92">
        <f t="shared" si="0"/>
        <v>1454.96</v>
      </c>
      <c r="G50" s="93"/>
      <c r="H50" s="60">
        <f>SUM(H7:H49)</f>
        <v>1333.8799999999999</v>
      </c>
      <c r="I50" s="61"/>
      <c r="J50" s="60">
        <f>SUM(J7:J49)</f>
        <v>0</v>
      </c>
      <c r="K50" s="64">
        <f>C50-H50</f>
        <v>121.08000000000015</v>
      </c>
    </row>
    <row r="53" spans="1:11" ht="15.6" x14ac:dyDescent="0.3">
      <c r="B53" s="65" t="s">
        <v>720</v>
      </c>
      <c r="F53" s="94"/>
      <c r="G53" s="67" t="s">
        <v>721</v>
      </c>
      <c r="H53" s="73"/>
    </row>
    <row r="54" spans="1:11" x14ac:dyDescent="0.3">
      <c r="B54" s="65"/>
      <c r="F54" s="72" t="s">
        <v>373</v>
      </c>
      <c r="G54" s="72"/>
      <c r="H54" s="72"/>
    </row>
    <row r="55" spans="1:11" ht="15.6" x14ac:dyDescent="0.3">
      <c r="B55" s="65" t="s">
        <v>365</v>
      </c>
      <c r="F55" s="94"/>
      <c r="G55" s="67" t="s">
        <v>722</v>
      </c>
      <c r="H55" s="73"/>
    </row>
    <row r="56" spans="1:11" x14ac:dyDescent="0.3">
      <c r="F56" s="72" t="s">
        <v>373</v>
      </c>
      <c r="G56" s="72"/>
      <c r="H56" s="72"/>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52ED-E8BB-4AD9-B8CA-1F6906102711}">
  <sheetPr>
    <pageSetUpPr fitToPage="1"/>
  </sheetPr>
  <dimension ref="A1:P58"/>
  <sheetViews>
    <sheetView tabSelected="1" zoomScaleNormal="100" workbookViewId="0">
      <selection activeCell="B58" sqref="B58"/>
    </sheetView>
  </sheetViews>
  <sheetFormatPr defaultRowHeight="14.4" x14ac:dyDescent="0.3"/>
  <cols>
    <col min="1" max="1" width="7.33203125" customWidth="1"/>
    <col min="2" max="2" width="24.44140625" customWidth="1"/>
    <col min="3" max="3" width="16.33203125" customWidth="1"/>
    <col min="4" max="4" width="13.5546875" customWidth="1"/>
    <col min="5" max="5" width="18.88671875" customWidth="1"/>
    <col min="6" max="6" width="15.88671875" customWidth="1"/>
    <col min="7" max="7" width="16.5546875" customWidth="1"/>
    <col min="8" max="8" width="14.33203125" customWidth="1"/>
    <col min="9" max="9" width="22.88671875" customWidth="1"/>
    <col min="10" max="10" width="14" customWidth="1"/>
    <col min="11" max="11" width="15.5546875" customWidth="1"/>
    <col min="257" max="257" width="7.33203125" customWidth="1"/>
    <col min="258" max="258" width="24.44140625" customWidth="1"/>
    <col min="259" max="259" width="16.33203125" customWidth="1"/>
    <col min="260" max="260" width="13.5546875" customWidth="1"/>
    <col min="261" max="261" width="18.88671875" customWidth="1"/>
    <col min="262" max="262" width="15.88671875" customWidth="1"/>
    <col min="263" max="263" width="16.5546875" customWidth="1"/>
    <col min="264" max="264" width="14.33203125" customWidth="1"/>
    <col min="265" max="265" width="22.88671875" customWidth="1"/>
    <col min="266" max="266" width="14" customWidth="1"/>
    <col min="267" max="267" width="15.5546875" customWidth="1"/>
    <col min="513" max="513" width="7.33203125" customWidth="1"/>
    <col min="514" max="514" width="24.44140625" customWidth="1"/>
    <col min="515" max="515" width="16.33203125" customWidth="1"/>
    <col min="516" max="516" width="13.5546875" customWidth="1"/>
    <col min="517" max="517" width="18.88671875" customWidth="1"/>
    <col min="518" max="518" width="15.88671875" customWidth="1"/>
    <col min="519" max="519" width="16.5546875" customWidth="1"/>
    <col min="520" max="520" width="14.33203125" customWidth="1"/>
    <col min="521" max="521" width="22.88671875" customWidth="1"/>
    <col min="522" max="522" width="14" customWidth="1"/>
    <col min="523" max="523" width="15.5546875" customWidth="1"/>
    <col min="769" max="769" width="7.33203125" customWidth="1"/>
    <col min="770" max="770" width="24.44140625" customWidth="1"/>
    <col min="771" max="771" width="16.33203125" customWidth="1"/>
    <col min="772" max="772" width="13.5546875" customWidth="1"/>
    <col min="773" max="773" width="18.88671875" customWidth="1"/>
    <col min="774" max="774" width="15.88671875" customWidth="1"/>
    <col min="775" max="775" width="16.5546875" customWidth="1"/>
    <col min="776" max="776" width="14.33203125" customWidth="1"/>
    <col min="777" max="777" width="22.88671875" customWidth="1"/>
    <col min="778" max="778" width="14" customWidth="1"/>
    <col min="779" max="779" width="15.5546875" customWidth="1"/>
    <col min="1025" max="1025" width="7.33203125" customWidth="1"/>
    <col min="1026" max="1026" width="24.44140625" customWidth="1"/>
    <col min="1027" max="1027" width="16.33203125" customWidth="1"/>
    <col min="1028" max="1028" width="13.5546875" customWidth="1"/>
    <col min="1029" max="1029" width="18.88671875" customWidth="1"/>
    <col min="1030" max="1030" width="15.88671875" customWidth="1"/>
    <col min="1031" max="1031" width="16.5546875" customWidth="1"/>
    <col min="1032" max="1032" width="14.33203125" customWidth="1"/>
    <col min="1033" max="1033" width="22.88671875" customWidth="1"/>
    <col min="1034" max="1034" width="14" customWidth="1"/>
    <col min="1035" max="1035" width="15.5546875" customWidth="1"/>
    <col min="1281" max="1281" width="7.33203125" customWidth="1"/>
    <col min="1282" max="1282" width="24.44140625" customWidth="1"/>
    <col min="1283" max="1283" width="16.33203125" customWidth="1"/>
    <col min="1284" max="1284" width="13.5546875" customWidth="1"/>
    <col min="1285" max="1285" width="18.88671875" customWidth="1"/>
    <col min="1286" max="1286" width="15.88671875" customWidth="1"/>
    <col min="1287" max="1287" width="16.5546875" customWidth="1"/>
    <col min="1288" max="1288" width="14.33203125" customWidth="1"/>
    <col min="1289" max="1289" width="22.88671875" customWidth="1"/>
    <col min="1290" max="1290" width="14" customWidth="1"/>
    <col min="1291" max="1291" width="15.5546875" customWidth="1"/>
    <col min="1537" max="1537" width="7.33203125" customWidth="1"/>
    <col min="1538" max="1538" width="24.44140625" customWidth="1"/>
    <col min="1539" max="1539" width="16.33203125" customWidth="1"/>
    <col min="1540" max="1540" width="13.5546875" customWidth="1"/>
    <col min="1541" max="1541" width="18.88671875" customWidth="1"/>
    <col min="1542" max="1542" width="15.88671875" customWidth="1"/>
    <col min="1543" max="1543" width="16.5546875" customWidth="1"/>
    <col min="1544" max="1544" width="14.33203125" customWidth="1"/>
    <col min="1545" max="1545" width="22.88671875" customWidth="1"/>
    <col min="1546" max="1546" width="14" customWidth="1"/>
    <col min="1547" max="1547" width="15.5546875" customWidth="1"/>
    <col min="1793" max="1793" width="7.33203125" customWidth="1"/>
    <col min="1794" max="1794" width="24.44140625" customWidth="1"/>
    <col min="1795" max="1795" width="16.33203125" customWidth="1"/>
    <col min="1796" max="1796" width="13.5546875" customWidth="1"/>
    <col min="1797" max="1797" width="18.88671875" customWidth="1"/>
    <col min="1798" max="1798" width="15.88671875" customWidth="1"/>
    <col min="1799" max="1799" width="16.5546875" customWidth="1"/>
    <col min="1800" max="1800" width="14.33203125" customWidth="1"/>
    <col min="1801" max="1801" width="22.88671875" customWidth="1"/>
    <col min="1802" max="1802" width="14" customWidth="1"/>
    <col min="1803" max="1803" width="15.5546875" customWidth="1"/>
    <col min="2049" max="2049" width="7.33203125" customWidth="1"/>
    <col min="2050" max="2050" width="24.44140625" customWidth="1"/>
    <col min="2051" max="2051" width="16.33203125" customWidth="1"/>
    <col min="2052" max="2052" width="13.5546875" customWidth="1"/>
    <col min="2053" max="2053" width="18.88671875" customWidth="1"/>
    <col min="2054" max="2054" width="15.88671875" customWidth="1"/>
    <col min="2055" max="2055" width="16.5546875" customWidth="1"/>
    <col min="2056" max="2056" width="14.33203125" customWidth="1"/>
    <col min="2057" max="2057" width="22.88671875" customWidth="1"/>
    <col min="2058" max="2058" width="14" customWidth="1"/>
    <col min="2059" max="2059" width="15.5546875" customWidth="1"/>
    <col min="2305" max="2305" width="7.33203125" customWidth="1"/>
    <col min="2306" max="2306" width="24.44140625" customWidth="1"/>
    <col min="2307" max="2307" width="16.33203125" customWidth="1"/>
    <col min="2308" max="2308" width="13.5546875" customWidth="1"/>
    <col min="2309" max="2309" width="18.88671875" customWidth="1"/>
    <col min="2310" max="2310" width="15.88671875" customWidth="1"/>
    <col min="2311" max="2311" width="16.5546875" customWidth="1"/>
    <col min="2312" max="2312" width="14.33203125" customWidth="1"/>
    <col min="2313" max="2313" width="22.88671875" customWidth="1"/>
    <col min="2314" max="2314" width="14" customWidth="1"/>
    <col min="2315" max="2315" width="15.5546875" customWidth="1"/>
    <col min="2561" max="2561" width="7.33203125" customWidth="1"/>
    <col min="2562" max="2562" width="24.44140625" customWidth="1"/>
    <col min="2563" max="2563" width="16.33203125" customWidth="1"/>
    <col min="2564" max="2564" width="13.5546875" customWidth="1"/>
    <col min="2565" max="2565" width="18.88671875" customWidth="1"/>
    <col min="2566" max="2566" width="15.88671875" customWidth="1"/>
    <col min="2567" max="2567" width="16.5546875" customWidth="1"/>
    <col min="2568" max="2568" width="14.33203125" customWidth="1"/>
    <col min="2569" max="2569" width="22.88671875" customWidth="1"/>
    <col min="2570" max="2570" width="14" customWidth="1"/>
    <col min="2571" max="2571" width="15.5546875" customWidth="1"/>
    <col min="2817" max="2817" width="7.33203125" customWidth="1"/>
    <col min="2818" max="2818" width="24.44140625" customWidth="1"/>
    <col min="2819" max="2819" width="16.33203125" customWidth="1"/>
    <col min="2820" max="2820" width="13.5546875" customWidth="1"/>
    <col min="2821" max="2821" width="18.88671875" customWidth="1"/>
    <col min="2822" max="2822" width="15.88671875" customWidth="1"/>
    <col min="2823" max="2823" width="16.5546875" customWidth="1"/>
    <col min="2824" max="2824" width="14.33203125" customWidth="1"/>
    <col min="2825" max="2825" width="22.88671875" customWidth="1"/>
    <col min="2826" max="2826" width="14" customWidth="1"/>
    <col min="2827" max="2827" width="15.5546875" customWidth="1"/>
    <col min="3073" max="3073" width="7.33203125" customWidth="1"/>
    <col min="3074" max="3074" width="24.44140625" customWidth="1"/>
    <col min="3075" max="3075" width="16.33203125" customWidth="1"/>
    <col min="3076" max="3076" width="13.5546875" customWidth="1"/>
    <col min="3077" max="3077" width="18.88671875" customWidth="1"/>
    <col min="3078" max="3078" width="15.88671875" customWidth="1"/>
    <col min="3079" max="3079" width="16.5546875" customWidth="1"/>
    <col min="3080" max="3080" width="14.33203125" customWidth="1"/>
    <col min="3081" max="3081" width="22.88671875" customWidth="1"/>
    <col min="3082" max="3082" width="14" customWidth="1"/>
    <col min="3083" max="3083" width="15.5546875" customWidth="1"/>
    <col min="3329" max="3329" width="7.33203125" customWidth="1"/>
    <col min="3330" max="3330" width="24.44140625" customWidth="1"/>
    <col min="3331" max="3331" width="16.33203125" customWidth="1"/>
    <col min="3332" max="3332" width="13.5546875" customWidth="1"/>
    <col min="3333" max="3333" width="18.88671875" customWidth="1"/>
    <col min="3334" max="3334" width="15.88671875" customWidth="1"/>
    <col min="3335" max="3335" width="16.5546875" customWidth="1"/>
    <col min="3336" max="3336" width="14.33203125" customWidth="1"/>
    <col min="3337" max="3337" width="22.88671875" customWidth="1"/>
    <col min="3338" max="3338" width="14" customWidth="1"/>
    <col min="3339" max="3339" width="15.5546875" customWidth="1"/>
    <col min="3585" max="3585" width="7.33203125" customWidth="1"/>
    <col min="3586" max="3586" width="24.44140625" customWidth="1"/>
    <col min="3587" max="3587" width="16.33203125" customWidth="1"/>
    <col min="3588" max="3588" width="13.5546875" customWidth="1"/>
    <col min="3589" max="3589" width="18.88671875" customWidth="1"/>
    <col min="3590" max="3590" width="15.88671875" customWidth="1"/>
    <col min="3591" max="3591" width="16.5546875" customWidth="1"/>
    <col min="3592" max="3592" width="14.33203125" customWidth="1"/>
    <col min="3593" max="3593" width="22.88671875" customWidth="1"/>
    <col min="3594" max="3594" width="14" customWidth="1"/>
    <col min="3595" max="3595" width="15.5546875" customWidth="1"/>
    <col min="3841" max="3841" width="7.33203125" customWidth="1"/>
    <col min="3842" max="3842" width="24.44140625" customWidth="1"/>
    <col min="3843" max="3843" width="16.33203125" customWidth="1"/>
    <col min="3844" max="3844" width="13.5546875" customWidth="1"/>
    <col min="3845" max="3845" width="18.88671875" customWidth="1"/>
    <col min="3846" max="3846" width="15.88671875" customWidth="1"/>
    <col min="3847" max="3847" width="16.5546875" customWidth="1"/>
    <col min="3848" max="3848" width="14.33203125" customWidth="1"/>
    <col min="3849" max="3849" width="22.88671875" customWidth="1"/>
    <col min="3850" max="3850" width="14" customWidth="1"/>
    <col min="3851" max="3851" width="15.5546875" customWidth="1"/>
    <col min="4097" max="4097" width="7.33203125" customWidth="1"/>
    <col min="4098" max="4098" width="24.44140625" customWidth="1"/>
    <col min="4099" max="4099" width="16.33203125" customWidth="1"/>
    <col min="4100" max="4100" width="13.5546875" customWidth="1"/>
    <col min="4101" max="4101" width="18.88671875" customWidth="1"/>
    <col min="4102" max="4102" width="15.88671875" customWidth="1"/>
    <col min="4103" max="4103" width="16.5546875" customWidth="1"/>
    <col min="4104" max="4104" width="14.33203125" customWidth="1"/>
    <col min="4105" max="4105" width="22.88671875" customWidth="1"/>
    <col min="4106" max="4106" width="14" customWidth="1"/>
    <col min="4107" max="4107" width="15.5546875" customWidth="1"/>
    <col min="4353" max="4353" width="7.33203125" customWidth="1"/>
    <col min="4354" max="4354" width="24.44140625" customWidth="1"/>
    <col min="4355" max="4355" width="16.33203125" customWidth="1"/>
    <col min="4356" max="4356" width="13.5546875" customWidth="1"/>
    <col min="4357" max="4357" width="18.88671875" customWidth="1"/>
    <col min="4358" max="4358" width="15.88671875" customWidth="1"/>
    <col min="4359" max="4359" width="16.5546875" customWidth="1"/>
    <col min="4360" max="4360" width="14.33203125" customWidth="1"/>
    <col min="4361" max="4361" width="22.88671875" customWidth="1"/>
    <col min="4362" max="4362" width="14" customWidth="1"/>
    <col min="4363" max="4363" width="15.5546875" customWidth="1"/>
    <col min="4609" max="4609" width="7.33203125" customWidth="1"/>
    <col min="4610" max="4610" width="24.44140625" customWidth="1"/>
    <col min="4611" max="4611" width="16.33203125" customWidth="1"/>
    <col min="4612" max="4612" width="13.5546875" customWidth="1"/>
    <col min="4613" max="4613" width="18.88671875" customWidth="1"/>
    <col min="4614" max="4614" width="15.88671875" customWidth="1"/>
    <col min="4615" max="4615" width="16.5546875" customWidth="1"/>
    <col min="4616" max="4616" width="14.33203125" customWidth="1"/>
    <col min="4617" max="4617" width="22.88671875" customWidth="1"/>
    <col min="4618" max="4618" width="14" customWidth="1"/>
    <col min="4619" max="4619" width="15.5546875" customWidth="1"/>
    <col min="4865" max="4865" width="7.33203125" customWidth="1"/>
    <col min="4866" max="4866" width="24.44140625" customWidth="1"/>
    <col min="4867" max="4867" width="16.33203125" customWidth="1"/>
    <col min="4868" max="4868" width="13.5546875" customWidth="1"/>
    <col min="4869" max="4869" width="18.88671875" customWidth="1"/>
    <col min="4870" max="4870" width="15.88671875" customWidth="1"/>
    <col min="4871" max="4871" width="16.5546875" customWidth="1"/>
    <col min="4872" max="4872" width="14.33203125" customWidth="1"/>
    <col min="4873" max="4873" width="22.88671875" customWidth="1"/>
    <col min="4874" max="4874" width="14" customWidth="1"/>
    <col min="4875" max="4875" width="15.5546875" customWidth="1"/>
    <col min="5121" max="5121" width="7.33203125" customWidth="1"/>
    <col min="5122" max="5122" width="24.44140625" customWidth="1"/>
    <col min="5123" max="5123" width="16.33203125" customWidth="1"/>
    <col min="5124" max="5124" width="13.5546875" customWidth="1"/>
    <col min="5125" max="5125" width="18.88671875" customWidth="1"/>
    <col min="5126" max="5126" width="15.88671875" customWidth="1"/>
    <col min="5127" max="5127" width="16.5546875" customWidth="1"/>
    <col min="5128" max="5128" width="14.33203125" customWidth="1"/>
    <col min="5129" max="5129" width="22.88671875" customWidth="1"/>
    <col min="5130" max="5130" width="14" customWidth="1"/>
    <col min="5131" max="5131" width="15.5546875" customWidth="1"/>
    <col min="5377" max="5377" width="7.33203125" customWidth="1"/>
    <col min="5378" max="5378" width="24.44140625" customWidth="1"/>
    <col min="5379" max="5379" width="16.33203125" customWidth="1"/>
    <col min="5380" max="5380" width="13.5546875" customWidth="1"/>
    <col min="5381" max="5381" width="18.88671875" customWidth="1"/>
    <col min="5382" max="5382" width="15.88671875" customWidth="1"/>
    <col min="5383" max="5383" width="16.5546875" customWidth="1"/>
    <col min="5384" max="5384" width="14.33203125" customWidth="1"/>
    <col min="5385" max="5385" width="22.88671875" customWidth="1"/>
    <col min="5386" max="5386" width="14" customWidth="1"/>
    <col min="5387" max="5387" width="15.5546875" customWidth="1"/>
    <col min="5633" max="5633" width="7.33203125" customWidth="1"/>
    <col min="5634" max="5634" width="24.44140625" customWidth="1"/>
    <col min="5635" max="5635" width="16.33203125" customWidth="1"/>
    <col min="5636" max="5636" width="13.5546875" customWidth="1"/>
    <col min="5637" max="5637" width="18.88671875" customWidth="1"/>
    <col min="5638" max="5638" width="15.88671875" customWidth="1"/>
    <col min="5639" max="5639" width="16.5546875" customWidth="1"/>
    <col min="5640" max="5640" width="14.33203125" customWidth="1"/>
    <col min="5641" max="5641" width="22.88671875" customWidth="1"/>
    <col min="5642" max="5642" width="14" customWidth="1"/>
    <col min="5643" max="5643" width="15.5546875" customWidth="1"/>
    <col min="5889" max="5889" width="7.33203125" customWidth="1"/>
    <col min="5890" max="5890" width="24.44140625" customWidth="1"/>
    <col min="5891" max="5891" width="16.33203125" customWidth="1"/>
    <col min="5892" max="5892" width="13.5546875" customWidth="1"/>
    <col min="5893" max="5893" width="18.88671875" customWidth="1"/>
    <col min="5894" max="5894" width="15.88671875" customWidth="1"/>
    <col min="5895" max="5895" width="16.5546875" customWidth="1"/>
    <col min="5896" max="5896" width="14.33203125" customWidth="1"/>
    <col min="5897" max="5897" width="22.88671875" customWidth="1"/>
    <col min="5898" max="5898" width="14" customWidth="1"/>
    <col min="5899" max="5899" width="15.5546875" customWidth="1"/>
    <col min="6145" max="6145" width="7.33203125" customWidth="1"/>
    <col min="6146" max="6146" width="24.44140625" customWidth="1"/>
    <col min="6147" max="6147" width="16.33203125" customWidth="1"/>
    <col min="6148" max="6148" width="13.5546875" customWidth="1"/>
    <col min="6149" max="6149" width="18.88671875" customWidth="1"/>
    <col min="6150" max="6150" width="15.88671875" customWidth="1"/>
    <col min="6151" max="6151" width="16.5546875" customWidth="1"/>
    <col min="6152" max="6152" width="14.33203125" customWidth="1"/>
    <col min="6153" max="6153" width="22.88671875" customWidth="1"/>
    <col min="6154" max="6154" width="14" customWidth="1"/>
    <col min="6155" max="6155" width="15.5546875" customWidth="1"/>
    <col min="6401" max="6401" width="7.33203125" customWidth="1"/>
    <col min="6402" max="6402" width="24.44140625" customWidth="1"/>
    <col min="6403" max="6403" width="16.33203125" customWidth="1"/>
    <col min="6404" max="6404" width="13.5546875" customWidth="1"/>
    <col min="6405" max="6405" width="18.88671875" customWidth="1"/>
    <col min="6406" max="6406" width="15.88671875" customWidth="1"/>
    <col min="6407" max="6407" width="16.5546875" customWidth="1"/>
    <col min="6408" max="6408" width="14.33203125" customWidth="1"/>
    <col min="6409" max="6409" width="22.88671875" customWidth="1"/>
    <col min="6410" max="6410" width="14" customWidth="1"/>
    <col min="6411" max="6411" width="15.5546875" customWidth="1"/>
    <col min="6657" max="6657" width="7.33203125" customWidth="1"/>
    <col min="6658" max="6658" width="24.44140625" customWidth="1"/>
    <col min="6659" max="6659" width="16.33203125" customWidth="1"/>
    <col min="6660" max="6660" width="13.5546875" customWidth="1"/>
    <col min="6661" max="6661" width="18.88671875" customWidth="1"/>
    <col min="6662" max="6662" width="15.88671875" customWidth="1"/>
    <col min="6663" max="6663" width="16.5546875" customWidth="1"/>
    <col min="6664" max="6664" width="14.33203125" customWidth="1"/>
    <col min="6665" max="6665" width="22.88671875" customWidth="1"/>
    <col min="6666" max="6666" width="14" customWidth="1"/>
    <col min="6667" max="6667" width="15.5546875" customWidth="1"/>
    <col min="6913" max="6913" width="7.33203125" customWidth="1"/>
    <col min="6914" max="6914" width="24.44140625" customWidth="1"/>
    <col min="6915" max="6915" width="16.33203125" customWidth="1"/>
    <col min="6916" max="6916" width="13.5546875" customWidth="1"/>
    <col min="6917" max="6917" width="18.88671875" customWidth="1"/>
    <col min="6918" max="6918" width="15.88671875" customWidth="1"/>
    <col min="6919" max="6919" width="16.5546875" customWidth="1"/>
    <col min="6920" max="6920" width="14.33203125" customWidth="1"/>
    <col min="6921" max="6921" width="22.88671875" customWidth="1"/>
    <col min="6922" max="6922" width="14" customWidth="1"/>
    <col min="6923" max="6923" width="15.5546875" customWidth="1"/>
    <col min="7169" max="7169" width="7.33203125" customWidth="1"/>
    <col min="7170" max="7170" width="24.44140625" customWidth="1"/>
    <col min="7171" max="7171" width="16.33203125" customWidth="1"/>
    <col min="7172" max="7172" width="13.5546875" customWidth="1"/>
    <col min="7173" max="7173" width="18.88671875" customWidth="1"/>
    <col min="7174" max="7174" width="15.88671875" customWidth="1"/>
    <col min="7175" max="7175" width="16.5546875" customWidth="1"/>
    <col min="7176" max="7176" width="14.33203125" customWidth="1"/>
    <col min="7177" max="7177" width="22.88671875" customWidth="1"/>
    <col min="7178" max="7178" width="14" customWidth="1"/>
    <col min="7179" max="7179" width="15.5546875" customWidth="1"/>
    <col min="7425" max="7425" width="7.33203125" customWidth="1"/>
    <col min="7426" max="7426" width="24.44140625" customWidth="1"/>
    <col min="7427" max="7427" width="16.33203125" customWidth="1"/>
    <col min="7428" max="7428" width="13.5546875" customWidth="1"/>
    <col min="7429" max="7429" width="18.88671875" customWidth="1"/>
    <col min="7430" max="7430" width="15.88671875" customWidth="1"/>
    <col min="7431" max="7431" width="16.5546875" customWidth="1"/>
    <col min="7432" max="7432" width="14.33203125" customWidth="1"/>
    <col min="7433" max="7433" width="22.88671875" customWidth="1"/>
    <col min="7434" max="7434" width="14" customWidth="1"/>
    <col min="7435" max="7435" width="15.5546875" customWidth="1"/>
    <col min="7681" max="7681" width="7.33203125" customWidth="1"/>
    <col min="7682" max="7682" width="24.44140625" customWidth="1"/>
    <col min="7683" max="7683" width="16.33203125" customWidth="1"/>
    <col min="7684" max="7684" width="13.5546875" customWidth="1"/>
    <col min="7685" max="7685" width="18.88671875" customWidth="1"/>
    <col min="7686" max="7686" width="15.88671875" customWidth="1"/>
    <col min="7687" max="7687" width="16.5546875" customWidth="1"/>
    <col min="7688" max="7688" width="14.33203125" customWidth="1"/>
    <col min="7689" max="7689" width="22.88671875" customWidth="1"/>
    <col min="7690" max="7690" width="14" customWidth="1"/>
    <col min="7691" max="7691" width="15.5546875" customWidth="1"/>
    <col min="7937" max="7937" width="7.33203125" customWidth="1"/>
    <col min="7938" max="7938" width="24.44140625" customWidth="1"/>
    <col min="7939" max="7939" width="16.33203125" customWidth="1"/>
    <col min="7940" max="7940" width="13.5546875" customWidth="1"/>
    <col min="7941" max="7941" width="18.88671875" customWidth="1"/>
    <col min="7942" max="7942" width="15.88671875" customWidth="1"/>
    <col min="7943" max="7943" width="16.5546875" customWidth="1"/>
    <col min="7944" max="7944" width="14.33203125" customWidth="1"/>
    <col min="7945" max="7945" width="22.88671875" customWidth="1"/>
    <col min="7946" max="7946" width="14" customWidth="1"/>
    <col min="7947" max="7947" width="15.5546875" customWidth="1"/>
    <col min="8193" max="8193" width="7.33203125" customWidth="1"/>
    <col min="8194" max="8194" width="24.44140625" customWidth="1"/>
    <col min="8195" max="8195" width="16.33203125" customWidth="1"/>
    <col min="8196" max="8196" width="13.5546875" customWidth="1"/>
    <col min="8197" max="8197" width="18.88671875" customWidth="1"/>
    <col min="8198" max="8198" width="15.88671875" customWidth="1"/>
    <col min="8199" max="8199" width="16.5546875" customWidth="1"/>
    <col min="8200" max="8200" width="14.33203125" customWidth="1"/>
    <col min="8201" max="8201" width="22.88671875" customWidth="1"/>
    <col min="8202" max="8202" width="14" customWidth="1"/>
    <col min="8203" max="8203" width="15.5546875" customWidth="1"/>
    <col min="8449" max="8449" width="7.33203125" customWidth="1"/>
    <col min="8450" max="8450" width="24.44140625" customWidth="1"/>
    <col min="8451" max="8451" width="16.33203125" customWidth="1"/>
    <col min="8452" max="8452" width="13.5546875" customWidth="1"/>
    <col min="8453" max="8453" width="18.88671875" customWidth="1"/>
    <col min="8454" max="8454" width="15.88671875" customWidth="1"/>
    <col min="8455" max="8455" width="16.5546875" customWidth="1"/>
    <col min="8456" max="8456" width="14.33203125" customWidth="1"/>
    <col min="8457" max="8457" width="22.88671875" customWidth="1"/>
    <col min="8458" max="8458" width="14" customWidth="1"/>
    <col min="8459" max="8459" width="15.5546875" customWidth="1"/>
    <col min="8705" max="8705" width="7.33203125" customWidth="1"/>
    <col min="8706" max="8706" width="24.44140625" customWidth="1"/>
    <col min="8707" max="8707" width="16.33203125" customWidth="1"/>
    <col min="8708" max="8708" width="13.5546875" customWidth="1"/>
    <col min="8709" max="8709" width="18.88671875" customWidth="1"/>
    <col min="8710" max="8710" width="15.88671875" customWidth="1"/>
    <col min="8711" max="8711" width="16.5546875" customWidth="1"/>
    <col min="8712" max="8712" width="14.33203125" customWidth="1"/>
    <col min="8713" max="8713" width="22.88671875" customWidth="1"/>
    <col min="8714" max="8714" width="14" customWidth="1"/>
    <col min="8715" max="8715" width="15.5546875" customWidth="1"/>
    <col min="8961" max="8961" width="7.33203125" customWidth="1"/>
    <col min="8962" max="8962" width="24.44140625" customWidth="1"/>
    <col min="8963" max="8963" width="16.33203125" customWidth="1"/>
    <col min="8964" max="8964" width="13.5546875" customWidth="1"/>
    <col min="8965" max="8965" width="18.88671875" customWidth="1"/>
    <col min="8966" max="8966" width="15.88671875" customWidth="1"/>
    <col min="8967" max="8967" width="16.5546875" customWidth="1"/>
    <col min="8968" max="8968" width="14.33203125" customWidth="1"/>
    <col min="8969" max="8969" width="22.88671875" customWidth="1"/>
    <col min="8970" max="8970" width="14" customWidth="1"/>
    <col min="8971" max="8971" width="15.5546875" customWidth="1"/>
    <col min="9217" max="9217" width="7.33203125" customWidth="1"/>
    <col min="9218" max="9218" width="24.44140625" customWidth="1"/>
    <col min="9219" max="9219" width="16.33203125" customWidth="1"/>
    <col min="9220" max="9220" width="13.5546875" customWidth="1"/>
    <col min="9221" max="9221" width="18.88671875" customWidth="1"/>
    <col min="9222" max="9222" width="15.88671875" customWidth="1"/>
    <col min="9223" max="9223" width="16.5546875" customWidth="1"/>
    <col min="9224" max="9224" width="14.33203125" customWidth="1"/>
    <col min="9225" max="9225" width="22.88671875" customWidth="1"/>
    <col min="9226" max="9226" width="14" customWidth="1"/>
    <col min="9227" max="9227" width="15.5546875" customWidth="1"/>
    <col min="9473" max="9473" width="7.33203125" customWidth="1"/>
    <col min="9474" max="9474" width="24.44140625" customWidth="1"/>
    <col min="9475" max="9475" width="16.33203125" customWidth="1"/>
    <col min="9476" max="9476" width="13.5546875" customWidth="1"/>
    <col min="9477" max="9477" width="18.88671875" customWidth="1"/>
    <col min="9478" max="9478" width="15.88671875" customWidth="1"/>
    <col min="9479" max="9479" width="16.5546875" customWidth="1"/>
    <col min="9480" max="9480" width="14.33203125" customWidth="1"/>
    <col min="9481" max="9481" width="22.88671875" customWidth="1"/>
    <col min="9482" max="9482" width="14" customWidth="1"/>
    <col min="9483" max="9483" width="15.5546875" customWidth="1"/>
    <col min="9729" max="9729" width="7.33203125" customWidth="1"/>
    <col min="9730" max="9730" width="24.44140625" customWidth="1"/>
    <col min="9731" max="9731" width="16.33203125" customWidth="1"/>
    <col min="9732" max="9732" width="13.5546875" customWidth="1"/>
    <col min="9733" max="9733" width="18.88671875" customWidth="1"/>
    <col min="9734" max="9734" width="15.88671875" customWidth="1"/>
    <col min="9735" max="9735" width="16.5546875" customWidth="1"/>
    <col min="9736" max="9736" width="14.33203125" customWidth="1"/>
    <col min="9737" max="9737" width="22.88671875" customWidth="1"/>
    <col min="9738" max="9738" width="14" customWidth="1"/>
    <col min="9739" max="9739" width="15.5546875" customWidth="1"/>
    <col min="9985" max="9985" width="7.33203125" customWidth="1"/>
    <col min="9986" max="9986" width="24.44140625" customWidth="1"/>
    <col min="9987" max="9987" width="16.33203125" customWidth="1"/>
    <col min="9988" max="9988" width="13.5546875" customWidth="1"/>
    <col min="9989" max="9989" width="18.88671875" customWidth="1"/>
    <col min="9990" max="9990" width="15.88671875" customWidth="1"/>
    <col min="9991" max="9991" width="16.5546875" customWidth="1"/>
    <col min="9992" max="9992" width="14.33203125" customWidth="1"/>
    <col min="9993" max="9993" width="22.88671875" customWidth="1"/>
    <col min="9994" max="9994" width="14" customWidth="1"/>
    <col min="9995" max="9995" width="15.5546875" customWidth="1"/>
    <col min="10241" max="10241" width="7.33203125" customWidth="1"/>
    <col min="10242" max="10242" width="24.44140625" customWidth="1"/>
    <col min="10243" max="10243" width="16.33203125" customWidth="1"/>
    <col min="10244" max="10244" width="13.5546875" customWidth="1"/>
    <col min="10245" max="10245" width="18.88671875" customWidth="1"/>
    <col min="10246" max="10246" width="15.88671875" customWidth="1"/>
    <col min="10247" max="10247" width="16.5546875" customWidth="1"/>
    <col min="10248" max="10248" width="14.33203125" customWidth="1"/>
    <col min="10249" max="10249" width="22.88671875" customWidth="1"/>
    <col min="10250" max="10250" width="14" customWidth="1"/>
    <col min="10251" max="10251" width="15.5546875" customWidth="1"/>
    <col min="10497" max="10497" width="7.33203125" customWidth="1"/>
    <col min="10498" max="10498" width="24.44140625" customWidth="1"/>
    <col min="10499" max="10499" width="16.33203125" customWidth="1"/>
    <col min="10500" max="10500" width="13.5546875" customWidth="1"/>
    <col min="10501" max="10501" width="18.88671875" customWidth="1"/>
    <col min="10502" max="10502" width="15.88671875" customWidth="1"/>
    <col min="10503" max="10503" width="16.5546875" customWidth="1"/>
    <col min="10504" max="10504" width="14.33203125" customWidth="1"/>
    <col min="10505" max="10505" width="22.88671875" customWidth="1"/>
    <col min="10506" max="10506" width="14" customWidth="1"/>
    <col min="10507" max="10507" width="15.5546875" customWidth="1"/>
    <col min="10753" max="10753" width="7.33203125" customWidth="1"/>
    <col min="10754" max="10754" width="24.44140625" customWidth="1"/>
    <col min="10755" max="10755" width="16.33203125" customWidth="1"/>
    <col min="10756" max="10756" width="13.5546875" customWidth="1"/>
    <col min="10757" max="10757" width="18.88671875" customWidth="1"/>
    <col min="10758" max="10758" width="15.88671875" customWidth="1"/>
    <col min="10759" max="10759" width="16.5546875" customWidth="1"/>
    <col min="10760" max="10760" width="14.33203125" customWidth="1"/>
    <col min="10761" max="10761" width="22.88671875" customWidth="1"/>
    <col min="10762" max="10762" width="14" customWidth="1"/>
    <col min="10763" max="10763" width="15.5546875" customWidth="1"/>
    <col min="11009" max="11009" width="7.33203125" customWidth="1"/>
    <col min="11010" max="11010" width="24.44140625" customWidth="1"/>
    <col min="11011" max="11011" width="16.33203125" customWidth="1"/>
    <col min="11012" max="11012" width="13.5546875" customWidth="1"/>
    <col min="11013" max="11013" width="18.88671875" customWidth="1"/>
    <col min="11014" max="11014" width="15.88671875" customWidth="1"/>
    <col min="11015" max="11015" width="16.5546875" customWidth="1"/>
    <col min="11016" max="11016" width="14.33203125" customWidth="1"/>
    <col min="11017" max="11017" width="22.88671875" customWidth="1"/>
    <col min="11018" max="11018" width="14" customWidth="1"/>
    <col min="11019" max="11019" width="15.5546875" customWidth="1"/>
    <col min="11265" max="11265" width="7.33203125" customWidth="1"/>
    <col min="11266" max="11266" width="24.44140625" customWidth="1"/>
    <col min="11267" max="11267" width="16.33203125" customWidth="1"/>
    <col min="11268" max="11268" width="13.5546875" customWidth="1"/>
    <col min="11269" max="11269" width="18.88671875" customWidth="1"/>
    <col min="11270" max="11270" width="15.88671875" customWidth="1"/>
    <col min="11271" max="11271" width="16.5546875" customWidth="1"/>
    <col min="11272" max="11272" width="14.33203125" customWidth="1"/>
    <col min="11273" max="11273" width="22.88671875" customWidth="1"/>
    <col min="11274" max="11274" width="14" customWidth="1"/>
    <col min="11275" max="11275" width="15.5546875" customWidth="1"/>
    <col min="11521" max="11521" width="7.33203125" customWidth="1"/>
    <col min="11522" max="11522" width="24.44140625" customWidth="1"/>
    <col min="11523" max="11523" width="16.33203125" customWidth="1"/>
    <col min="11524" max="11524" width="13.5546875" customWidth="1"/>
    <col min="11525" max="11525" width="18.88671875" customWidth="1"/>
    <col min="11526" max="11526" width="15.88671875" customWidth="1"/>
    <col min="11527" max="11527" width="16.5546875" customWidth="1"/>
    <col min="11528" max="11528" width="14.33203125" customWidth="1"/>
    <col min="11529" max="11529" width="22.88671875" customWidth="1"/>
    <col min="11530" max="11530" width="14" customWidth="1"/>
    <col min="11531" max="11531" width="15.5546875" customWidth="1"/>
    <col min="11777" max="11777" width="7.33203125" customWidth="1"/>
    <col min="11778" max="11778" width="24.44140625" customWidth="1"/>
    <col min="11779" max="11779" width="16.33203125" customWidth="1"/>
    <col min="11780" max="11780" width="13.5546875" customWidth="1"/>
    <col min="11781" max="11781" width="18.88671875" customWidth="1"/>
    <col min="11782" max="11782" width="15.88671875" customWidth="1"/>
    <col min="11783" max="11783" width="16.5546875" customWidth="1"/>
    <col min="11784" max="11784" width="14.33203125" customWidth="1"/>
    <col min="11785" max="11785" width="22.88671875" customWidth="1"/>
    <col min="11786" max="11786" width="14" customWidth="1"/>
    <col min="11787" max="11787" width="15.5546875" customWidth="1"/>
    <col min="12033" max="12033" width="7.33203125" customWidth="1"/>
    <col min="12034" max="12034" width="24.44140625" customWidth="1"/>
    <col min="12035" max="12035" width="16.33203125" customWidth="1"/>
    <col min="12036" max="12036" width="13.5546875" customWidth="1"/>
    <col min="12037" max="12037" width="18.88671875" customWidth="1"/>
    <col min="12038" max="12038" width="15.88671875" customWidth="1"/>
    <col min="12039" max="12039" width="16.5546875" customWidth="1"/>
    <col min="12040" max="12040" width="14.33203125" customWidth="1"/>
    <col min="12041" max="12041" width="22.88671875" customWidth="1"/>
    <col min="12042" max="12042" width="14" customWidth="1"/>
    <col min="12043" max="12043" width="15.5546875" customWidth="1"/>
    <col min="12289" max="12289" width="7.33203125" customWidth="1"/>
    <col min="12290" max="12290" width="24.44140625" customWidth="1"/>
    <col min="12291" max="12291" width="16.33203125" customWidth="1"/>
    <col min="12292" max="12292" width="13.5546875" customWidth="1"/>
    <col min="12293" max="12293" width="18.88671875" customWidth="1"/>
    <col min="12294" max="12294" width="15.88671875" customWidth="1"/>
    <col min="12295" max="12295" width="16.5546875" customWidth="1"/>
    <col min="12296" max="12296" width="14.33203125" customWidth="1"/>
    <col min="12297" max="12297" width="22.88671875" customWidth="1"/>
    <col min="12298" max="12298" width="14" customWidth="1"/>
    <col min="12299" max="12299" width="15.5546875" customWidth="1"/>
    <col min="12545" max="12545" width="7.33203125" customWidth="1"/>
    <col min="12546" max="12546" width="24.44140625" customWidth="1"/>
    <col min="12547" max="12547" width="16.33203125" customWidth="1"/>
    <col min="12548" max="12548" width="13.5546875" customWidth="1"/>
    <col min="12549" max="12549" width="18.88671875" customWidth="1"/>
    <col min="12550" max="12550" width="15.88671875" customWidth="1"/>
    <col min="12551" max="12551" width="16.5546875" customWidth="1"/>
    <col min="12552" max="12552" width="14.33203125" customWidth="1"/>
    <col min="12553" max="12553" width="22.88671875" customWidth="1"/>
    <col min="12554" max="12554" width="14" customWidth="1"/>
    <col min="12555" max="12555" width="15.5546875" customWidth="1"/>
    <col min="12801" max="12801" width="7.33203125" customWidth="1"/>
    <col min="12802" max="12802" width="24.44140625" customWidth="1"/>
    <col min="12803" max="12803" width="16.33203125" customWidth="1"/>
    <col min="12804" max="12804" width="13.5546875" customWidth="1"/>
    <col min="12805" max="12805" width="18.88671875" customWidth="1"/>
    <col min="12806" max="12806" width="15.88671875" customWidth="1"/>
    <col min="12807" max="12807" width="16.5546875" customWidth="1"/>
    <col min="12808" max="12808" width="14.33203125" customWidth="1"/>
    <col min="12809" max="12809" width="22.88671875" customWidth="1"/>
    <col min="12810" max="12810" width="14" customWidth="1"/>
    <col min="12811" max="12811" width="15.5546875" customWidth="1"/>
    <col min="13057" max="13057" width="7.33203125" customWidth="1"/>
    <col min="13058" max="13058" width="24.44140625" customWidth="1"/>
    <col min="13059" max="13059" width="16.33203125" customWidth="1"/>
    <col min="13060" max="13060" width="13.5546875" customWidth="1"/>
    <col min="13061" max="13061" width="18.88671875" customWidth="1"/>
    <col min="13062" max="13062" width="15.88671875" customWidth="1"/>
    <col min="13063" max="13063" width="16.5546875" customWidth="1"/>
    <col min="13064" max="13064" width="14.33203125" customWidth="1"/>
    <col min="13065" max="13065" width="22.88671875" customWidth="1"/>
    <col min="13066" max="13066" width="14" customWidth="1"/>
    <col min="13067" max="13067" width="15.5546875" customWidth="1"/>
    <col min="13313" max="13313" width="7.33203125" customWidth="1"/>
    <col min="13314" max="13314" width="24.44140625" customWidth="1"/>
    <col min="13315" max="13315" width="16.33203125" customWidth="1"/>
    <col min="13316" max="13316" width="13.5546875" customWidth="1"/>
    <col min="13317" max="13317" width="18.88671875" customWidth="1"/>
    <col min="13318" max="13318" width="15.88671875" customWidth="1"/>
    <col min="13319" max="13319" width="16.5546875" customWidth="1"/>
    <col min="13320" max="13320" width="14.33203125" customWidth="1"/>
    <col min="13321" max="13321" width="22.88671875" customWidth="1"/>
    <col min="13322" max="13322" width="14" customWidth="1"/>
    <col min="13323" max="13323" width="15.5546875" customWidth="1"/>
    <col min="13569" max="13569" width="7.33203125" customWidth="1"/>
    <col min="13570" max="13570" width="24.44140625" customWidth="1"/>
    <col min="13571" max="13571" width="16.33203125" customWidth="1"/>
    <col min="13572" max="13572" width="13.5546875" customWidth="1"/>
    <col min="13573" max="13573" width="18.88671875" customWidth="1"/>
    <col min="13574" max="13574" width="15.88671875" customWidth="1"/>
    <col min="13575" max="13575" width="16.5546875" customWidth="1"/>
    <col min="13576" max="13576" width="14.33203125" customWidth="1"/>
    <col min="13577" max="13577" width="22.88671875" customWidth="1"/>
    <col min="13578" max="13578" width="14" customWidth="1"/>
    <col min="13579" max="13579" width="15.5546875" customWidth="1"/>
    <col min="13825" max="13825" width="7.33203125" customWidth="1"/>
    <col min="13826" max="13826" width="24.44140625" customWidth="1"/>
    <col min="13827" max="13827" width="16.33203125" customWidth="1"/>
    <col min="13828" max="13828" width="13.5546875" customWidth="1"/>
    <col min="13829" max="13829" width="18.88671875" customWidth="1"/>
    <col min="13830" max="13830" width="15.88671875" customWidth="1"/>
    <col min="13831" max="13831" width="16.5546875" customWidth="1"/>
    <col min="13832" max="13832" width="14.33203125" customWidth="1"/>
    <col min="13833" max="13833" width="22.88671875" customWidth="1"/>
    <col min="13834" max="13834" width="14" customWidth="1"/>
    <col min="13835" max="13835" width="15.5546875" customWidth="1"/>
    <col min="14081" max="14081" width="7.33203125" customWidth="1"/>
    <col min="14082" max="14082" width="24.44140625" customWidth="1"/>
    <col min="14083" max="14083" width="16.33203125" customWidth="1"/>
    <col min="14084" max="14084" width="13.5546875" customWidth="1"/>
    <col min="14085" max="14085" width="18.88671875" customWidth="1"/>
    <col min="14086" max="14086" width="15.88671875" customWidth="1"/>
    <col min="14087" max="14087" width="16.5546875" customWidth="1"/>
    <col min="14088" max="14088" width="14.33203125" customWidth="1"/>
    <col min="14089" max="14089" width="22.88671875" customWidth="1"/>
    <col min="14090" max="14090" width="14" customWidth="1"/>
    <col min="14091" max="14091" width="15.5546875" customWidth="1"/>
    <col min="14337" max="14337" width="7.33203125" customWidth="1"/>
    <col min="14338" max="14338" width="24.44140625" customWidth="1"/>
    <col min="14339" max="14339" width="16.33203125" customWidth="1"/>
    <col min="14340" max="14340" width="13.5546875" customWidth="1"/>
    <col min="14341" max="14341" width="18.88671875" customWidth="1"/>
    <col min="14342" max="14342" width="15.88671875" customWidth="1"/>
    <col min="14343" max="14343" width="16.5546875" customWidth="1"/>
    <col min="14344" max="14344" width="14.33203125" customWidth="1"/>
    <col min="14345" max="14345" width="22.88671875" customWidth="1"/>
    <col min="14346" max="14346" width="14" customWidth="1"/>
    <col min="14347" max="14347" width="15.5546875" customWidth="1"/>
    <col min="14593" max="14593" width="7.33203125" customWidth="1"/>
    <col min="14594" max="14594" width="24.44140625" customWidth="1"/>
    <col min="14595" max="14595" width="16.33203125" customWidth="1"/>
    <col min="14596" max="14596" width="13.5546875" customWidth="1"/>
    <col min="14597" max="14597" width="18.88671875" customWidth="1"/>
    <col min="14598" max="14598" width="15.88671875" customWidth="1"/>
    <col min="14599" max="14599" width="16.5546875" customWidth="1"/>
    <col min="14600" max="14600" width="14.33203125" customWidth="1"/>
    <col min="14601" max="14601" width="22.88671875" customWidth="1"/>
    <col min="14602" max="14602" width="14" customWidth="1"/>
    <col min="14603" max="14603" width="15.5546875" customWidth="1"/>
    <col min="14849" max="14849" width="7.33203125" customWidth="1"/>
    <col min="14850" max="14850" width="24.44140625" customWidth="1"/>
    <col min="14851" max="14851" width="16.33203125" customWidth="1"/>
    <col min="14852" max="14852" width="13.5546875" customWidth="1"/>
    <col min="14853" max="14853" width="18.88671875" customWidth="1"/>
    <col min="14854" max="14854" width="15.88671875" customWidth="1"/>
    <col min="14855" max="14855" width="16.5546875" customWidth="1"/>
    <col min="14856" max="14856" width="14.33203125" customWidth="1"/>
    <col min="14857" max="14857" width="22.88671875" customWidth="1"/>
    <col min="14858" max="14858" width="14" customWidth="1"/>
    <col min="14859" max="14859" width="15.5546875" customWidth="1"/>
    <col min="15105" max="15105" width="7.33203125" customWidth="1"/>
    <col min="15106" max="15106" width="24.44140625" customWidth="1"/>
    <col min="15107" max="15107" width="16.33203125" customWidth="1"/>
    <col min="15108" max="15108" width="13.5546875" customWidth="1"/>
    <col min="15109" max="15109" width="18.88671875" customWidth="1"/>
    <col min="15110" max="15110" width="15.88671875" customWidth="1"/>
    <col min="15111" max="15111" width="16.5546875" customWidth="1"/>
    <col min="15112" max="15112" width="14.33203125" customWidth="1"/>
    <col min="15113" max="15113" width="22.88671875" customWidth="1"/>
    <col min="15114" max="15114" width="14" customWidth="1"/>
    <col min="15115" max="15115" width="15.5546875" customWidth="1"/>
    <col min="15361" max="15361" width="7.33203125" customWidth="1"/>
    <col min="15362" max="15362" width="24.44140625" customWidth="1"/>
    <col min="15363" max="15363" width="16.33203125" customWidth="1"/>
    <col min="15364" max="15364" width="13.5546875" customWidth="1"/>
    <col min="15365" max="15365" width="18.88671875" customWidth="1"/>
    <col min="15366" max="15366" width="15.88671875" customWidth="1"/>
    <col min="15367" max="15367" width="16.5546875" customWidth="1"/>
    <col min="15368" max="15368" width="14.33203125" customWidth="1"/>
    <col min="15369" max="15369" width="22.88671875" customWidth="1"/>
    <col min="15370" max="15370" width="14" customWidth="1"/>
    <col min="15371" max="15371" width="15.5546875" customWidth="1"/>
    <col min="15617" max="15617" width="7.33203125" customWidth="1"/>
    <col min="15618" max="15618" width="24.44140625" customWidth="1"/>
    <col min="15619" max="15619" width="16.33203125" customWidth="1"/>
    <col min="15620" max="15620" width="13.5546875" customWidth="1"/>
    <col min="15621" max="15621" width="18.88671875" customWidth="1"/>
    <col min="15622" max="15622" width="15.88671875" customWidth="1"/>
    <col min="15623" max="15623" width="16.5546875" customWidth="1"/>
    <col min="15624" max="15624" width="14.33203125" customWidth="1"/>
    <col min="15625" max="15625" width="22.88671875" customWidth="1"/>
    <col min="15626" max="15626" width="14" customWidth="1"/>
    <col min="15627" max="15627" width="15.5546875" customWidth="1"/>
    <col min="15873" max="15873" width="7.33203125" customWidth="1"/>
    <col min="15874" max="15874" width="24.44140625" customWidth="1"/>
    <col min="15875" max="15875" width="16.33203125" customWidth="1"/>
    <col min="15876" max="15876" width="13.5546875" customWidth="1"/>
    <col min="15877" max="15877" width="18.88671875" customWidth="1"/>
    <col min="15878" max="15878" width="15.88671875" customWidth="1"/>
    <col min="15879" max="15879" width="16.5546875" customWidth="1"/>
    <col min="15880" max="15880" width="14.33203125" customWidth="1"/>
    <col min="15881" max="15881" width="22.88671875" customWidth="1"/>
    <col min="15882" max="15882" width="14" customWidth="1"/>
    <col min="15883" max="15883" width="15.5546875" customWidth="1"/>
    <col min="16129" max="16129" width="7.33203125" customWidth="1"/>
    <col min="16130" max="16130" width="24.44140625" customWidth="1"/>
    <col min="16131" max="16131" width="16.33203125" customWidth="1"/>
    <col min="16132" max="16132" width="13.5546875" customWidth="1"/>
    <col min="16133" max="16133" width="18.88671875" customWidth="1"/>
    <col min="16134" max="16134" width="15.88671875" customWidth="1"/>
    <col min="16135" max="16135" width="16.5546875" customWidth="1"/>
    <col min="16136" max="16136" width="14.33203125" customWidth="1"/>
    <col min="16137" max="16137" width="22.88671875" customWidth="1"/>
    <col min="16138" max="16138" width="14" customWidth="1"/>
    <col min="16139" max="16139" width="15.5546875" customWidth="1"/>
  </cols>
  <sheetData>
    <row r="1" spans="1:16" ht="18.75" customHeight="1" x14ac:dyDescent="0.3">
      <c r="K1" s="4"/>
      <c r="L1" s="4"/>
      <c r="M1" s="112" t="s">
        <v>0</v>
      </c>
      <c r="N1" s="112"/>
      <c r="O1" s="112"/>
    </row>
    <row r="2" spans="1:16" ht="20.25" customHeight="1" x14ac:dyDescent="0.3">
      <c r="A2" s="5"/>
      <c r="B2" s="5"/>
      <c r="C2" s="5"/>
      <c r="D2" s="5"/>
      <c r="E2" s="5"/>
      <c r="F2" s="5"/>
      <c r="G2" s="5"/>
      <c r="H2" s="8"/>
      <c r="I2" s="8"/>
      <c r="K2" s="10"/>
      <c r="L2" s="10"/>
      <c r="M2" s="113" t="s">
        <v>396</v>
      </c>
      <c r="N2" s="113"/>
      <c r="O2" s="113"/>
      <c r="P2" s="113"/>
    </row>
    <row r="3" spans="1:16" ht="61.5" customHeight="1" x14ac:dyDescent="0.3">
      <c r="A3" s="5"/>
      <c r="B3" s="79" t="s">
        <v>723</v>
      </c>
      <c r="C3" s="80"/>
      <c r="D3" s="80"/>
      <c r="E3" s="80"/>
      <c r="F3" s="80"/>
      <c r="G3" s="80"/>
      <c r="H3" s="80"/>
      <c r="I3" s="80"/>
      <c r="J3" s="80"/>
      <c r="K3" s="5"/>
    </row>
    <row r="4" spans="1:16" ht="31.5" customHeight="1" x14ac:dyDescent="0.3">
      <c r="A4" s="81" t="s">
        <v>369</v>
      </c>
      <c r="B4" s="81"/>
      <c r="C4" s="81"/>
      <c r="D4" s="81"/>
      <c r="E4" s="81"/>
      <c r="F4" s="81"/>
      <c r="G4" s="81"/>
      <c r="H4" s="81"/>
      <c r="I4" s="81"/>
      <c r="J4" s="81"/>
      <c r="K4" s="81"/>
    </row>
    <row r="5" spans="1:16" ht="33" customHeight="1" x14ac:dyDescent="0.3">
      <c r="A5" s="20" t="s">
        <v>6</v>
      </c>
      <c r="B5" s="20" t="s">
        <v>7</v>
      </c>
      <c r="C5" s="21" t="s">
        <v>8</v>
      </c>
      <c r="D5" s="21"/>
      <c r="E5" s="21"/>
      <c r="F5" s="21" t="s">
        <v>9</v>
      </c>
      <c r="G5" s="21" t="s">
        <v>10</v>
      </c>
      <c r="H5" s="21"/>
      <c r="I5" s="21"/>
      <c r="J5" s="21"/>
      <c r="K5" s="23" t="s">
        <v>11</v>
      </c>
    </row>
    <row r="6" spans="1:16" ht="158.25" customHeight="1" x14ac:dyDescent="0.3">
      <c r="A6" s="20"/>
      <c r="B6" s="20"/>
      <c r="C6" s="24" t="s">
        <v>12</v>
      </c>
      <c r="D6" s="24" t="s">
        <v>13</v>
      </c>
      <c r="E6" s="24" t="s">
        <v>15</v>
      </c>
      <c r="F6" s="21"/>
      <c r="G6" s="25" t="s">
        <v>16</v>
      </c>
      <c r="H6" s="24" t="s">
        <v>17</v>
      </c>
      <c r="I6" s="24" t="s">
        <v>18</v>
      </c>
      <c r="J6" s="24" t="s">
        <v>17</v>
      </c>
      <c r="K6" s="23"/>
    </row>
    <row r="7" spans="1:16" ht="78" x14ac:dyDescent="0.3">
      <c r="A7" s="82">
        <v>1</v>
      </c>
      <c r="B7" s="85" t="s">
        <v>409</v>
      </c>
      <c r="C7" s="84"/>
      <c r="D7" s="84">
        <v>32.1</v>
      </c>
      <c r="E7" s="85" t="s">
        <v>724</v>
      </c>
      <c r="F7" s="86">
        <f>SUM(C7,D7)</f>
        <v>32.1</v>
      </c>
      <c r="G7" s="83"/>
      <c r="H7" s="84"/>
      <c r="I7" s="85" t="s">
        <v>724</v>
      </c>
      <c r="J7" s="84">
        <v>23.574000000000002</v>
      </c>
      <c r="K7" s="87"/>
    </row>
    <row r="8" spans="1:16" ht="78" x14ac:dyDescent="0.3">
      <c r="A8" s="82">
        <v>2</v>
      </c>
      <c r="B8" s="85" t="s">
        <v>409</v>
      </c>
      <c r="C8" s="84"/>
      <c r="D8" s="84">
        <v>32.1</v>
      </c>
      <c r="E8" s="85" t="s">
        <v>724</v>
      </c>
      <c r="F8" s="86">
        <f t="shared" ref="F8:F50" si="0">SUM(C8,D8)</f>
        <v>32.1</v>
      </c>
      <c r="G8" s="83"/>
      <c r="H8" s="84"/>
      <c r="I8" s="85" t="s">
        <v>724</v>
      </c>
      <c r="J8" s="84"/>
      <c r="K8" s="87"/>
    </row>
    <row r="9" spans="1:16" ht="15.6" x14ac:dyDescent="0.3">
      <c r="A9" s="82"/>
      <c r="B9" s="83"/>
      <c r="C9" s="84"/>
      <c r="D9" s="84"/>
      <c r="E9" s="85"/>
      <c r="F9" s="86">
        <f t="shared" si="0"/>
        <v>0</v>
      </c>
      <c r="G9" s="83"/>
      <c r="H9" s="84"/>
      <c r="I9" s="85"/>
      <c r="J9" s="84"/>
      <c r="K9" s="87"/>
    </row>
    <row r="10" spans="1:16" ht="15.6" x14ac:dyDescent="0.3">
      <c r="A10" s="82"/>
      <c r="B10" s="83"/>
      <c r="C10" s="84"/>
      <c r="D10" s="84"/>
      <c r="E10" s="85"/>
      <c r="F10" s="86">
        <f t="shared" si="0"/>
        <v>0</v>
      </c>
      <c r="G10" s="83"/>
      <c r="H10" s="84"/>
      <c r="I10" s="85"/>
      <c r="J10" s="84"/>
      <c r="K10" s="87"/>
    </row>
    <row r="11" spans="1:16" ht="15.6" x14ac:dyDescent="0.3">
      <c r="A11" s="82"/>
      <c r="B11" s="83"/>
      <c r="C11" s="84"/>
      <c r="D11" s="84"/>
      <c r="E11" s="85"/>
      <c r="F11" s="86">
        <f t="shared" si="0"/>
        <v>0</v>
      </c>
      <c r="G11" s="83"/>
      <c r="H11" s="84"/>
      <c r="I11" s="85"/>
      <c r="J11" s="84"/>
      <c r="K11" s="87"/>
    </row>
    <row r="12" spans="1:16" ht="15.6" x14ac:dyDescent="0.3">
      <c r="A12" s="82"/>
      <c r="B12" s="83"/>
      <c r="C12" s="84"/>
      <c r="D12" s="84"/>
      <c r="E12" s="85"/>
      <c r="F12" s="86">
        <f t="shared" si="0"/>
        <v>0</v>
      </c>
      <c r="G12" s="88"/>
      <c r="H12" s="84"/>
      <c r="I12" s="85"/>
      <c r="J12" s="84"/>
      <c r="K12" s="87"/>
    </row>
    <row r="13" spans="1:16" ht="15.6" x14ac:dyDescent="0.3">
      <c r="A13" s="82"/>
      <c r="B13" s="83"/>
      <c r="C13" s="84"/>
      <c r="D13" s="84"/>
      <c r="E13" s="85"/>
      <c r="F13" s="86">
        <f t="shared" si="0"/>
        <v>0</v>
      </c>
      <c r="G13" s="88"/>
      <c r="H13" s="84"/>
      <c r="I13" s="85"/>
      <c r="J13" s="84"/>
      <c r="K13" s="87"/>
    </row>
    <row r="14" spans="1:16" ht="15.6" x14ac:dyDescent="0.3">
      <c r="A14" s="82"/>
      <c r="B14" s="83"/>
      <c r="C14" s="84"/>
      <c r="D14" s="84"/>
      <c r="E14" s="85"/>
      <c r="F14" s="86">
        <f t="shared" si="0"/>
        <v>0</v>
      </c>
      <c r="G14" s="83"/>
      <c r="H14" s="84"/>
      <c r="I14" s="85"/>
      <c r="J14" s="84"/>
      <c r="K14" s="87"/>
    </row>
    <row r="15" spans="1:16" ht="15.6" x14ac:dyDescent="0.3">
      <c r="A15" s="88"/>
      <c r="B15" s="83"/>
      <c r="C15" s="84"/>
      <c r="D15" s="84"/>
      <c r="E15" s="85"/>
      <c r="F15" s="86">
        <f t="shared" si="0"/>
        <v>0</v>
      </c>
      <c r="G15" s="83"/>
      <c r="H15" s="84"/>
      <c r="I15" s="85"/>
      <c r="J15" s="84"/>
      <c r="K15" s="87"/>
    </row>
    <row r="16" spans="1:16" ht="15" customHeight="1" x14ac:dyDescent="0.3">
      <c r="A16" s="88"/>
      <c r="B16" s="83"/>
      <c r="C16" s="84"/>
      <c r="D16" s="84"/>
      <c r="E16" s="85"/>
      <c r="F16" s="86">
        <f t="shared" si="0"/>
        <v>0</v>
      </c>
      <c r="G16" s="83"/>
      <c r="H16" s="84"/>
      <c r="I16" s="85"/>
      <c r="J16" s="84"/>
      <c r="K16" s="87"/>
    </row>
    <row r="17" spans="1:11" ht="15.6" x14ac:dyDescent="0.3">
      <c r="A17" s="82"/>
      <c r="B17" s="83"/>
      <c r="C17" s="84"/>
      <c r="D17" s="84"/>
      <c r="E17" s="85"/>
      <c r="F17" s="86">
        <f t="shared" si="0"/>
        <v>0</v>
      </c>
      <c r="G17" s="83"/>
      <c r="H17" s="84"/>
      <c r="I17" s="85"/>
      <c r="J17" s="84"/>
      <c r="K17" s="87"/>
    </row>
    <row r="18" spans="1:11" ht="15.6" x14ac:dyDescent="0.3">
      <c r="A18" s="82"/>
      <c r="B18" s="83"/>
      <c r="C18" s="84"/>
      <c r="D18" s="84"/>
      <c r="E18" s="85"/>
      <c r="F18" s="86">
        <f t="shared" si="0"/>
        <v>0</v>
      </c>
      <c r="G18" s="83"/>
      <c r="H18" s="84"/>
      <c r="I18" s="85"/>
      <c r="J18" s="84"/>
      <c r="K18" s="87"/>
    </row>
    <row r="19" spans="1:11" ht="15.6" x14ac:dyDescent="0.3">
      <c r="A19" s="82"/>
      <c r="B19" s="83"/>
      <c r="C19" s="84"/>
      <c r="D19" s="84"/>
      <c r="E19" s="85"/>
      <c r="F19" s="86">
        <f t="shared" si="0"/>
        <v>0</v>
      </c>
      <c r="G19" s="83"/>
      <c r="H19" s="84"/>
      <c r="I19" s="85"/>
      <c r="J19" s="84"/>
      <c r="K19" s="87"/>
    </row>
    <row r="20" spans="1:11" ht="15.6" x14ac:dyDescent="0.3">
      <c r="A20" s="82"/>
      <c r="B20" s="83"/>
      <c r="C20" s="84"/>
      <c r="D20" s="84"/>
      <c r="E20" s="85"/>
      <c r="F20" s="86">
        <f t="shared" si="0"/>
        <v>0</v>
      </c>
      <c r="G20" s="83"/>
      <c r="H20" s="84"/>
      <c r="I20" s="85"/>
      <c r="J20" s="84"/>
      <c r="K20" s="87"/>
    </row>
    <row r="21" spans="1:11" ht="15.6" x14ac:dyDescent="0.3">
      <c r="A21" s="82"/>
      <c r="B21" s="83"/>
      <c r="C21" s="84"/>
      <c r="D21" s="84"/>
      <c r="E21" s="85"/>
      <c r="F21" s="86">
        <f t="shared" si="0"/>
        <v>0</v>
      </c>
      <c r="G21" s="83"/>
      <c r="H21" s="84"/>
      <c r="I21" s="85"/>
      <c r="J21" s="84"/>
      <c r="K21" s="87"/>
    </row>
    <row r="22" spans="1:11" ht="15.6" x14ac:dyDescent="0.3">
      <c r="A22" s="82"/>
      <c r="B22" s="83"/>
      <c r="C22" s="84"/>
      <c r="D22" s="84"/>
      <c r="E22" s="85"/>
      <c r="F22" s="86">
        <f t="shared" si="0"/>
        <v>0</v>
      </c>
      <c r="G22" s="83"/>
      <c r="H22" s="84"/>
      <c r="I22" s="85"/>
      <c r="J22" s="84"/>
      <c r="K22" s="87"/>
    </row>
    <row r="23" spans="1:11" ht="15.6" x14ac:dyDescent="0.3">
      <c r="A23" s="82"/>
      <c r="B23" s="83"/>
      <c r="C23" s="84"/>
      <c r="D23" s="84"/>
      <c r="E23" s="85"/>
      <c r="F23" s="86">
        <f t="shared" si="0"/>
        <v>0</v>
      </c>
      <c r="G23" s="83"/>
      <c r="H23" s="84"/>
      <c r="I23" s="85"/>
      <c r="J23" s="84"/>
      <c r="K23" s="87"/>
    </row>
    <row r="24" spans="1:11" ht="15.6" x14ac:dyDescent="0.3">
      <c r="A24" s="82"/>
      <c r="B24" s="83"/>
      <c r="C24" s="84"/>
      <c r="D24" s="84"/>
      <c r="E24" s="85"/>
      <c r="F24" s="86">
        <f t="shared" si="0"/>
        <v>0</v>
      </c>
      <c r="G24" s="83"/>
      <c r="H24" s="84"/>
      <c r="I24" s="85"/>
      <c r="J24" s="84"/>
      <c r="K24" s="87"/>
    </row>
    <row r="25" spans="1:11" ht="15.6" x14ac:dyDescent="0.3">
      <c r="A25" s="88"/>
      <c r="B25" s="83"/>
      <c r="C25" s="84"/>
      <c r="D25" s="84"/>
      <c r="E25" s="85"/>
      <c r="F25" s="86">
        <f t="shared" si="0"/>
        <v>0</v>
      </c>
      <c r="G25" s="83"/>
      <c r="H25" s="84"/>
      <c r="I25" s="85"/>
      <c r="J25" s="84"/>
      <c r="K25" s="87"/>
    </row>
    <row r="26" spans="1:11" ht="15.6" x14ac:dyDescent="0.3">
      <c r="A26" s="88"/>
      <c r="B26" s="83"/>
      <c r="C26" s="84"/>
      <c r="D26" s="84"/>
      <c r="E26" s="85"/>
      <c r="F26" s="86">
        <f t="shared" si="0"/>
        <v>0</v>
      </c>
      <c r="G26" s="83"/>
      <c r="H26" s="84"/>
      <c r="I26" s="85"/>
      <c r="J26" s="84"/>
      <c r="K26" s="87"/>
    </row>
    <row r="27" spans="1:11" ht="15.6" x14ac:dyDescent="0.3">
      <c r="A27" s="82"/>
      <c r="B27" s="83"/>
      <c r="C27" s="84"/>
      <c r="D27" s="84"/>
      <c r="E27" s="85"/>
      <c r="F27" s="86">
        <f t="shared" si="0"/>
        <v>0</v>
      </c>
      <c r="G27" s="83"/>
      <c r="H27" s="84"/>
      <c r="I27" s="85"/>
      <c r="J27" s="84"/>
      <c r="K27" s="87"/>
    </row>
    <row r="28" spans="1:11" ht="15.6" x14ac:dyDescent="0.3">
      <c r="A28" s="82"/>
      <c r="B28" s="83"/>
      <c r="C28" s="84"/>
      <c r="D28" s="84"/>
      <c r="E28" s="85"/>
      <c r="F28" s="86">
        <f t="shared" si="0"/>
        <v>0</v>
      </c>
      <c r="G28" s="83"/>
      <c r="H28" s="84"/>
      <c r="I28" s="85"/>
      <c r="J28" s="84"/>
      <c r="K28" s="87"/>
    </row>
    <row r="29" spans="1:11" ht="15.6" x14ac:dyDescent="0.3">
      <c r="A29" s="82"/>
      <c r="B29" s="83"/>
      <c r="C29" s="84"/>
      <c r="D29" s="84"/>
      <c r="E29" s="85"/>
      <c r="F29" s="86">
        <f t="shared" si="0"/>
        <v>0</v>
      </c>
      <c r="G29" s="83"/>
      <c r="H29" s="84"/>
      <c r="I29" s="85"/>
      <c r="J29" s="84"/>
      <c r="K29" s="87"/>
    </row>
    <row r="30" spans="1:11" ht="15.6" x14ac:dyDescent="0.3">
      <c r="A30" s="82"/>
      <c r="B30" s="83"/>
      <c r="C30" s="84"/>
      <c r="D30" s="84"/>
      <c r="E30" s="85"/>
      <c r="F30" s="86">
        <f t="shared" si="0"/>
        <v>0</v>
      </c>
      <c r="G30" s="83"/>
      <c r="H30" s="84"/>
      <c r="I30" s="85"/>
      <c r="J30" s="84"/>
      <c r="K30" s="87"/>
    </row>
    <row r="31" spans="1:11" ht="15.6" x14ac:dyDescent="0.3">
      <c r="A31" s="82"/>
      <c r="B31" s="83"/>
      <c r="C31" s="84"/>
      <c r="D31" s="84"/>
      <c r="E31" s="85"/>
      <c r="F31" s="86">
        <f t="shared" si="0"/>
        <v>0</v>
      </c>
      <c r="G31" s="83"/>
      <c r="H31" s="84"/>
      <c r="I31" s="85"/>
      <c r="J31" s="84"/>
      <c r="K31" s="87"/>
    </row>
    <row r="32" spans="1:11" ht="15.6" x14ac:dyDescent="0.3">
      <c r="A32" s="82"/>
      <c r="B32" s="83"/>
      <c r="C32" s="84"/>
      <c r="D32" s="84"/>
      <c r="E32" s="85"/>
      <c r="F32" s="86">
        <f t="shared" si="0"/>
        <v>0</v>
      </c>
      <c r="G32" s="83"/>
      <c r="H32" s="84"/>
      <c r="I32" s="85"/>
      <c r="J32" s="84"/>
      <c r="K32" s="87"/>
    </row>
    <row r="33" spans="1:11" ht="15.6" x14ac:dyDescent="0.3">
      <c r="A33" s="82"/>
      <c r="B33" s="83"/>
      <c r="C33" s="84"/>
      <c r="D33" s="84"/>
      <c r="E33" s="85"/>
      <c r="F33" s="86">
        <f t="shared" si="0"/>
        <v>0</v>
      </c>
      <c r="G33" s="83"/>
      <c r="H33" s="84"/>
      <c r="I33" s="85"/>
      <c r="J33" s="84"/>
      <c r="K33" s="87"/>
    </row>
    <row r="34" spans="1:11" ht="15.6" x14ac:dyDescent="0.3">
      <c r="A34" s="82"/>
      <c r="B34" s="83"/>
      <c r="C34" s="84"/>
      <c r="D34" s="84"/>
      <c r="E34" s="85"/>
      <c r="F34" s="86">
        <f t="shared" si="0"/>
        <v>0</v>
      </c>
      <c r="G34" s="83"/>
      <c r="H34" s="84"/>
      <c r="I34" s="85"/>
      <c r="J34" s="84"/>
      <c r="K34" s="87"/>
    </row>
    <row r="35" spans="1:11" ht="15.6" x14ac:dyDescent="0.3">
      <c r="A35" s="88"/>
      <c r="B35" s="83"/>
      <c r="C35" s="84"/>
      <c r="D35" s="84"/>
      <c r="E35" s="85"/>
      <c r="F35" s="86">
        <f t="shared" si="0"/>
        <v>0</v>
      </c>
      <c r="G35" s="83"/>
      <c r="H35" s="84"/>
      <c r="I35" s="85"/>
      <c r="J35" s="84"/>
      <c r="K35" s="87"/>
    </row>
    <row r="36" spans="1:11" ht="15.6" x14ac:dyDescent="0.3">
      <c r="A36" s="88"/>
      <c r="B36" s="83"/>
      <c r="C36" s="84"/>
      <c r="D36" s="84"/>
      <c r="E36" s="85"/>
      <c r="F36" s="86">
        <f t="shared" si="0"/>
        <v>0</v>
      </c>
      <c r="G36" s="83"/>
      <c r="H36" s="84"/>
      <c r="I36" s="85"/>
      <c r="J36" s="84"/>
      <c r="K36" s="87"/>
    </row>
    <row r="37" spans="1:11" ht="15.6" x14ac:dyDescent="0.3">
      <c r="A37" s="82"/>
      <c r="B37" s="83"/>
      <c r="C37" s="84"/>
      <c r="D37" s="84"/>
      <c r="E37" s="85"/>
      <c r="F37" s="86">
        <f t="shared" si="0"/>
        <v>0</v>
      </c>
      <c r="G37" s="83"/>
      <c r="H37" s="84"/>
      <c r="I37" s="85"/>
      <c r="J37" s="84"/>
      <c r="K37" s="87"/>
    </row>
    <row r="38" spans="1:11" ht="15.6" x14ac:dyDescent="0.3">
      <c r="A38" s="82"/>
      <c r="B38" s="83"/>
      <c r="C38" s="84"/>
      <c r="D38" s="84"/>
      <c r="E38" s="85"/>
      <c r="F38" s="86">
        <f t="shared" si="0"/>
        <v>0</v>
      </c>
      <c r="G38" s="83"/>
      <c r="H38" s="84"/>
      <c r="I38" s="85"/>
      <c r="J38" s="84"/>
      <c r="K38" s="87"/>
    </row>
    <row r="39" spans="1:11" ht="15.6" x14ac:dyDescent="0.3">
      <c r="A39" s="82"/>
      <c r="B39" s="83"/>
      <c r="C39" s="84"/>
      <c r="D39" s="84"/>
      <c r="E39" s="85"/>
      <c r="F39" s="86">
        <f t="shared" si="0"/>
        <v>0</v>
      </c>
      <c r="G39" s="83"/>
      <c r="H39" s="84"/>
      <c r="I39" s="85"/>
      <c r="J39" s="84"/>
      <c r="K39" s="87"/>
    </row>
    <row r="40" spans="1:11" ht="15.6" x14ac:dyDescent="0.3">
      <c r="A40" s="82"/>
      <c r="B40" s="83"/>
      <c r="C40" s="84"/>
      <c r="D40" s="84"/>
      <c r="E40" s="85"/>
      <c r="F40" s="86">
        <f t="shared" si="0"/>
        <v>0</v>
      </c>
      <c r="G40" s="83"/>
      <c r="H40" s="84"/>
      <c r="I40" s="85"/>
      <c r="J40" s="84"/>
      <c r="K40" s="87"/>
    </row>
    <row r="41" spans="1:11" ht="15.6" x14ac:dyDescent="0.3">
      <c r="A41" s="82"/>
      <c r="B41" s="83"/>
      <c r="C41" s="84"/>
      <c r="D41" s="84"/>
      <c r="E41" s="85"/>
      <c r="F41" s="86">
        <f t="shared" si="0"/>
        <v>0</v>
      </c>
      <c r="G41" s="83"/>
      <c r="H41" s="84"/>
      <c r="I41" s="85"/>
      <c r="J41" s="84"/>
      <c r="K41" s="87"/>
    </row>
    <row r="42" spans="1:11" ht="15.6" x14ac:dyDescent="0.3">
      <c r="A42" s="82"/>
      <c r="B42" s="83"/>
      <c r="C42" s="84"/>
      <c r="D42" s="84"/>
      <c r="E42" s="85"/>
      <c r="F42" s="86">
        <f t="shared" si="0"/>
        <v>0</v>
      </c>
      <c r="G42" s="83"/>
      <c r="H42" s="84"/>
      <c r="I42" s="85"/>
      <c r="J42" s="84"/>
      <c r="K42" s="87"/>
    </row>
    <row r="43" spans="1:11" ht="15.6" x14ac:dyDescent="0.3">
      <c r="A43" s="82"/>
      <c r="B43" s="83"/>
      <c r="C43" s="84"/>
      <c r="D43" s="84"/>
      <c r="E43" s="85"/>
      <c r="F43" s="86">
        <f t="shared" si="0"/>
        <v>0</v>
      </c>
      <c r="G43" s="83"/>
      <c r="H43" s="84"/>
      <c r="I43" s="85"/>
      <c r="J43" s="84"/>
      <c r="K43" s="87"/>
    </row>
    <row r="44" spans="1:11" ht="15.6" x14ac:dyDescent="0.3">
      <c r="A44" s="82"/>
      <c r="B44" s="83"/>
      <c r="C44" s="84"/>
      <c r="D44" s="84"/>
      <c r="E44" s="85"/>
      <c r="F44" s="86">
        <f t="shared" si="0"/>
        <v>0</v>
      </c>
      <c r="G44" s="83"/>
      <c r="H44" s="84"/>
      <c r="I44" s="85"/>
      <c r="J44" s="84"/>
      <c r="K44" s="87"/>
    </row>
    <row r="45" spans="1:11" ht="15.6" x14ac:dyDescent="0.3">
      <c r="A45" s="88"/>
      <c r="B45" s="83"/>
      <c r="C45" s="84"/>
      <c r="D45" s="84"/>
      <c r="E45" s="85"/>
      <c r="F45" s="86">
        <f t="shared" si="0"/>
        <v>0</v>
      </c>
      <c r="G45" s="83"/>
      <c r="H45" s="84"/>
      <c r="I45" s="85"/>
      <c r="J45" s="84"/>
      <c r="K45" s="87"/>
    </row>
    <row r="46" spans="1:11" ht="15.6" x14ac:dyDescent="0.3">
      <c r="A46" s="88"/>
      <c r="B46" s="83"/>
      <c r="C46" s="84"/>
      <c r="D46" s="84"/>
      <c r="E46" s="85"/>
      <c r="F46" s="86">
        <f t="shared" si="0"/>
        <v>0</v>
      </c>
      <c r="G46" s="83"/>
      <c r="H46" s="84"/>
      <c r="I46" s="85"/>
      <c r="J46" s="84"/>
      <c r="K46" s="87"/>
    </row>
    <row r="47" spans="1:11" ht="15.6" x14ac:dyDescent="0.3">
      <c r="A47" s="89"/>
      <c r="B47" s="58"/>
      <c r="C47" s="90"/>
      <c r="D47" s="90"/>
      <c r="E47" s="91"/>
      <c r="F47" s="86">
        <f t="shared" si="0"/>
        <v>0</v>
      </c>
      <c r="G47" s="58"/>
      <c r="H47" s="90"/>
      <c r="I47" s="91"/>
      <c r="J47" s="90"/>
      <c r="K47" s="87"/>
    </row>
    <row r="48" spans="1:11" ht="15.6" x14ac:dyDescent="0.3">
      <c r="A48" s="89"/>
      <c r="B48" s="58"/>
      <c r="C48" s="90"/>
      <c r="D48" s="90"/>
      <c r="E48" s="91"/>
      <c r="F48" s="86">
        <f t="shared" si="0"/>
        <v>0</v>
      </c>
      <c r="G48" s="58"/>
      <c r="H48" s="90"/>
      <c r="I48" s="91"/>
      <c r="J48" s="90"/>
      <c r="K48" s="87"/>
    </row>
    <row r="49" spans="1:11" ht="15.6" x14ac:dyDescent="0.3">
      <c r="A49" s="89"/>
      <c r="B49" s="58"/>
      <c r="C49" s="90"/>
      <c r="D49" s="90"/>
      <c r="E49" s="91"/>
      <c r="F49" s="86">
        <f t="shared" si="0"/>
        <v>0</v>
      </c>
      <c r="G49" s="58"/>
      <c r="H49" s="90"/>
      <c r="I49" s="91"/>
      <c r="J49" s="90"/>
      <c r="K49" s="87"/>
    </row>
    <row r="50" spans="1:11" ht="15.6" x14ac:dyDescent="0.3">
      <c r="A50" s="58"/>
      <c r="B50" s="59" t="s">
        <v>360</v>
      </c>
      <c r="C50" s="60">
        <f>SUM(C7:C49)</f>
        <v>0</v>
      </c>
      <c r="D50" s="60">
        <f>SUM(D7:D49)</f>
        <v>64.2</v>
      </c>
      <c r="E50" s="61"/>
      <c r="F50" s="92">
        <f t="shared" si="0"/>
        <v>64.2</v>
      </c>
      <c r="G50" s="93"/>
      <c r="H50" s="60">
        <f>SUM(H7:H49)</f>
        <v>0</v>
      </c>
      <c r="I50" s="61"/>
      <c r="J50" s="60">
        <f>SUM(J7:J49)</f>
        <v>23.574000000000002</v>
      </c>
      <c r="K50" s="64">
        <f>C50-H50</f>
        <v>0</v>
      </c>
    </row>
    <row r="53" spans="1:11" ht="15.6" x14ac:dyDescent="0.3">
      <c r="B53" s="65" t="s">
        <v>372</v>
      </c>
      <c r="F53" s="94"/>
      <c r="G53" s="67" t="s">
        <v>725</v>
      </c>
      <c r="H53" s="73"/>
    </row>
    <row r="54" spans="1:11" x14ac:dyDescent="0.3">
      <c r="B54" s="65"/>
      <c r="F54" s="72" t="s">
        <v>373</v>
      </c>
      <c r="G54" s="72"/>
      <c r="H54" s="72"/>
    </row>
    <row r="55" spans="1:11" ht="15.6" x14ac:dyDescent="0.3">
      <c r="B55" s="65" t="s">
        <v>365</v>
      </c>
      <c r="F55" s="94"/>
      <c r="G55" s="67" t="s">
        <v>726</v>
      </c>
      <c r="H55" s="73"/>
    </row>
    <row r="56" spans="1:11" x14ac:dyDescent="0.3">
      <c r="F56" s="72" t="s">
        <v>373</v>
      </c>
      <c r="G56" s="72"/>
      <c r="H56" s="72"/>
    </row>
    <row r="57" spans="1:11" x14ac:dyDescent="0.3">
      <c r="A57" t="s">
        <v>727</v>
      </c>
    </row>
    <row r="58" spans="1:11" x14ac:dyDescent="0.3">
      <c r="A58" t="s">
        <v>728</v>
      </c>
    </row>
  </sheetData>
  <mergeCells count="12">
    <mergeCell ref="G53:H53"/>
    <mergeCell ref="G55:H55"/>
    <mergeCell ref="M1:O1"/>
    <mergeCell ref="M2:P2"/>
    <mergeCell ref="B3:J3"/>
    <mergeCell ref="A4:K4"/>
    <mergeCell ref="A5:A6"/>
    <mergeCell ref="B5:B6"/>
    <mergeCell ref="C5:E5"/>
    <mergeCell ref="F5:F6"/>
    <mergeCell ref="G5:J5"/>
    <mergeCell ref="K5:K6"/>
  </mergeCells>
  <printOptions horizontalCentered="1" verticalCentered="1"/>
  <pageMargins left="0" right="0" top="0" bottom="0" header="0" footer="0"/>
  <pageSetup paperSize="9" scale="46"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18</vt:i4>
      </vt:variant>
    </vt:vector>
  </HeadingPairs>
  <TitlesOfParts>
    <vt:vector size="37" baseType="lpstr">
      <vt:lpstr>кл псих</vt:lpstr>
      <vt:lpstr>кмпл2</vt:lpstr>
      <vt:lpstr>кмдктл</vt:lpstr>
      <vt:lpstr>дерматовен</vt:lpstr>
      <vt:lpstr>кмкшвл</vt:lpstr>
      <vt:lpstr>кмклец</vt:lpstr>
      <vt:lpstr>кмцрпм</vt:lpstr>
      <vt:lpstr>кмкоц</vt:lpstr>
      <vt:lpstr>кмкл17</vt:lpstr>
      <vt:lpstr>социотерап</vt:lpstr>
      <vt:lpstr>кмдкіл</vt:lpstr>
      <vt:lpstr>кмцрзн</vt:lpstr>
      <vt:lpstr>кмкгвв</vt:lpstr>
      <vt:lpstr>кмцспе</vt:lpstr>
      <vt:lpstr>цсмм</vt:lpstr>
      <vt:lpstr>кцткм</vt:lpstr>
      <vt:lpstr>кмцдн</vt:lpstr>
      <vt:lpstr>академ здор</vt:lpstr>
      <vt:lpstr>кмц нефр</vt:lpstr>
      <vt:lpstr>'академ здор'!Область_печати</vt:lpstr>
      <vt:lpstr>дерматовен!Область_печати</vt:lpstr>
      <vt:lpstr>'кл псих'!Область_печати</vt:lpstr>
      <vt:lpstr>кмдкіл!Область_печати</vt:lpstr>
      <vt:lpstr>кмдктл!Область_печати</vt:lpstr>
      <vt:lpstr>кмкгвв!Область_печати</vt:lpstr>
      <vt:lpstr>кмкл17!Область_печати</vt:lpstr>
      <vt:lpstr>кмклец!Область_печати</vt:lpstr>
      <vt:lpstr>кмкшвл!Область_печати</vt:lpstr>
      <vt:lpstr>кмпл2!Область_печати</vt:lpstr>
      <vt:lpstr>'кмц нефр'!Область_печати</vt:lpstr>
      <vt:lpstr>кмцдн!Область_печати</vt:lpstr>
      <vt:lpstr>кмцрзн!Область_печати</vt:lpstr>
      <vt:lpstr>кмцрпм!Область_печати</vt:lpstr>
      <vt:lpstr>кмцспе!Область_печати</vt:lpstr>
      <vt:lpstr>кцткм!Область_печати</vt:lpstr>
      <vt:lpstr>социотерап!Область_печати</vt:lpstr>
      <vt:lpstr>цсмм!Область_печати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Бугера Юлия</dc:creator>
  <cp:lastModifiedBy>buhgalter</cp:lastModifiedBy>
  <cp:lastPrinted>2017-09-07T05:44:19Z</cp:lastPrinted>
  <dcterms:created xsi:type="dcterms:W3CDTF">2017-09-06T12:41:31Z</dcterms:created>
  <dcterms:modified xsi:type="dcterms:W3CDTF">2021-07-15T08:49:34Z</dcterms:modified>
</cp:coreProperties>
</file>