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080" windowWidth="19440" windowHeight="1185" tabRatio="535"/>
  </bookViews>
  <sheets>
    <sheet name="укрвакц (напрямую ЛПЗ) (2)" sheetId="21" r:id="rId1"/>
  </sheets>
  <definedNames>
    <definedName name="_xlnm.Print_Titles" localSheetId="0">'укрвакц (напрямую ЛПЗ) (2)'!$7:$7</definedName>
    <definedName name="_xlnm.Print_Area" localSheetId="0">'укрвакц (напрямую ЛПЗ) (2)'!$A$1:$V$274</definedName>
  </definedNames>
  <calcPr calcId="125725"/>
</workbook>
</file>

<file path=xl/calcChain.xml><?xml version="1.0" encoding="utf-8"?>
<calcChain xmlns="http://schemas.openxmlformats.org/spreadsheetml/2006/main">
  <c r="V170" i="21"/>
  <c r="T170"/>
  <c r="P170"/>
  <c r="O170"/>
  <c r="L170"/>
  <c r="G170"/>
  <c r="V169"/>
  <c r="T169"/>
  <c r="P169"/>
  <c r="O169"/>
  <c r="L169"/>
  <c r="G169"/>
  <c r="V168"/>
  <c r="T168"/>
  <c r="P168"/>
  <c r="O168"/>
  <c r="L168"/>
  <c r="G168"/>
  <c r="V167"/>
  <c r="T167"/>
  <c r="P167"/>
  <c r="O167"/>
  <c r="L167"/>
  <c r="G167"/>
  <c r="V166"/>
  <c r="T166"/>
  <c r="P166"/>
  <c r="O166"/>
  <c r="L166"/>
  <c r="G166"/>
  <c r="V165"/>
  <c r="T165"/>
  <c r="P165"/>
  <c r="O165"/>
  <c r="L165"/>
  <c r="G165"/>
  <c r="V164"/>
  <c r="T164"/>
  <c r="P164"/>
  <c r="O164"/>
  <c r="L164"/>
  <c r="G164"/>
  <c r="V163"/>
  <c r="T163"/>
  <c r="P163"/>
  <c r="O163"/>
  <c r="L163"/>
  <c r="G163"/>
  <c r="V162"/>
  <c r="T162"/>
  <c r="P162"/>
  <c r="O162"/>
  <c r="L162"/>
  <c r="G162"/>
  <c r="V161"/>
  <c r="T161"/>
  <c r="P161"/>
  <c r="O161"/>
  <c r="L161"/>
  <c r="G161"/>
  <c r="V160"/>
  <c r="T160"/>
  <c r="P160"/>
  <c r="O160"/>
  <c r="L160"/>
  <c r="G160"/>
  <c r="V159"/>
  <c r="T159"/>
  <c r="P159"/>
  <c r="O159"/>
  <c r="L159"/>
  <c r="G159"/>
  <c r="V158"/>
  <c r="T158"/>
  <c r="P158"/>
  <c r="O158"/>
  <c r="L158"/>
  <c r="G158"/>
  <c r="V157"/>
  <c r="T157"/>
  <c r="P157"/>
  <c r="O157"/>
  <c r="L157"/>
  <c r="G157"/>
  <c r="V156"/>
  <c r="T156"/>
  <c r="P156"/>
  <c r="O156"/>
  <c r="L156"/>
  <c r="G156"/>
  <c r="V155"/>
  <c r="T155"/>
  <c r="P155"/>
  <c r="O155"/>
  <c r="L155"/>
  <c r="G155"/>
  <c r="V154"/>
  <c r="T154"/>
  <c r="P154"/>
  <c r="O154"/>
  <c r="L154"/>
  <c r="G154"/>
  <c r="V153"/>
  <c r="T153"/>
  <c r="P153"/>
  <c r="O153"/>
  <c r="L153"/>
  <c r="G153"/>
  <c r="V152"/>
  <c r="T152"/>
  <c r="P152"/>
  <c r="O152"/>
  <c r="L152"/>
  <c r="G152"/>
  <c r="V262" l="1"/>
  <c r="T262"/>
  <c r="O262"/>
  <c r="P262" s="1"/>
  <c r="L262"/>
  <c r="V261"/>
  <c r="T261"/>
  <c r="O261"/>
  <c r="P261" s="1"/>
  <c r="L261"/>
  <c r="G261"/>
  <c r="V260"/>
  <c r="T260"/>
  <c r="O260"/>
  <c r="P260" s="1"/>
  <c r="L260"/>
  <c r="G260"/>
  <c r="V259"/>
  <c r="T259"/>
  <c r="O259"/>
  <c r="P259" s="1"/>
  <c r="L259"/>
  <c r="G259"/>
  <c r="V258"/>
  <c r="T258"/>
  <c r="O258"/>
  <c r="P258" s="1"/>
  <c r="L258"/>
  <c r="G258"/>
  <c r="V257"/>
  <c r="T257"/>
  <c r="O257"/>
  <c r="P257" s="1"/>
  <c r="L257"/>
  <c r="G257"/>
  <c r="V256"/>
  <c r="T256"/>
  <c r="O256"/>
  <c r="P256" s="1"/>
  <c r="L256"/>
  <c r="G256"/>
  <c r="V255"/>
  <c r="T255"/>
  <c r="O255"/>
  <c r="P255" s="1"/>
  <c r="L255"/>
  <c r="G255"/>
  <c r="V254"/>
  <c r="T254"/>
  <c r="O254"/>
  <c r="P254" s="1"/>
  <c r="L254"/>
  <c r="G254"/>
  <c r="V253"/>
  <c r="T253"/>
  <c r="O253"/>
  <c r="P253" s="1"/>
  <c r="L253"/>
  <c r="G253"/>
  <c r="V270" l="1"/>
  <c r="T270"/>
  <c r="O270"/>
  <c r="P270" s="1"/>
  <c r="L270"/>
  <c r="G270"/>
  <c r="V269"/>
  <c r="T269"/>
  <c r="O269"/>
  <c r="P269" s="1"/>
  <c r="L269"/>
  <c r="G269"/>
  <c r="V268"/>
  <c r="T268"/>
  <c r="O268"/>
  <c r="P268" s="1"/>
  <c r="L268"/>
  <c r="G268"/>
  <c r="V267"/>
  <c r="T267"/>
  <c r="O267"/>
  <c r="P267" s="1"/>
  <c r="L267"/>
  <c r="G267"/>
  <c r="V266"/>
  <c r="T266"/>
  <c r="O266"/>
  <c r="P266" s="1"/>
  <c r="L266"/>
  <c r="G266"/>
  <c r="V265"/>
  <c r="T265"/>
  <c r="O265"/>
  <c r="P265" s="1"/>
  <c r="L265"/>
  <c r="G265"/>
  <c r="X270" l="1"/>
  <c r="X265"/>
  <c r="X269"/>
  <c r="X267"/>
  <c r="X268"/>
  <c r="X266"/>
  <c r="V223" l="1"/>
  <c r="T223"/>
  <c r="O223"/>
  <c r="P223" s="1"/>
  <c r="L223"/>
  <c r="G223"/>
  <c r="V222"/>
  <c r="T222"/>
  <c r="O222"/>
  <c r="P222" s="1"/>
  <c r="L222"/>
  <c r="G222"/>
  <c r="V221"/>
  <c r="T221"/>
  <c r="O221"/>
  <c r="P221" s="1"/>
  <c r="L221"/>
  <c r="G221"/>
  <c r="V220"/>
  <c r="T220"/>
  <c r="O220"/>
  <c r="P220" s="1"/>
  <c r="L220"/>
  <c r="G220"/>
  <c r="V250" l="1"/>
  <c r="T250"/>
  <c r="O250"/>
  <c r="P250" s="1"/>
  <c r="L250"/>
  <c r="G250"/>
  <c r="V249"/>
  <c r="T249"/>
  <c r="O249"/>
  <c r="P249" s="1"/>
  <c r="L249"/>
  <c r="G249"/>
  <c r="V248"/>
  <c r="T248"/>
  <c r="O248"/>
  <c r="P248" s="1"/>
  <c r="L248"/>
  <c r="G248"/>
  <c r="V240" l="1"/>
  <c r="T240"/>
  <c r="O240"/>
  <c r="P240" s="1"/>
  <c r="L240"/>
  <c r="G240"/>
  <c r="V239"/>
  <c r="T239"/>
  <c r="O239"/>
  <c r="P239" s="1"/>
  <c r="L239"/>
  <c r="G239"/>
  <c r="V238"/>
  <c r="T238"/>
  <c r="O238"/>
  <c r="P238" s="1"/>
  <c r="L238"/>
  <c r="G238"/>
  <c r="V237"/>
  <c r="T237"/>
  <c r="O237"/>
  <c r="P237" s="1"/>
  <c r="G237"/>
  <c r="V236"/>
  <c r="T236"/>
  <c r="O236"/>
  <c r="P236" s="1"/>
  <c r="G236"/>
  <c r="V235"/>
  <c r="T235"/>
  <c r="O235"/>
  <c r="P235" s="1"/>
  <c r="G235"/>
  <c r="V234"/>
  <c r="T234"/>
  <c r="O234"/>
  <c r="P234" s="1"/>
  <c r="G234"/>
  <c r="V212" l="1"/>
  <c r="T212"/>
  <c r="O212"/>
  <c r="P212" s="1"/>
  <c r="L212"/>
  <c r="V217"/>
  <c r="T217"/>
  <c r="O217"/>
  <c r="P217" s="1"/>
  <c r="L217"/>
  <c r="G217"/>
  <c r="V216"/>
  <c r="T216"/>
  <c r="O216"/>
  <c r="P216" s="1"/>
  <c r="L216"/>
  <c r="G216"/>
  <c r="V215"/>
  <c r="T215"/>
  <c r="O215"/>
  <c r="P215" s="1"/>
  <c r="L215"/>
  <c r="G215"/>
  <c r="V214"/>
  <c r="T214"/>
  <c r="O214"/>
  <c r="P214" s="1"/>
  <c r="L214"/>
  <c r="G214"/>
  <c r="V213"/>
  <c r="T213"/>
  <c r="O213"/>
  <c r="P213" s="1"/>
  <c r="L213"/>
  <c r="G213"/>
  <c r="V211"/>
  <c r="T211"/>
  <c r="O211"/>
  <c r="P211" s="1"/>
  <c r="L211"/>
  <c r="G211"/>
  <c r="V210"/>
  <c r="T210"/>
  <c r="O210"/>
  <c r="P210" s="1"/>
  <c r="L210"/>
  <c r="G210"/>
  <c r="V209"/>
  <c r="T209"/>
  <c r="O209"/>
  <c r="P209" s="1"/>
  <c r="L209"/>
  <c r="G209"/>
  <c r="V208"/>
  <c r="T208"/>
  <c r="O208"/>
  <c r="P208" s="1"/>
  <c r="L208"/>
  <c r="G208"/>
  <c r="V207"/>
  <c r="T207"/>
  <c r="O207"/>
  <c r="P207" s="1"/>
  <c r="L207"/>
  <c r="G207"/>
  <c r="V206"/>
  <c r="T206"/>
  <c r="O206"/>
  <c r="P206" s="1"/>
  <c r="L206"/>
  <c r="G206"/>
  <c r="V205"/>
  <c r="T205"/>
  <c r="O205"/>
  <c r="P205" s="1"/>
  <c r="G205"/>
  <c r="V204"/>
  <c r="T204"/>
  <c r="O204"/>
  <c r="P204" s="1"/>
  <c r="G204"/>
  <c r="V203"/>
  <c r="T203"/>
  <c r="O203"/>
  <c r="P203" s="1"/>
  <c r="G203"/>
  <c r="V202"/>
  <c r="T202"/>
  <c r="O202"/>
  <c r="P202" s="1"/>
  <c r="G202"/>
  <c r="V201"/>
  <c r="T201"/>
  <c r="O201"/>
  <c r="P201" s="1"/>
  <c r="G201"/>
  <c r="V200"/>
  <c r="T200"/>
  <c r="O200"/>
  <c r="P200" s="1"/>
  <c r="L200"/>
  <c r="G200"/>
  <c r="V199"/>
  <c r="T199"/>
  <c r="O199"/>
  <c r="P199" s="1"/>
  <c r="L199"/>
  <c r="G199"/>
  <c r="V198"/>
  <c r="T198"/>
  <c r="O198"/>
  <c r="P198" s="1"/>
  <c r="G198"/>
  <c r="G243" l="1"/>
  <c r="L243"/>
  <c r="O243"/>
  <c r="P243" s="1"/>
  <c r="T243"/>
  <c r="V243"/>
  <c r="G244"/>
  <c r="L244"/>
  <c r="O244"/>
  <c r="P244" s="1"/>
  <c r="T244"/>
  <c r="V244"/>
  <c r="G245"/>
  <c r="L245"/>
  <c r="O245"/>
  <c r="P245" s="1"/>
  <c r="T245"/>
  <c r="V245"/>
  <c r="V83" l="1"/>
  <c r="O83"/>
  <c r="P83" s="1"/>
  <c r="L83"/>
  <c r="V82"/>
  <c r="O82"/>
  <c r="P82" s="1"/>
  <c r="L82"/>
  <c r="V46"/>
  <c r="O46"/>
  <c r="P46" s="1"/>
  <c r="L46"/>
  <c r="V90"/>
  <c r="L90"/>
  <c r="V89"/>
  <c r="O89"/>
  <c r="P89" s="1"/>
  <c r="L89"/>
  <c r="V95"/>
  <c r="O95"/>
  <c r="P95" s="1"/>
  <c r="L95"/>
  <c r="G95"/>
  <c r="V94"/>
  <c r="O94"/>
  <c r="P94" s="1"/>
  <c r="L94"/>
  <c r="G94"/>
  <c r="V93"/>
  <c r="O93"/>
  <c r="P93" s="1"/>
  <c r="L93"/>
  <c r="G93"/>
  <c r="V92"/>
  <c r="O92"/>
  <c r="P92" s="1"/>
  <c r="L92"/>
  <c r="G92"/>
  <c r="V91"/>
  <c r="O91"/>
  <c r="P91" s="1"/>
  <c r="L91"/>
  <c r="G91"/>
  <c r="V88"/>
  <c r="O88"/>
  <c r="P88" s="1"/>
  <c r="L88"/>
  <c r="G88"/>
  <c r="V87"/>
  <c r="O87"/>
  <c r="P87" s="1"/>
  <c r="L87"/>
  <c r="G87"/>
  <c r="V86"/>
  <c r="O86"/>
  <c r="P86" s="1"/>
  <c r="L86"/>
  <c r="G86"/>
  <c r="V85"/>
  <c r="O85"/>
  <c r="P85" s="1"/>
  <c r="L85"/>
  <c r="G85"/>
  <c r="V84"/>
  <c r="O84"/>
  <c r="P84" s="1"/>
  <c r="L84"/>
  <c r="G84"/>
  <c r="V81"/>
  <c r="O81"/>
  <c r="P81" s="1"/>
  <c r="L81"/>
  <c r="G81"/>
  <c r="V80"/>
  <c r="O80"/>
  <c r="P80" s="1"/>
  <c r="L80"/>
  <c r="G80"/>
  <c r="V79"/>
  <c r="O79"/>
  <c r="P79" s="1"/>
  <c r="L79"/>
  <c r="G79"/>
  <c r="V78"/>
  <c r="O78"/>
  <c r="P78" s="1"/>
  <c r="L78"/>
  <c r="G78"/>
  <c r="V77"/>
  <c r="O77"/>
  <c r="P77" s="1"/>
  <c r="L77"/>
  <c r="G77"/>
  <c r="V76"/>
  <c r="O76"/>
  <c r="P76" s="1"/>
  <c r="L76"/>
  <c r="G76"/>
  <c r="V75"/>
  <c r="O75"/>
  <c r="P75" s="1"/>
  <c r="L75"/>
  <c r="G75"/>
  <c r="V74"/>
  <c r="O74"/>
  <c r="P74" s="1"/>
  <c r="L74"/>
  <c r="G74"/>
  <c r="V73"/>
  <c r="O73"/>
  <c r="P73" s="1"/>
  <c r="L73"/>
  <c r="G73"/>
  <c r="V72"/>
  <c r="O72"/>
  <c r="P72" s="1"/>
  <c r="L72"/>
  <c r="G72"/>
  <c r="V71"/>
  <c r="O71"/>
  <c r="P71" s="1"/>
  <c r="L71"/>
  <c r="G71"/>
  <c r="V70"/>
  <c r="O70"/>
  <c r="P70" s="1"/>
  <c r="L70"/>
  <c r="G70"/>
  <c r="V69"/>
  <c r="O69"/>
  <c r="P69" s="1"/>
  <c r="L69"/>
  <c r="G69"/>
  <c r="V68"/>
  <c r="O68"/>
  <c r="P68" s="1"/>
  <c r="L68"/>
  <c r="G68"/>
  <c r="V67"/>
  <c r="O67"/>
  <c r="P67" s="1"/>
  <c r="L67"/>
  <c r="G67"/>
  <c r="V66"/>
  <c r="O66"/>
  <c r="P66" s="1"/>
  <c r="L66"/>
  <c r="G66"/>
  <c r="V65"/>
  <c r="O65"/>
  <c r="P65" s="1"/>
  <c r="L65"/>
  <c r="G65"/>
  <c r="V64"/>
  <c r="O64"/>
  <c r="P64" s="1"/>
  <c r="L64"/>
  <c r="G64"/>
  <c r="V63"/>
  <c r="O63"/>
  <c r="P63" s="1"/>
  <c r="L63"/>
  <c r="G63"/>
  <c r="V62"/>
  <c r="O62"/>
  <c r="P62" s="1"/>
  <c r="L62"/>
  <c r="G62"/>
  <c r="V61"/>
  <c r="O61"/>
  <c r="P61" s="1"/>
  <c r="L61"/>
  <c r="G61"/>
  <c r="V60"/>
  <c r="O60"/>
  <c r="P60" s="1"/>
  <c r="L60"/>
  <c r="G60"/>
  <c r="V59"/>
  <c r="O59"/>
  <c r="P59" s="1"/>
  <c r="L59"/>
  <c r="G59"/>
  <c r="V58"/>
  <c r="O58"/>
  <c r="P58" s="1"/>
  <c r="L58"/>
  <c r="G58"/>
  <c r="V57"/>
  <c r="O57"/>
  <c r="P57" s="1"/>
  <c r="L57"/>
  <c r="G57"/>
  <c r="V56"/>
  <c r="O56"/>
  <c r="P56" s="1"/>
  <c r="L56"/>
  <c r="G56"/>
  <c r="V55"/>
  <c r="O55"/>
  <c r="P55" s="1"/>
  <c r="L55"/>
  <c r="G55"/>
  <c r="V54"/>
  <c r="O54"/>
  <c r="P54" s="1"/>
  <c r="L54"/>
  <c r="G54"/>
  <c r="V53"/>
  <c r="O53"/>
  <c r="P53" s="1"/>
  <c r="L53"/>
  <c r="G53"/>
  <c r="V52"/>
  <c r="O52"/>
  <c r="P52" s="1"/>
  <c r="L52"/>
  <c r="G52"/>
  <c r="V51"/>
  <c r="O51"/>
  <c r="P51" s="1"/>
  <c r="L51"/>
  <c r="G51"/>
  <c r="V50"/>
  <c r="O50"/>
  <c r="P50" s="1"/>
  <c r="L50"/>
  <c r="G50"/>
  <c r="V49"/>
  <c r="O49"/>
  <c r="P49" s="1"/>
  <c r="L49"/>
  <c r="G49"/>
  <c r="V48"/>
  <c r="O48"/>
  <c r="P48" s="1"/>
  <c r="L48"/>
  <c r="G48"/>
  <c r="V47"/>
  <c r="O47"/>
  <c r="P47" s="1"/>
  <c r="L47"/>
  <c r="G47"/>
  <c r="V45"/>
  <c r="O45"/>
  <c r="P45" s="1"/>
  <c r="L45"/>
  <c r="G45"/>
  <c r="V44"/>
  <c r="O44"/>
  <c r="P44" s="1"/>
  <c r="L44"/>
  <c r="G44"/>
  <c r="V43"/>
  <c r="O43"/>
  <c r="P43" s="1"/>
  <c r="L43"/>
  <c r="G43"/>
  <c r="V42"/>
  <c r="O42"/>
  <c r="P42" s="1"/>
  <c r="L42"/>
  <c r="G42"/>
  <c r="V41"/>
  <c r="O41"/>
  <c r="P41" s="1"/>
  <c r="L41"/>
  <c r="G41"/>
  <c r="V40"/>
  <c r="O40"/>
  <c r="P40" s="1"/>
  <c r="L40"/>
  <c r="G40"/>
  <c r="V39"/>
  <c r="O39"/>
  <c r="P39" s="1"/>
  <c r="L39"/>
  <c r="G39"/>
  <c r="V38"/>
  <c r="O38"/>
  <c r="P38" s="1"/>
  <c r="L38"/>
  <c r="G38"/>
  <c r="V37"/>
  <c r="O37"/>
  <c r="P37" s="1"/>
  <c r="L37"/>
  <c r="G37"/>
  <c r="V36"/>
  <c r="O36"/>
  <c r="P36" s="1"/>
  <c r="L36"/>
  <c r="G36"/>
  <c r="V35"/>
  <c r="O35"/>
  <c r="P35" s="1"/>
  <c r="L35"/>
  <c r="G35"/>
  <c r="V34"/>
  <c r="O34"/>
  <c r="P34" s="1"/>
  <c r="L34"/>
  <c r="G34"/>
  <c r="V33"/>
  <c r="O33"/>
  <c r="P33" s="1"/>
  <c r="L33"/>
  <c r="G33"/>
  <c r="V32"/>
  <c r="O32"/>
  <c r="P32" s="1"/>
  <c r="L32"/>
  <c r="G32"/>
  <c r="V31"/>
  <c r="O31"/>
  <c r="P31" s="1"/>
  <c r="L31"/>
  <c r="G31"/>
  <c r="V30"/>
  <c r="O30"/>
  <c r="P30" s="1"/>
  <c r="L30"/>
  <c r="G30"/>
  <c r="V29"/>
  <c r="O29"/>
  <c r="P29" s="1"/>
  <c r="L29"/>
  <c r="G29"/>
  <c r="V28"/>
  <c r="O28"/>
  <c r="P28" s="1"/>
  <c r="L28"/>
  <c r="G28"/>
  <c r="V27"/>
  <c r="O27"/>
  <c r="P27" s="1"/>
  <c r="L27"/>
  <c r="G27"/>
  <c r="V26"/>
  <c r="O26"/>
  <c r="P26" s="1"/>
  <c r="L26"/>
  <c r="G26"/>
  <c r="V25"/>
  <c r="O25"/>
  <c r="P25" s="1"/>
  <c r="L25"/>
  <c r="G25"/>
  <c r="V24"/>
  <c r="O24"/>
  <c r="P24" s="1"/>
  <c r="L24"/>
  <c r="G24"/>
  <c r="V23"/>
  <c r="O23"/>
  <c r="P23" s="1"/>
  <c r="L23"/>
  <c r="G23"/>
  <c r="V22"/>
  <c r="O22"/>
  <c r="P22" s="1"/>
  <c r="L22"/>
  <c r="G22"/>
  <c r="V21"/>
  <c r="O21"/>
  <c r="P21" s="1"/>
  <c r="L21"/>
  <c r="G21"/>
  <c r="V20"/>
  <c r="O20"/>
  <c r="P20" s="1"/>
  <c r="L20"/>
  <c r="G20"/>
  <c r="V19"/>
  <c r="O19"/>
  <c r="P19" s="1"/>
  <c r="L19"/>
  <c r="G19"/>
  <c r="V18"/>
  <c r="O18"/>
  <c r="P18" s="1"/>
  <c r="L18"/>
  <c r="G18"/>
  <c r="V17"/>
  <c r="O17"/>
  <c r="P17" s="1"/>
  <c r="L17"/>
  <c r="G17"/>
  <c r="V16"/>
  <c r="O16"/>
  <c r="P16" s="1"/>
  <c r="L16"/>
  <c r="G16"/>
  <c r="V15"/>
  <c r="O15"/>
  <c r="P15" s="1"/>
  <c r="L15"/>
  <c r="G15"/>
  <c r="V14"/>
  <c r="O14"/>
  <c r="P14" s="1"/>
  <c r="L14"/>
  <c r="G14"/>
  <c r="V13"/>
  <c r="O13"/>
  <c r="P13" s="1"/>
  <c r="L13"/>
  <c r="G13"/>
  <c r="V12"/>
  <c r="O12"/>
  <c r="P12" s="1"/>
  <c r="L12"/>
  <c r="G12"/>
  <c r="V11"/>
  <c r="O11"/>
  <c r="P11" s="1"/>
  <c r="L11"/>
  <c r="G11"/>
  <c r="V10"/>
  <c r="O10"/>
  <c r="P10" s="1"/>
  <c r="L10"/>
  <c r="G10"/>
  <c r="V9"/>
  <c r="O9"/>
  <c r="P9" s="1"/>
  <c r="L9"/>
  <c r="G9"/>
  <c r="V133" l="1"/>
  <c r="T133"/>
  <c r="O133"/>
  <c r="P133" s="1"/>
  <c r="L133"/>
  <c r="V149"/>
  <c r="T149"/>
  <c r="O149"/>
  <c r="P149" s="1"/>
  <c r="L149"/>
  <c r="G149"/>
  <c r="V148"/>
  <c r="T148"/>
  <c r="O148"/>
  <c r="P148" s="1"/>
  <c r="L148"/>
  <c r="G148"/>
  <c r="V147"/>
  <c r="T147"/>
  <c r="O147"/>
  <c r="P147" s="1"/>
  <c r="L147"/>
  <c r="G147"/>
  <c r="V146"/>
  <c r="T146"/>
  <c r="O146"/>
  <c r="P146" s="1"/>
  <c r="L146"/>
  <c r="G146"/>
  <c r="V145"/>
  <c r="T145"/>
  <c r="O145"/>
  <c r="P145" s="1"/>
  <c r="L145"/>
  <c r="G145"/>
  <c r="V144"/>
  <c r="T144"/>
  <c r="O144"/>
  <c r="P144" s="1"/>
  <c r="L144"/>
  <c r="G144"/>
  <c r="V143"/>
  <c r="T143"/>
  <c r="O143"/>
  <c r="P143" s="1"/>
  <c r="L143"/>
  <c r="G143"/>
  <c r="V142"/>
  <c r="T142"/>
  <c r="O142"/>
  <c r="P142" s="1"/>
  <c r="L142"/>
  <c r="G142"/>
  <c r="V141"/>
  <c r="T141"/>
  <c r="O141"/>
  <c r="P141" s="1"/>
  <c r="L141"/>
  <c r="G141"/>
  <c r="V140"/>
  <c r="T140"/>
  <c r="O140"/>
  <c r="P140" s="1"/>
  <c r="L140"/>
  <c r="G140"/>
  <c r="V139"/>
  <c r="T139"/>
  <c r="O139"/>
  <c r="P139" s="1"/>
  <c r="L139"/>
  <c r="G139"/>
  <c r="V138"/>
  <c r="T138"/>
  <c r="O138"/>
  <c r="P138" s="1"/>
  <c r="L138"/>
  <c r="G138"/>
  <c r="V137"/>
  <c r="T137"/>
  <c r="O137"/>
  <c r="P137" s="1"/>
  <c r="L137"/>
  <c r="G137"/>
  <c r="V136"/>
  <c r="T136"/>
  <c r="O136"/>
  <c r="P136" s="1"/>
  <c r="L136"/>
  <c r="G136"/>
  <c r="V135"/>
  <c r="T135"/>
  <c r="O135"/>
  <c r="P135" s="1"/>
  <c r="L135"/>
  <c r="G135"/>
  <c r="V134"/>
  <c r="T134"/>
  <c r="O134"/>
  <c r="P134" s="1"/>
  <c r="L134"/>
  <c r="G134"/>
  <c r="V132"/>
  <c r="T132"/>
  <c r="O132"/>
  <c r="P132" s="1"/>
  <c r="L132"/>
  <c r="G132"/>
  <c r="V131"/>
  <c r="T131"/>
  <c r="O131"/>
  <c r="P131" s="1"/>
  <c r="L131"/>
  <c r="G131"/>
  <c r="V130"/>
  <c r="T130"/>
  <c r="O130"/>
  <c r="P130" s="1"/>
  <c r="L130"/>
  <c r="G130"/>
  <c r="V129"/>
  <c r="T129"/>
  <c r="O129"/>
  <c r="P129" s="1"/>
  <c r="L129"/>
  <c r="G129"/>
  <c r="V128"/>
  <c r="T128"/>
  <c r="O128"/>
  <c r="P128" s="1"/>
  <c r="L128"/>
  <c r="G128"/>
  <c r="V127"/>
  <c r="T127"/>
  <c r="O127"/>
  <c r="P127" s="1"/>
  <c r="L127"/>
  <c r="G127"/>
  <c r="V126"/>
  <c r="T126"/>
  <c r="O126"/>
  <c r="P126" s="1"/>
  <c r="L126"/>
  <c r="G126"/>
  <c r="V125"/>
  <c r="T125"/>
  <c r="O125"/>
  <c r="P125" s="1"/>
  <c r="L125"/>
  <c r="G125"/>
  <c r="V124"/>
  <c r="T124"/>
  <c r="O124"/>
  <c r="P124" s="1"/>
  <c r="L124"/>
  <c r="G124"/>
  <c r="V123"/>
  <c r="T123"/>
  <c r="O123"/>
  <c r="P123" s="1"/>
  <c r="L123"/>
  <c r="G123"/>
  <c r="V122"/>
  <c r="T122"/>
  <c r="O122"/>
  <c r="P122" s="1"/>
  <c r="L122"/>
  <c r="G122"/>
  <c r="V121"/>
  <c r="T121"/>
  <c r="O121"/>
  <c r="P121" s="1"/>
  <c r="L121"/>
  <c r="G121"/>
  <c r="V120"/>
  <c r="T120"/>
  <c r="O120"/>
  <c r="P120" s="1"/>
  <c r="L120"/>
  <c r="G120"/>
  <c r="V119"/>
  <c r="T119"/>
  <c r="O119"/>
  <c r="P119" s="1"/>
  <c r="L119"/>
  <c r="G119"/>
  <c r="V118"/>
  <c r="T118"/>
  <c r="O118"/>
  <c r="P118" s="1"/>
  <c r="L118"/>
  <c r="G118"/>
  <c r="V117"/>
  <c r="T117"/>
  <c r="O117"/>
  <c r="P117" s="1"/>
  <c r="L117"/>
  <c r="G117"/>
  <c r="V116"/>
  <c r="T116"/>
  <c r="O116"/>
  <c r="P116" s="1"/>
  <c r="L116"/>
  <c r="G116"/>
  <c r="V115"/>
  <c r="T115"/>
  <c r="O115"/>
  <c r="P115" s="1"/>
  <c r="L115"/>
  <c r="G115"/>
  <c r="V114"/>
  <c r="T114"/>
  <c r="O114"/>
  <c r="P114" s="1"/>
  <c r="L114"/>
  <c r="G114"/>
  <c r="V113"/>
  <c r="T113"/>
  <c r="O113"/>
  <c r="P113" s="1"/>
  <c r="L113"/>
  <c r="G113"/>
  <c r="V112"/>
  <c r="T112"/>
  <c r="O112"/>
  <c r="P112" s="1"/>
  <c r="L112"/>
  <c r="G112"/>
  <c r="V111"/>
  <c r="T111"/>
  <c r="O111"/>
  <c r="P111" s="1"/>
  <c r="L111"/>
  <c r="G111"/>
  <c r="V110"/>
  <c r="T110"/>
  <c r="O110"/>
  <c r="P110" s="1"/>
  <c r="L110"/>
  <c r="G110"/>
  <c r="V109"/>
  <c r="T109"/>
  <c r="O109"/>
  <c r="P109" s="1"/>
  <c r="L109"/>
  <c r="G109"/>
  <c r="V108"/>
  <c r="T108"/>
  <c r="O108"/>
  <c r="P108" s="1"/>
  <c r="L108"/>
  <c r="G108"/>
  <c r="V107"/>
  <c r="T107"/>
  <c r="O107"/>
  <c r="P107" s="1"/>
  <c r="L107"/>
  <c r="G107"/>
  <c r="V106"/>
  <c r="T106"/>
  <c r="O106"/>
  <c r="P106" s="1"/>
  <c r="L106"/>
  <c r="G106"/>
  <c r="V105"/>
  <c r="T105"/>
  <c r="O105"/>
  <c r="P105" s="1"/>
  <c r="L105"/>
  <c r="G105"/>
  <c r="V104"/>
  <c r="T104"/>
  <c r="O104"/>
  <c r="P104" s="1"/>
  <c r="L104"/>
  <c r="G104"/>
  <c r="V103"/>
  <c r="T103"/>
  <c r="O103"/>
  <c r="P103" s="1"/>
  <c r="L103"/>
  <c r="G103"/>
  <c r="V102"/>
  <c r="T102"/>
  <c r="O102"/>
  <c r="P102" s="1"/>
  <c r="L102"/>
  <c r="G102"/>
  <c r="V101"/>
  <c r="T101"/>
  <c r="O101"/>
  <c r="P101" s="1"/>
  <c r="L101"/>
  <c r="G101"/>
  <c r="V100"/>
  <c r="T100"/>
  <c r="O100"/>
  <c r="P100" s="1"/>
  <c r="L100"/>
  <c r="G100"/>
  <c r="V99"/>
  <c r="T99"/>
  <c r="O99"/>
  <c r="P99" s="1"/>
  <c r="L99"/>
  <c r="G99"/>
  <c r="V98"/>
  <c r="T98"/>
  <c r="O98"/>
  <c r="P98" s="1"/>
  <c r="L98"/>
  <c r="G98"/>
  <c r="X112" l="1"/>
  <c r="X139"/>
  <c r="X141"/>
  <c r="X98"/>
  <c r="X100"/>
  <c r="X135"/>
  <c r="X110"/>
  <c r="X104"/>
  <c r="X106"/>
  <c r="X115"/>
  <c r="X119"/>
  <c r="X125"/>
  <c r="X144"/>
  <c r="X99"/>
  <c r="X105"/>
  <c r="X109"/>
  <c r="X114"/>
  <c r="X118"/>
  <c r="X124"/>
  <c r="X129"/>
  <c r="X134"/>
  <c r="X138"/>
  <c r="X143"/>
  <c r="X148"/>
  <c r="X103"/>
  <c r="X107"/>
  <c r="X108"/>
  <c r="X111"/>
  <c r="X116"/>
  <c r="X117"/>
  <c r="X122"/>
  <c r="X123"/>
  <c r="X126"/>
  <c r="X127"/>
  <c r="X131"/>
  <c r="X136"/>
  <c r="X137"/>
  <c r="X140"/>
  <c r="X145"/>
  <c r="X146"/>
  <c r="V195" l="1"/>
  <c r="T195"/>
  <c r="O195"/>
  <c r="P195" s="1"/>
  <c r="L195"/>
  <c r="G195"/>
  <c r="V194"/>
  <c r="T194"/>
  <c r="O194"/>
  <c r="P194" s="1"/>
  <c r="L194"/>
  <c r="G194"/>
  <c r="V193"/>
  <c r="T193"/>
  <c r="O193"/>
  <c r="P193" s="1"/>
  <c r="L193"/>
  <c r="G193"/>
  <c r="V192"/>
  <c r="T192"/>
  <c r="O192"/>
  <c r="P192" s="1"/>
  <c r="L192"/>
  <c r="G192"/>
  <c r="V191"/>
  <c r="T191"/>
  <c r="O191"/>
  <c r="P191" s="1"/>
  <c r="L191"/>
  <c r="G191"/>
  <c r="V190"/>
  <c r="T190"/>
  <c r="O190"/>
  <c r="P190" s="1"/>
  <c r="L190"/>
  <c r="G190"/>
  <c r="V189"/>
  <c r="T189"/>
  <c r="O189"/>
  <c r="P189" s="1"/>
  <c r="L189"/>
  <c r="G189"/>
  <c r="V188"/>
  <c r="T188"/>
  <c r="O188"/>
  <c r="P188" s="1"/>
  <c r="L188"/>
  <c r="G188"/>
  <c r="V187"/>
  <c r="T187"/>
  <c r="O187"/>
  <c r="P187" s="1"/>
  <c r="L187"/>
  <c r="G187"/>
  <c r="V186"/>
  <c r="T186"/>
  <c r="O186"/>
  <c r="P186" s="1"/>
  <c r="L186"/>
  <c r="G186"/>
  <c r="V185"/>
  <c r="T185"/>
  <c r="O185"/>
  <c r="P185" s="1"/>
  <c r="L185"/>
  <c r="G185"/>
  <c r="V184"/>
  <c r="T184"/>
  <c r="O184"/>
  <c r="P184" s="1"/>
  <c r="L184"/>
  <c r="G184"/>
  <c r="V183"/>
  <c r="T183"/>
  <c r="O183"/>
  <c r="P183" s="1"/>
  <c r="L183"/>
  <c r="G183"/>
  <c r="V182"/>
  <c r="T182"/>
  <c r="O182"/>
  <c r="P182" s="1"/>
  <c r="L182"/>
  <c r="G182"/>
  <c r="V181"/>
  <c r="T181"/>
  <c r="O181"/>
  <c r="P181" s="1"/>
  <c r="L181"/>
  <c r="G181"/>
  <c r="V180"/>
  <c r="T180"/>
  <c r="O180"/>
  <c r="P180" s="1"/>
  <c r="L180"/>
  <c r="G180"/>
  <c r="V179"/>
  <c r="T179"/>
  <c r="O179"/>
  <c r="P179" s="1"/>
  <c r="L179"/>
  <c r="G179"/>
  <c r="V178"/>
  <c r="T178"/>
  <c r="O178"/>
  <c r="P178" s="1"/>
  <c r="L178"/>
  <c r="G178"/>
  <c r="V177"/>
  <c r="T177"/>
  <c r="O177"/>
  <c r="P177" s="1"/>
  <c r="L177"/>
  <c r="G177"/>
  <c r="V176"/>
  <c r="T176"/>
  <c r="O176"/>
  <c r="P176" s="1"/>
  <c r="L176"/>
  <c r="G176"/>
  <c r="V175"/>
  <c r="T175"/>
  <c r="O175"/>
  <c r="P175" s="1"/>
  <c r="L175"/>
  <c r="G175"/>
  <c r="V174"/>
  <c r="T174"/>
  <c r="O174"/>
  <c r="P174" s="1"/>
  <c r="L174"/>
  <c r="G174"/>
  <c r="V173"/>
  <c r="T173"/>
  <c r="O173"/>
  <c r="P173" s="1"/>
  <c r="L173"/>
  <c r="G173"/>
  <c r="X184" l="1"/>
  <c r="X176"/>
  <c r="X180"/>
  <c r="X188"/>
  <c r="X175"/>
  <c r="X179"/>
  <c r="X183"/>
  <c r="X187"/>
  <c r="X191"/>
  <c r="X192"/>
  <c r="X195"/>
  <c r="X173"/>
  <c r="X174"/>
  <c r="X177"/>
  <c r="X178"/>
  <c r="X181"/>
  <c r="X182"/>
  <c r="X185"/>
  <c r="X186"/>
  <c r="X189"/>
  <c r="X190"/>
  <c r="X193"/>
  <c r="X194"/>
  <c r="V231" l="1"/>
  <c r="T231"/>
  <c r="O231"/>
  <c r="P231" s="1"/>
  <c r="G231"/>
  <c r="V230"/>
  <c r="T230"/>
  <c r="O230"/>
  <c r="P230" s="1"/>
  <c r="G230"/>
  <c r="V229"/>
  <c r="T229"/>
  <c r="O229"/>
  <c r="P229" s="1"/>
  <c r="G229"/>
  <c r="V228"/>
  <c r="T228"/>
  <c r="O228"/>
  <c r="P228" s="1"/>
  <c r="G228"/>
  <c r="V227"/>
  <c r="T227"/>
  <c r="O227"/>
  <c r="P227" s="1"/>
  <c r="G227"/>
  <c r="V226"/>
  <c r="T226"/>
  <c r="O226"/>
  <c r="P226" s="1"/>
  <c r="G226"/>
  <c r="L271" l="1"/>
  <c r="L171" l="1"/>
  <c r="G271" l="1"/>
  <c r="V271"/>
  <c r="P271"/>
  <c r="X271" l="1"/>
  <c r="P263" l="1"/>
  <c r="V263"/>
  <c r="G263"/>
  <c r="L263"/>
  <c r="X263" l="1"/>
  <c r="L232" l="1"/>
  <c r="L218" l="1"/>
  <c r="L241" l="1"/>
  <c r="L96" l="1"/>
  <c r="L251" l="1"/>
  <c r="L150" l="1"/>
  <c r="L246" l="1"/>
  <c r="G218" l="1"/>
  <c r="G232" l="1"/>
  <c r="G171"/>
  <c r="P218" l="1"/>
  <c r="V218"/>
  <c r="G251" l="1"/>
  <c r="V171" l="1"/>
  <c r="P171"/>
  <c r="V251" l="1"/>
  <c r="P251"/>
  <c r="X251" l="1"/>
  <c r="G150" l="1"/>
  <c r="L224" l="1"/>
  <c r="P232" l="1"/>
  <c r="V232"/>
  <c r="G224" l="1"/>
  <c r="G246" l="1"/>
  <c r="V246" l="1"/>
  <c r="P246"/>
  <c r="X246" l="1"/>
  <c r="X232" l="1"/>
  <c r="V241"/>
  <c r="P241"/>
  <c r="G241"/>
  <c r="P224"/>
  <c r="V224"/>
  <c r="L196"/>
  <c r="L272" s="1"/>
  <c r="V150"/>
  <c r="P150"/>
  <c r="T96"/>
  <c r="V96"/>
  <c r="G96"/>
  <c r="G196" l="1"/>
  <c r="G272" s="1"/>
  <c r="V196"/>
  <c r="V272" s="1"/>
  <c r="P196"/>
  <c r="X196" l="1"/>
  <c r="X171"/>
  <c r="X241"/>
  <c r="X218"/>
  <c r="X224"/>
  <c r="X150"/>
  <c r="X96"/>
  <c r="P272"/>
  <c r="X272"/>
  <c r="F90"/>
  <c r="O90"/>
  <c r="P90"/>
  <c r="P96"/>
</calcChain>
</file>

<file path=xl/sharedStrings.xml><?xml version="1.0" encoding="utf-8"?>
<sst xmlns="http://schemas.openxmlformats.org/spreadsheetml/2006/main" count="1253" uniqueCount="726">
  <si>
    <t>Назва постачальника</t>
  </si>
  <si>
    <t>№ з/п</t>
  </si>
  <si>
    <t>Назва лікарського засобу, виробу медичного призначення</t>
  </si>
  <si>
    <t>Од. вим.</t>
  </si>
  <si>
    <t>Серія</t>
  </si>
  <si>
    <t>Ціна              за од.</t>
  </si>
  <si>
    <t>Термін придатності</t>
  </si>
  <si>
    <t>Кіл-ть</t>
  </si>
  <si>
    <t>Сума, грн.</t>
  </si>
  <si>
    <t>дата отримання</t>
  </si>
  <si>
    <t>№ накладної</t>
  </si>
  <si>
    <t>№</t>
  </si>
  <si>
    <t>дата</t>
  </si>
  <si>
    <t>фл</t>
  </si>
  <si>
    <t>Всього</t>
  </si>
  <si>
    <t>Укрвакцина</t>
  </si>
  <si>
    <t>табл</t>
  </si>
  <si>
    <t>Форма № 1</t>
  </si>
  <si>
    <t>Наказ ДОЗ</t>
  </si>
  <si>
    <t>табл.</t>
  </si>
  <si>
    <t>Перинатальний центр м. Києва</t>
  </si>
  <si>
    <t>Назва заклада</t>
  </si>
  <si>
    <t>Всього:</t>
  </si>
  <si>
    <t>х</t>
  </si>
  <si>
    <t>Дата, № накладної</t>
  </si>
  <si>
    <t>мл</t>
  </si>
  <si>
    <t>грам</t>
  </si>
  <si>
    <t>фл.</t>
  </si>
  <si>
    <t>Використано у поточному місяці</t>
  </si>
  <si>
    <t xml:space="preserve"> </t>
  </si>
  <si>
    <t xml:space="preserve">Фактично отримано від Укрвакцини                                                                             у поточному місяці </t>
  </si>
  <si>
    <t>Етамбутол, табл. по 400мг №1000</t>
  </si>
  <si>
    <t>SL471</t>
  </si>
  <si>
    <t>мл.</t>
  </si>
  <si>
    <t>Калетра р-н 60мл фл. №5</t>
  </si>
  <si>
    <t>амп</t>
  </si>
  <si>
    <t>капс</t>
  </si>
  <si>
    <t>МО</t>
  </si>
  <si>
    <t>Ізоніазид , табл. по 100 мг, №100</t>
  </si>
  <si>
    <t>EIV715А</t>
  </si>
  <si>
    <t xml:space="preserve">Ламівудин150мг / Зидовудин300мг табл. №60 </t>
  </si>
  <si>
    <t>EIV724А</t>
  </si>
  <si>
    <t>Лампрен(Клофазимін), капсули по 100мг №100</t>
  </si>
  <si>
    <t>Абалам 600 мг/300мг табл №30</t>
  </si>
  <si>
    <t>Ембріцитабін тенефовір таблетки №30</t>
  </si>
  <si>
    <t>Долутенравір таб. По 50 мг з ПЕТ №30</t>
  </si>
  <si>
    <t>Тенофовіру Дизопроксилу Фумарат  по 300 мг №30</t>
  </si>
  <si>
    <t>уп.</t>
  </si>
  <si>
    <t>капс.</t>
  </si>
  <si>
    <t xml:space="preserve">Протомід(Протіонамід) , по 250мг.  N50.  </t>
  </si>
  <si>
    <t>таб</t>
  </si>
  <si>
    <t>флакон</t>
  </si>
  <si>
    <t>ЕРС1803А</t>
  </si>
  <si>
    <t>Копегус таблетки,вкриті плівковою оболонкою,по 200мг №168 у фл.</t>
  </si>
  <si>
    <t>№0521В06</t>
  </si>
  <si>
    <t>ДГЕП-13</t>
  </si>
  <si>
    <t>шприци</t>
  </si>
  <si>
    <t>ПЕГАСІС  розчин для ін'єкцій 180мкг/0,5мл у попередньо наповнених шприцах №1</t>
  </si>
  <si>
    <t>В3049В13</t>
  </si>
  <si>
    <t>Копегус табл. 200 мг.№168</t>
  </si>
  <si>
    <t>Алувія табл. в/о по 200 мг/50 мг №120</t>
  </si>
  <si>
    <t>флак</t>
  </si>
  <si>
    <t>Ізоніазид-Дарниця, табл. по 300 мг,  №50</t>
  </si>
  <si>
    <t>HY3275</t>
  </si>
  <si>
    <t>N0524B01</t>
  </si>
  <si>
    <t>01.03.22</t>
  </si>
  <si>
    <t>ГЕП-140</t>
  </si>
  <si>
    <t>Презиста таб.в/о 600 мг по 60 №1</t>
  </si>
  <si>
    <t>Інбутол(Етамбутол), розчин д/ін.,100мг/мл, по 20мл у флаконі</t>
  </si>
  <si>
    <t>Капреоміцин, порошок для розчину д/ін по1,0г у флак.</t>
  </si>
  <si>
    <t xml:space="preserve"> 08.01.19</t>
  </si>
  <si>
    <t>Лінезід(Лінезолід), таб. по 600мг №5</t>
  </si>
  <si>
    <t>СН-73</t>
  </si>
  <si>
    <t>348</t>
  </si>
  <si>
    <t>Ламіхоп 3 150 мл/300 мг №60</t>
  </si>
  <si>
    <t>ELD4815A</t>
  </si>
  <si>
    <t>30.06.21</t>
  </si>
  <si>
    <t>Е182262</t>
  </si>
  <si>
    <t>31.10.21</t>
  </si>
  <si>
    <t xml:space="preserve">Окситоцин, розчин для ін.,5МО/мл, по 1мл </t>
  </si>
  <si>
    <t xml:space="preserve"> 04.02.19</t>
  </si>
  <si>
    <t>LL111118</t>
  </si>
  <si>
    <t>Капреоміцин пор.л/ін по 1,0г</t>
  </si>
  <si>
    <t>4747</t>
  </si>
  <si>
    <t>9353</t>
  </si>
  <si>
    <t>НАГЛАЗИМ концент.для розчину для інфуз.,1мг/мл по 5мл у фл.</t>
  </si>
  <si>
    <t>№0524В01</t>
  </si>
  <si>
    <t>ДГЕП-6</t>
  </si>
  <si>
    <t>Ізоніазид -Дарниця, 300мг, №50</t>
  </si>
  <si>
    <t>LL20119</t>
  </si>
  <si>
    <t>71650</t>
  </si>
  <si>
    <t>Капреоміцин пор.д/ін. по 1,0 г</t>
  </si>
  <si>
    <t>11770</t>
  </si>
  <si>
    <t>10423</t>
  </si>
  <si>
    <t>таб.</t>
  </si>
  <si>
    <t>Паск, гранули кишково-розчинні, 80г/100г, по 100г у пакетику</t>
  </si>
  <si>
    <t>PSU8027</t>
  </si>
  <si>
    <t>LL10119</t>
  </si>
  <si>
    <t xml:space="preserve"> 01.04.19</t>
  </si>
  <si>
    <t>Невімун сусп.50мг/5мл 100мл фл.№1</t>
  </si>
  <si>
    <t>31.01.22</t>
  </si>
  <si>
    <t>EIV814А</t>
  </si>
  <si>
    <t>ТУБ-279</t>
  </si>
  <si>
    <t>LL40219</t>
  </si>
  <si>
    <t>151550</t>
  </si>
  <si>
    <t>МАЙГЕП 400 мг, таблетки,вкриті плівковою оболонкою,по 28 таблеток у пляшці з політетилену високої щільності</t>
  </si>
  <si>
    <t>3091019</t>
  </si>
  <si>
    <t>19,436071429</t>
  </si>
  <si>
    <t>ДГЕП-20</t>
  </si>
  <si>
    <t xml:space="preserve"> 07.06.19</t>
  </si>
  <si>
    <t>ЕРС1903А</t>
  </si>
  <si>
    <t>Вальпроком 500 Хроно,табл.в/о з  пролонгованим вивільненням по 500мг №30</t>
  </si>
  <si>
    <t>АУТ-60</t>
  </si>
  <si>
    <t>Вальпроком 300 Хроно,табл.в/о з пролонгованим вивільненням, по 300мг №100</t>
  </si>
  <si>
    <t>Ламіктал, табл. по 50мг №28</t>
  </si>
  <si>
    <t>CL9R</t>
  </si>
  <si>
    <t>Риссет розчин оральний,1мг/мл по100мл у флаконі №1</t>
  </si>
  <si>
    <t>V00401</t>
  </si>
  <si>
    <t>АУТ-76</t>
  </si>
  <si>
    <t>Ледвир 90мг/400 мг табл в/п/о №28</t>
  </si>
  <si>
    <t>Майгеп 400 мг табл. в/о №28</t>
  </si>
  <si>
    <t>Майдекла 60 мг табл. в/о №28</t>
  </si>
  <si>
    <t>Майхеп ALL 400мг/100 мг табл. в/о №28</t>
  </si>
  <si>
    <t>Рифамп.+Ізоніазід, табл. по 150мг/75мг по 28 табл.*24 бл.іст.=672 табл.</t>
  </si>
  <si>
    <t>ERF4905A</t>
  </si>
  <si>
    <t>Зивокс(Лінезолід),2мг/мл по 300мл</t>
  </si>
  <si>
    <t>18K15U19</t>
  </si>
  <si>
    <t>СН-421</t>
  </si>
  <si>
    <t>Естіва 600 табл. 600 мг №30</t>
  </si>
  <si>
    <t>Е191118В</t>
  </si>
  <si>
    <t>30.04.22</t>
  </si>
  <si>
    <t>Протoмід (Протіонамід) по 250мг.  N10.</t>
  </si>
  <si>
    <t>EPC1804D</t>
  </si>
  <si>
    <t>BF59/1-1</t>
  </si>
  <si>
    <t>СОЛУ-МЕДРОЛ порошок та розчинник д/розч. д/ін. по 1000мг у компл.з розч.по 15,6мл у картон.коробці</t>
  </si>
  <si>
    <t>АУТ-109</t>
  </si>
  <si>
    <t>Монсетин, капсули по 18мг №30</t>
  </si>
  <si>
    <t>Монсетин, капсули по 25 мг №30</t>
  </si>
  <si>
    <t>Риспетрил табл. в/о по 2мг №60 у флаконах</t>
  </si>
  <si>
    <t>Риспетрил табл. в/о по 1мг №60 у флаконах</t>
  </si>
  <si>
    <t>Зивокс (Лінезолід) розчин д/ін 2мг/мл по 300 мл</t>
  </si>
  <si>
    <t>19H06U97</t>
  </si>
  <si>
    <t>ТУБ-511</t>
  </si>
  <si>
    <t>JY8107</t>
  </si>
  <si>
    <t xml:space="preserve">Директор </t>
  </si>
  <si>
    <t>Абакавіру сульфат та Ламівудин табл. 60мг/30 мг по 60 шт</t>
  </si>
  <si>
    <t>31.05.22</t>
  </si>
  <si>
    <t>АУТ-7</t>
  </si>
  <si>
    <t>Х62900</t>
  </si>
  <si>
    <t>РС-37</t>
  </si>
  <si>
    <t>31.05.22р.</t>
  </si>
  <si>
    <t>Дельтіба (Деламанід), табл. по 50 мг, № 48</t>
  </si>
  <si>
    <t>КНП " Клінічна лікарня"ПСИХІАТРІЯ" у місті Києві</t>
  </si>
  <si>
    <t>КНП "Київська міська клінічна лікарня № 5"</t>
  </si>
  <si>
    <t>1123514</t>
  </si>
  <si>
    <t>31.07.22</t>
  </si>
  <si>
    <t>СН-534</t>
  </si>
  <si>
    <t>60</t>
  </si>
  <si>
    <t>1123515</t>
  </si>
  <si>
    <t>31.08.22</t>
  </si>
  <si>
    <t>Алувія табл. в/о по 100 мг/25 мг №60</t>
  </si>
  <si>
    <t>1120861</t>
  </si>
  <si>
    <t>Вільвіо 12,5мг/75мг/50мг №56</t>
  </si>
  <si>
    <t>1121842</t>
  </si>
  <si>
    <t>ГЕП-105</t>
  </si>
  <si>
    <t>309</t>
  </si>
  <si>
    <t>Вірелакір 250мг №56</t>
  </si>
  <si>
    <t>1121711</t>
  </si>
  <si>
    <t>Ламівудин150мг  табл. №60</t>
  </si>
  <si>
    <t>LXAG049</t>
  </si>
  <si>
    <t>30.09.23</t>
  </si>
  <si>
    <t>СН-508</t>
  </si>
  <si>
    <t>3106727</t>
  </si>
  <si>
    <t>ГЕП-46</t>
  </si>
  <si>
    <t>79</t>
  </si>
  <si>
    <t>3105977</t>
  </si>
  <si>
    <t>31.08.21</t>
  </si>
  <si>
    <t>ГЕП-80</t>
  </si>
  <si>
    <t>280</t>
  </si>
  <si>
    <t>31.10.22</t>
  </si>
  <si>
    <t>КНП "Київська міська дитяча клінічна  лікарня № 1"</t>
  </si>
  <si>
    <t>ГЕМЛІБРА,р-н д/інєк.по 150мг/1мл;по 0,7мл(105мг)у фл.</t>
  </si>
  <si>
    <t>КНП "Фтизіатрія" у м. Києві</t>
  </si>
  <si>
    <t>КНП "Київська міська клінічна лікарня №9"</t>
  </si>
  <si>
    <t>КНП "Київська міська клінічна лікарня №4"</t>
  </si>
  <si>
    <t>КНП "Київська  міська дитяча  клінічна інфекційна  лікарня "</t>
  </si>
  <si>
    <t>КНП "Олександріївська клінічна лікарня м. Києва"</t>
  </si>
  <si>
    <t>КНП "Київська міська клінічна лікарня №1"</t>
  </si>
  <si>
    <t>Гаманорм 165мг/мл 20мл</t>
  </si>
  <si>
    <t>Долутегравір 50мг,Ламівудин 300 мг і Тенофовір №30</t>
  </si>
  <si>
    <t>Ламівір р-н оральний 50 мсг/5 мл 100 мл №1</t>
  </si>
  <si>
    <t>GG91087</t>
  </si>
  <si>
    <t>СН-656</t>
  </si>
  <si>
    <t>JEZSK00</t>
  </si>
  <si>
    <t>ТУБ-69</t>
  </si>
  <si>
    <t>Арипразол, табл.по 15мг №30</t>
  </si>
  <si>
    <t>АУТ-63</t>
  </si>
  <si>
    <t>Ламотрин,табл.по 100мг №30</t>
  </si>
  <si>
    <t>Арипразол, табл.по 10мг №30</t>
  </si>
  <si>
    <t>АУТ-85</t>
  </si>
  <si>
    <t>V23870</t>
  </si>
  <si>
    <t>30.09.21р.</t>
  </si>
  <si>
    <t>АУТ-96</t>
  </si>
  <si>
    <t>ГЕП-152</t>
  </si>
  <si>
    <t>816</t>
  </si>
  <si>
    <t>Пегасіс  розчин д/ын 180 мкг/0,5 млпо 0,5мл</t>
  </si>
  <si>
    <t>шприц</t>
  </si>
  <si>
    <t>В3064В24</t>
  </si>
  <si>
    <t>01.06.23</t>
  </si>
  <si>
    <t>ГЕП-134</t>
  </si>
  <si>
    <t>814</t>
  </si>
  <si>
    <t>31.12.22</t>
  </si>
  <si>
    <t>КРОВ-69</t>
  </si>
  <si>
    <t>КРОВ-93</t>
  </si>
  <si>
    <t>Амоксил-К, порошок для розчину для ін'єкцій по 1,2 г, по 1 флакону в пачці.</t>
  </si>
  <si>
    <t>0004132</t>
  </si>
  <si>
    <t>ТУБ-133</t>
  </si>
  <si>
    <t>00022658</t>
  </si>
  <si>
    <t>ТУБ-109</t>
  </si>
  <si>
    <t>Макокс (Рифампіцин 150), капсули по 150 мг №10</t>
  </si>
  <si>
    <t>ERE3914А</t>
  </si>
  <si>
    <t xml:space="preserve">Піразинамід,по 500мг N50 </t>
  </si>
  <si>
    <t>0720819</t>
  </si>
  <si>
    <t>385</t>
  </si>
  <si>
    <t>118800</t>
  </si>
  <si>
    <t>ГЕМ-72</t>
  </si>
  <si>
    <t>31.10.21р.</t>
  </si>
  <si>
    <t>30.04.20р.</t>
  </si>
  <si>
    <t>ДГЕМ-47</t>
  </si>
  <si>
    <t>24.04.20р.</t>
  </si>
  <si>
    <t>ФЕЙБА 1000МО,пор.та розч-к д/ін"єк.по 1000 ОД.1фл.з пор.у ком-ті з 1 фл.з роз-ом по 20мл</t>
  </si>
  <si>
    <t>F2U051AN</t>
  </si>
  <si>
    <t>0820819</t>
  </si>
  <si>
    <t>290</t>
  </si>
  <si>
    <t>10800</t>
  </si>
  <si>
    <t>DJSA20023-A</t>
  </si>
  <si>
    <t>СН-815</t>
  </si>
  <si>
    <t>DJSA20024-A</t>
  </si>
  <si>
    <t>Захисний комбінезон з бахілами</t>
  </si>
  <si>
    <t>шт</t>
  </si>
  <si>
    <t>ГУМК-286</t>
  </si>
  <si>
    <t>МОЗ1168</t>
  </si>
  <si>
    <t>31.01.23</t>
  </si>
  <si>
    <t>СН-841</t>
  </si>
  <si>
    <t>03.06.20</t>
  </si>
  <si>
    <t>DUSA20024-A</t>
  </si>
  <si>
    <t>03.06.20р.</t>
  </si>
  <si>
    <t>НОВОСЕВЕН,пор.ліофілізований д/приг.р-ну д/ін"єкцій по 2мг(100КМО)</t>
  </si>
  <si>
    <t>JS69S36</t>
  </si>
  <si>
    <t>ДГЕМ-82</t>
  </si>
  <si>
    <t>НОВОСЕВЕН,пор.ліофілізований д/приг.р-ну д/ін"єкцій по 5мг(250КМО)</t>
  </si>
  <si>
    <t>JS69S37</t>
  </si>
  <si>
    <t>Медичний щиток для обличчя</t>
  </si>
  <si>
    <t>б/м</t>
  </si>
  <si>
    <t>б/т</t>
  </si>
  <si>
    <t>№ГУМП-3</t>
  </si>
  <si>
    <t>наказ лист №26-04/21333/2-20</t>
  </si>
  <si>
    <t>Одноразові медичні маски</t>
  </si>
  <si>
    <t>Одноразова хірургічна маска</t>
  </si>
  <si>
    <t>шт.</t>
  </si>
  <si>
    <t>ГУМП-6</t>
  </si>
  <si>
    <t>СН-919</t>
  </si>
  <si>
    <t>1567</t>
  </si>
  <si>
    <t>ABL20059</t>
  </si>
  <si>
    <t>DUSA20038-A</t>
  </si>
  <si>
    <t>31.03.23</t>
  </si>
  <si>
    <t>СН-894</t>
  </si>
  <si>
    <t>16.07.20</t>
  </si>
  <si>
    <t>6088093</t>
  </si>
  <si>
    <t>30.09.21</t>
  </si>
  <si>
    <t>KAZSN00</t>
  </si>
  <si>
    <t>СН-868</t>
  </si>
  <si>
    <t>Амоксиклав 2Х, таблетки, вкриті плівковою оболонкою, 500/125 мг</t>
  </si>
  <si>
    <t>KG4890</t>
  </si>
  <si>
    <t>ТУБ-247</t>
  </si>
  <si>
    <t>KN1963</t>
  </si>
  <si>
    <t>00023966</t>
  </si>
  <si>
    <t>ТУБ-198</t>
  </si>
  <si>
    <t>00023969</t>
  </si>
  <si>
    <t>90700</t>
  </si>
  <si>
    <t>Меропенем-віста, порошок для приготування розчину для ін'єкцій по 1000 мг</t>
  </si>
  <si>
    <t>0002Е0</t>
  </si>
  <si>
    <t>ТУБ-174</t>
  </si>
  <si>
    <t>0003Е0</t>
  </si>
  <si>
    <t>0006Е0</t>
  </si>
  <si>
    <t>0007Е0</t>
  </si>
  <si>
    <t>ТУБ-272</t>
  </si>
  <si>
    <t>0008Е0</t>
  </si>
  <si>
    <t>ГЕМЛІБРА,р-н д/інєк.по 150мг/1мл;по 0,4мл(60мг)у фл.</t>
  </si>
  <si>
    <t>В2004В04</t>
  </si>
  <si>
    <t>16.07.20р.</t>
  </si>
  <si>
    <t>ДГЕМ-126</t>
  </si>
  <si>
    <t>03.07.20р.</t>
  </si>
  <si>
    <t>В2004В36</t>
  </si>
  <si>
    <t>ДГЕМ-135</t>
  </si>
  <si>
    <t>10.07.20р.</t>
  </si>
  <si>
    <t>Імуноглобулін антирезус Rho (D) людини , розчин для інєкцій  по 1.0 мл в ампулах</t>
  </si>
  <si>
    <t>амп.</t>
  </si>
  <si>
    <t>10320К2</t>
  </si>
  <si>
    <t>ГХН-66</t>
  </si>
  <si>
    <t>КРОВ-117</t>
  </si>
  <si>
    <t>L061880</t>
  </si>
  <si>
    <t>№МУК-60</t>
  </si>
  <si>
    <t>№817</t>
  </si>
  <si>
    <t>Е200891</t>
  </si>
  <si>
    <t>СН-971</t>
  </si>
  <si>
    <t>1620</t>
  </si>
  <si>
    <t>ІА00106</t>
  </si>
  <si>
    <t>31.01.2022</t>
  </si>
  <si>
    <t>СН-945</t>
  </si>
  <si>
    <t>Е200448А</t>
  </si>
  <si>
    <t>Монсетин, капсули по 40мг №30</t>
  </si>
  <si>
    <t>АУТ-145</t>
  </si>
  <si>
    <t>Амікацид (Амікацин), розчин для ін'єкцій, 250 мг/мл по 4 мл у флаконах</t>
  </si>
  <si>
    <t>010620</t>
  </si>
  <si>
    <t>ТУБ-347</t>
  </si>
  <si>
    <t>Ізоніазид сироп 100мг/5мл по 200мл у флак.</t>
  </si>
  <si>
    <t>BD10/1-1</t>
  </si>
  <si>
    <t>ТУБ-397</t>
  </si>
  <si>
    <t>BD10/1-2</t>
  </si>
  <si>
    <t>410</t>
  </si>
  <si>
    <t>0013Е0</t>
  </si>
  <si>
    <t>ТУБ-322</t>
  </si>
  <si>
    <t>0014Е0</t>
  </si>
  <si>
    <t>0016Е0</t>
  </si>
  <si>
    <t>ТУБ-372</t>
  </si>
  <si>
    <t>ТУБ-297</t>
  </si>
  <si>
    <t>85000</t>
  </si>
  <si>
    <t>Сіртуро(Бедаквілін) 100мг №188 таб./уп.</t>
  </si>
  <si>
    <t>ТМС19092</t>
  </si>
  <si>
    <t>ТУБ-439</t>
  </si>
  <si>
    <t>РВ90655</t>
  </si>
  <si>
    <t>30.07.22</t>
  </si>
  <si>
    <t>СН-1098</t>
  </si>
  <si>
    <t>24.09.20</t>
  </si>
  <si>
    <t>15.09.20</t>
  </si>
  <si>
    <t>СН-1047</t>
  </si>
  <si>
    <t>1928</t>
  </si>
  <si>
    <t>Е200814</t>
  </si>
  <si>
    <t>30.04.23</t>
  </si>
  <si>
    <t>23.09.20р.</t>
  </si>
  <si>
    <t>КРОВ-141</t>
  </si>
  <si>
    <t>3107079</t>
  </si>
  <si>
    <t>ГЕП-189</t>
  </si>
  <si>
    <t>3107673</t>
  </si>
  <si>
    <t>3114210</t>
  </si>
  <si>
    <t>28.02.2022</t>
  </si>
  <si>
    <t>ГЕП-188</t>
  </si>
  <si>
    <t>2028</t>
  </si>
  <si>
    <t>3117092</t>
  </si>
  <si>
    <t>30.04.2022</t>
  </si>
  <si>
    <t>Тенохоп по 300 мг №30</t>
  </si>
  <si>
    <t>ЕТА32004А</t>
  </si>
  <si>
    <t>ГЕП-210</t>
  </si>
  <si>
    <t>ГЕП-230</t>
  </si>
  <si>
    <t>2256</t>
  </si>
  <si>
    <t>1029</t>
  </si>
  <si>
    <t>KS6BH59</t>
  </si>
  <si>
    <t>31.01.23р.</t>
  </si>
  <si>
    <t>02.10.20р.</t>
  </si>
  <si>
    <t>ДГЕМ-170</t>
  </si>
  <si>
    <t>0М3135D</t>
  </si>
  <si>
    <t>1М3951D</t>
  </si>
  <si>
    <t>Леветирацетам Гріндекс, розчин оральний, 100 мг/мл по 300 мл у фл.№1</t>
  </si>
  <si>
    <t>АУТ-172</t>
  </si>
  <si>
    <t>Атазор капс. 300 мг №30</t>
  </si>
  <si>
    <t>ЕМ92059</t>
  </si>
  <si>
    <t>1165</t>
  </si>
  <si>
    <t>3118839</t>
  </si>
  <si>
    <t>31.12.2021</t>
  </si>
  <si>
    <t>ГЕП-268</t>
  </si>
  <si>
    <t>2340</t>
  </si>
  <si>
    <t>АМІКАЦИД, розчин для ін’єкцій, 250 мг/мл; по 4 мл у флаконах;  по 5 флаконів у контурній чарунковій упаковці; по 2 контурні чарункові упаковки в пачці з картону</t>
  </si>
  <si>
    <t>030920</t>
  </si>
  <si>
    <t>ТУБ-580</t>
  </si>
  <si>
    <t>041020</t>
  </si>
  <si>
    <t>0771119</t>
  </si>
  <si>
    <t>ТБ-325</t>
  </si>
  <si>
    <t>59</t>
  </si>
  <si>
    <t>210</t>
  </si>
  <si>
    <t>ЛЕВОФЛОКСАЦИН, розчин для інфузій 0,5 %, по 100 мл  у пляшці; по 1 пляшці у пачці</t>
  </si>
  <si>
    <t>пляшка</t>
  </si>
  <si>
    <t>A110920</t>
  </si>
  <si>
    <t>ЛІЗОМАК 600, таблетки, вкриті плівковою оболонкою по 600 мг; по 10 таблеток у стрипі; по 10 стрипів у картонній упаковці.</t>
  </si>
  <si>
    <t>BLS2003A</t>
  </si>
  <si>
    <t>ТУБ-602</t>
  </si>
  <si>
    <t>BLS2004A</t>
  </si>
  <si>
    <t>300</t>
  </si>
  <si>
    <t>1400</t>
  </si>
  <si>
    <t>МОКСИФЛОКСАЦИН САНДОЗ®, таблетки, вкриті плівковою оболонкою, по 400 мг; по 7 таблеток у блістері; по 1 блістеру в картонній коробці.</t>
  </si>
  <si>
    <t>KU3690</t>
  </si>
  <si>
    <t>ТУБ-531</t>
  </si>
  <si>
    <t>PZAHH0003</t>
  </si>
  <si>
    <t>ТУБ-503</t>
  </si>
  <si>
    <t>СІРТУРО, таблетки по 100 мг, по 188 таблеток у флаконі, по 1 флакону в картонній коробці</t>
  </si>
  <si>
    <t>TMC20014</t>
  </si>
  <si>
    <t>ТУБ-555</t>
  </si>
  <si>
    <t>Біовен роз. д/інф.  10% 50мл</t>
  </si>
  <si>
    <t>Сінрайз500МО ПОРОШОК ТА РОЗЧИННИК</t>
  </si>
  <si>
    <t>19.11..2020</t>
  </si>
  <si>
    <t>ІМУН-54</t>
  </si>
  <si>
    <t>20А06НА07</t>
  </si>
  <si>
    <t>ABL20065</t>
  </si>
  <si>
    <t>СН-1121</t>
  </si>
  <si>
    <t>2766</t>
  </si>
  <si>
    <t>DUSA20076-В</t>
  </si>
  <si>
    <t>СН-1147</t>
  </si>
  <si>
    <t>14.12.20</t>
  </si>
  <si>
    <t>Калетра р-н 60мл фл. №6</t>
  </si>
  <si>
    <t>АУТ-203</t>
  </si>
  <si>
    <t>Хелпосерін (Циклосерин) по 250мг №50  (ХЕЛП С.А., Греція)</t>
  </si>
  <si>
    <t>1591160</t>
  </si>
  <si>
    <t>ТУБ-627</t>
  </si>
  <si>
    <t>1591170</t>
  </si>
  <si>
    <t>159580</t>
  </si>
  <si>
    <t>159590</t>
  </si>
  <si>
    <t>159600</t>
  </si>
  <si>
    <t>31200</t>
  </si>
  <si>
    <t>37200</t>
  </si>
  <si>
    <t>30.09.22р.</t>
  </si>
  <si>
    <t>Новосевен</t>
  </si>
  <si>
    <t>KS6BF03</t>
  </si>
  <si>
    <t>ГЕМ-464</t>
  </si>
  <si>
    <t>О.В.Стрешенець</t>
  </si>
  <si>
    <t>ГЕМ-31</t>
  </si>
  <si>
    <t>Імунат 1000/750 МО</t>
  </si>
  <si>
    <t>ГЕМ-49</t>
  </si>
  <si>
    <t>Октанін Ф 1000 МО</t>
  </si>
  <si>
    <t>K036B2205</t>
  </si>
  <si>
    <t>Фейба 1000 ОД</t>
  </si>
  <si>
    <t>F2V043BAE</t>
  </si>
  <si>
    <t>ІМУН-16</t>
  </si>
  <si>
    <t>Мепенам(Меропенем),порошок для розчину  д/ін. по 1,0г №1  (АЦС ДОБФАР С. П. А. Італія)</t>
  </si>
  <si>
    <t>0039Е0</t>
  </si>
  <si>
    <t>ТУБ-95</t>
  </si>
  <si>
    <t>0040Е0</t>
  </si>
  <si>
    <t>1950</t>
  </si>
  <si>
    <t>C3V051AВ</t>
  </si>
  <si>
    <t>Протиботулічна сироватка (антитоксин) (кінська) гептавалентна типів A-G 50 мл 1 доза</t>
  </si>
  <si>
    <t>23002454</t>
  </si>
  <si>
    <t>80748,98</t>
  </si>
  <si>
    <t>ЛЕТ-37</t>
  </si>
  <si>
    <t>ФЛ</t>
  </si>
  <si>
    <t>93003,97</t>
  </si>
  <si>
    <t>08.02.221</t>
  </si>
  <si>
    <t>ЛЕТ-15</t>
  </si>
  <si>
    <t>ABL20139А</t>
  </si>
  <si>
    <t>СН-22</t>
  </si>
  <si>
    <t xml:space="preserve">Новосевен, порошок ліофілізований для ін. по 5мг </t>
  </si>
  <si>
    <t>КРОВ-8</t>
  </si>
  <si>
    <t>BLS2011A</t>
  </si>
  <si>
    <t>ТУБ-94</t>
  </si>
  <si>
    <t>50800</t>
  </si>
  <si>
    <t>РАПАМУН,таблетки по 1 мг;10 таблеток у блістері</t>
  </si>
  <si>
    <t>DY6161</t>
  </si>
  <si>
    <t>27.11.20р.</t>
  </si>
  <si>
    <t>15.02.21р.</t>
  </si>
  <si>
    <t>ДІМУН0000004</t>
  </si>
  <si>
    <t>05.02.21р.</t>
  </si>
  <si>
    <t>Новоейт Ф 1000МО</t>
  </si>
  <si>
    <t>ГЕМ-14</t>
  </si>
  <si>
    <t>KS6CF03</t>
  </si>
  <si>
    <t>КНП "КМЦ нефрології та діалізу"</t>
  </si>
  <si>
    <t>Імуран,таблетки вкриті плівковою оболонкою по 50 мг; по 25 таблеток у блістері; по 4 блістери в картонній коробці</t>
  </si>
  <si>
    <t>ТР-45</t>
  </si>
  <si>
    <t>АДВАГРАФ ®  капсули пролонгованої дії по 0,5 мг, по 10 капсул у блістері; по 5 блістерів у алюмінієвому пакеті; по 1 алюмінієвому пакету в картонній пачці.</t>
  </si>
  <si>
    <t xml:space="preserve">капс. </t>
  </si>
  <si>
    <t xml:space="preserve">АДВАГРАФ ® капсули пролонгованої дії по 1 мг  по 10 капсул у блістері;по 5 блістерів у алюмінієвому пакеті; по 1 алюмінієвому пакету  в картоній пачці </t>
  </si>
  <si>
    <t>1M3918B</t>
  </si>
  <si>
    <t xml:space="preserve">ЕКВОРАЛ® капсули м'які по 25 мг, по 10 капсул у блістері; по 5 блістерів у коробці  </t>
  </si>
  <si>
    <t xml:space="preserve">ЕКВОРАЛ® капсули м'які по 50 мг, по 10 капсул у блістері; по 5 блістерів у коробці  </t>
  </si>
  <si>
    <t xml:space="preserve">МІФЕНАКС®, капсули тверді по 250 мг, по 10 капсул у блістері; по 10 блістерів у коробці  </t>
  </si>
  <si>
    <t xml:space="preserve">ПРОГРАФ®,капсули тверді по 0,5 мг, по 10 капсул у блістері; по 5 блістерів в алюмінієвому пакеті; по 1 пакету в картонній коробці </t>
  </si>
  <si>
    <t>0E3222B</t>
  </si>
  <si>
    <t xml:space="preserve">ПРОГРАФ®,капсули тверді по 1 мг, по 10 капсул у блістері; по 5 блістерів в алюмінієвому пакеті; по 1 пакету в картонній коробці  </t>
  </si>
  <si>
    <t>1E3541D</t>
  </si>
  <si>
    <t>KX0952</t>
  </si>
  <si>
    <t>ТУБ-156</t>
  </si>
  <si>
    <t>47200</t>
  </si>
  <si>
    <t>BLS2016A</t>
  </si>
  <si>
    <t>BLS2017A</t>
  </si>
  <si>
    <t>BLS2018A</t>
  </si>
  <si>
    <t>13500</t>
  </si>
  <si>
    <t>500</t>
  </si>
  <si>
    <t>6000</t>
  </si>
  <si>
    <t xml:space="preserve">Сіртуро(Бедаквілін) 100мг №188 таб./уп.  </t>
  </si>
  <si>
    <t>ТМС20058</t>
  </si>
  <si>
    <t>ТУБ-66</t>
  </si>
  <si>
    <t>ТМС20056</t>
  </si>
  <si>
    <t>9400</t>
  </si>
  <si>
    <t xml:space="preserve"> КНП Київський міський центр репродуктивної та перинатальної медицини</t>
  </si>
  <si>
    <t>Диферілін,порошок по 3,75мг та розчинник для суспензії для інєкцій</t>
  </si>
  <si>
    <t>Р16206(30.04.2022)</t>
  </si>
  <si>
    <t>Оргалутран,розчин для інєкцій,0,5мг/мл по 0,5мл у попередньонаповненому шприці</t>
  </si>
  <si>
    <t>5037531(31.12.2021)</t>
  </si>
  <si>
    <t>Диферилін,порошок по 3,75мг та розчинник для суспензії для інєкцій пролонгованого вивільнення</t>
  </si>
  <si>
    <t>S026617(28.09.2021)</t>
  </si>
  <si>
    <t>Пурегон,розчин для інєкцій 833МОмл по 0,420мл300МО</t>
  </si>
  <si>
    <t>S034360(01/02/2022)</t>
  </si>
  <si>
    <t>Хумог-75ВО ліфілізат для розчину для інєкцій  по 75 МО</t>
  </si>
  <si>
    <t>ВО7720002(31.12.2020)</t>
  </si>
  <si>
    <t>Абавір, розчин оральний, 20 мг/мл по 240 мл розчин у фл.</t>
  </si>
  <si>
    <t>Е210106</t>
  </si>
  <si>
    <t>СН-97</t>
  </si>
  <si>
    <t>26.03.21</t>
  </si>
  <si>
    <t>15.03.21</t>
  </si>
  <si>
    <t>DJSA20127-С</t>
  </si>
  <si>
    <t>СН-74</t>
  </si>
  <si>
    <t>DJSA20128-В</t>
  </si>
  <si>
    <t>30.11.22</t>
  </si>
  <si>
    <t>Е202371</t>
  </si>
  <si>
    <t>30.09.2022</t>
  </si>
  <si>
    <t>СН-48</t>
  </si>
  <si>
    <t>273</t>
  </si>
  <si>
    <t>Е202373</t>
  </si>
  <si>
    <t>31.10.2022</t>
  </si>
  <si>
    <t>LXAG050</t>
  </si>
  <si>
    <t>ІА90681</t>
  </si>
  <si>
    <t>ОКТАНАТ 500 МО,пор.д/р-ну д/ін"єк.по 50МО/мл Фактор VIII коагуляції крові людини(плазмовий)500МО</t>
  </si>
  <si>
    <t>L038A1205</t>
  </si>
  <si>
    <t>31.08.22р.</t>
  </si>
  <si>
    <t>26.03.21р.</t>
  </si>
  <si>
    <t>ДГЕМ-39</t>
  </si>
  <si>
    <t>25.03.21р.</t>
  </si>
  <si>
    <t>ОКТАНАТ 1000 МО,пор.д/р-ну д/ін"єк.по 100МО/мл Фактор VIII коагуляції крові людини(плазмовий)1000МО</t>
  </si>
  <si>
    <t>L040E1203</t>
  </si>
  <si>
    <t>ПУЛЬМОЗИМ,р-н д/інгаляцій,2,5мг/2,5мл по 2,5мл в амп.по 6 ампул в контейнері</t>
  </si>
  <si>
    <t>N0393B01</t>
  </si>
  <si>
    <t>28.02.23р.</t>
  </si>
  <si>
    <t>16.03.21р.</t>
  </si>
  <si>
    <t>ДВІС00000025</t>
  </si>
  <si>
    <t>10.03.21р.</t>
  </si>
  <si>
    <t>N0394B01</t>
  </si>
  <si>
    <t>31.03.23р.</t>
  </si>
  <si>
    <t>N0395B01</t>
  </si>
  <si>
    <t>М053А8601</t>
  </si>
  <si>
    <t>ІМУН-25</t>
  </si>
  <si>
    <t>Левіцетам,табл.в/о по 250мг №30</t>
  </si>
  <si>
    <t>АУТ-23</t>
  </si>
  <si>
    <t>Левіцетам,табл.в/о по 500мг №30</t>
  </si>
  <si>
    <t>Риспетрил розчин оральний,1мг/мл по 30мл у флаконі №1</t>
  </si>
  <si>
    <t>МV0846</t>
  </si>
  <si>
    <t>Пегасіс розчин для ін 135 мкг/0,5 мл в 1 попередньо наповненому шприці та 1 ст. голкою для ін. вкладена впластиковий контецнер в картонній коробці</t>
  </si>
  <si>
    <t>В2026В30</t>
  </si>
  <si>
    <t>3707,71</t>
  </si>
  <si>
    <t>ДГЕП-22</t>
  </si>
  <si>
    <t>РЕБІНОЛІН імуноглобулін антирабічний 150 МО/мл по 2мл</t>
  </si>
  <si>
    <t>RA5221020А</t>
  </si>
  <si>
    <t>ЛЕТ-88</t>
  </si>
  <si>
    <t>КО48А2201</t>
  </si>
  <si>
    <t>ГЕМ-187</t>
  </si>
  <si>
    <t>К048А2201</t>
  </si>
  <si>
    <t>L050C2201</t>
  </si>
  <si>
    <t>Октанат Ф 1000МО</t>
  </si>
  <si>
    <t>М044С1201</t>
  </si>
  <si>
    <t>ГЕМ-207</t>
  </si>
  <si>
    <t>52492</t>
  </si>
  <si>
    <t>11361</t>
  </si>
  <si>
    <t>39300</t>
  </si>
  <si>
    <t>Левофлоксацин- по 500 мг №100</t>
  </si>
  <si>
    <t>BLB72010A</t>
  </si>
  <si>
    <t>ТУБ-203</t>
  </si>
  <si>
    <t xml:space="preserve">Левофлоксацин- по 500 мг №100 </t>
  </si>
  <si>
    <t>BLB72106A</t>
  </si>
  <si>
    <t>40500</t>
  </si>
  <si>
    <t>2885</t>
  </si>
  <si>
    <t>557</t>
  </si>
  <si>
    <t>23164</t>
  </si>
  <si>
    <t>ТМС20110</t>
  </si>
  <si>
    <t>ТУБ-182</t>
  </si>
  <si>
    <t>19928</t>
  </si>
  <si>
    <t>Е210041В</t>
  </si>
  <si>
    <t>31.12.23</t>
  </si>
  <si>
    <t>615</t>
  </si>
  <si>
    <t>ЕТА32101А</t>
  </si>
  <si>
    <t>ГЕП-21</t>
  </si>
  <si>
    <t>617</t>
  </si>
  <si>
    <t>ВІЛАТЕ 500 МО,пор.д/р-ну д/ін.100 МО/мл Фактор коагуляції крові людини VIII та фактор Віллебранда людини,500 МО</t>
  </si>
  <si>
    <t>К017А1896</t>
  </si>
  <si>
    <t>01.04.21р.</t>
  </si>
  <si>
    <t>ДГЕМ-54</t>
  </si>
  <si>
    <t>ВІЛАТЕ 1000 МО,пор.д/р-ну д/ін.100 МО/мл Фактор коагуляції крові людини VIII та фактор Віллебранда людини,1000 МО</t>
  </si>
  <si>
    <t>К047В1893</t>
  </si>
  <si>
    <t>31.10.23р.</t>
  </si>
  <si>
    <t>НОВОЕЙТ,пор.д/р-ну д/ін"єк.по 250МО  Фактор VIII коагуляції крові людини(рекомбінантний)250МО</t>
  </si>
  <si>
    <t>LS6CY36</t>
  </si>
  <si>
    <t>30.04.23р.</t>
  </si>
  <si>
    <t>15.04.21р.</t>
  </si>
  <si>
    <t>ДГЕМ-78</t>
  </si>
  <si>
    <t>07.04.21р.</t>
  </si>
  <si>
    <t>НОВОЕЙТ,пор.д/р-ну д/ін"єк.по 1000МО  Фактор VIII коагуляції крові людини(рекомбінантний)1000МО</t>
  </si>
  <si>
    <t>LS6DB63</t>
  </si>
  <si>
    <t>30.06.23р.</t>
  </si>
  <si>
    <t>21.04.21р.</t>
  </si>
  <si>
    <t>ДГЕМ-97</t>
  </si>
  <si>
    <t>19.04.21р.</t>
  </si>
  <si>
    <t>ОКТАНІН Ф 500 МО,пор.д/р-ну д/ін"єк.по 500МО  Фактор IХ коагуляції крові людини(плазмовий)500МО</t>
  </si>
  <si>
    <t>К042В2201</t>
  </si>
  <si>
    <t>30.09.23р.</t>
  </si>
  <si>
    <t>РІКСУБІС ,пор.д/р-ну д/ін"єк.по 500МО  Фактор IХ коагуляції крові людини(рекомбінантний)500МО</t>
  </si>
  <si>
    <t>LE19W010AB</t>
  </si>
  <si>
    <t>Залишок станом на 01.06.2021</t>
  </si>
  <si>
    <t xml:space="preserve">Передано                                  </t>
  </si>
  <si>
    <t>RA5241120A</t>
  </si>
  <si>
    <t>ЛЕТ-105</t>
  </si>
  <si>
    <t>0</t>
  </si>
  <si>
    <t>937</t>
  </si>
  <si>
    <t>4318</t>
  </si>
  <si>
    <t>6173</t>
  </si>
  <si>
    <t>15093</t>
  </si>
  <si>
    <t>74221</t>
  </si>
  <si>
    <t>58</t>
  </si>
  <si>
    <t>887</t>
  </si>
  <si>
    <t>5456</t>
  </si>
  <si>
    <t>8934</t>
  </si>
  <si>
    <t>2126</t>
  </si>
  <si>
    <t>124</t>
  </si>
  <si>
    <t>4345</t>
  </si>
  <si>
    <t>27517</t>
  </si>
  <si>
    <t>51870</t>
  </si>
  <si>
    <t>48</t>
  </si>
  <si>
    <t>51</t>
  </si>
  <si>
    <t>LL90818</t>
  </si>
  <si>
    <t>30353</t>
  </si>
  <si>
    <t>376</t>
  </si>
  <si>
    <t>2958</t>
  </si>
  <si>
    <t>5290</t>
  </si>
  <si>
    <t>7493</t>
  </si>
  <si>
    <t>1772</t>
  </si>
  <si>
    <t>1701</t>
  </si>
  <si>
    <t>20082</t>
  </si>
  <si>
    <t>3286</t>
  </si>
  <si>
    <t>865</t>
  </si>
  <si>
    <t>65868</t>
  </si>
  <si>
    <t>17247</t>
  </si>
  <si>
    <t>33</t>
  </si>
  <si>
    <t>671</t>
  </si>
  <si>
    <t>3538</t>
  </si>
  <si>
    <t>4640</t>
  </si>
  <si>
    <t>17951</t>
  </si>
  <si>
    <t>68</t>
  </si>
  <si>
    <t>7735</t>
  </si>
  <si>
    <t>29139</t>
  </si>
  <si>
    <t>23612</t>
  </si>
  <si>
    <t>9600</t>
  </si>
  <si>
    <t>35400</t>
  </si>
  <si>
    <t>3004</t>
  </si>
  <si>
    <t>113744</t>
  </si>
  <si>
    <t>318811</t>
  </si>
  <si>
    <t>25785</t>
  </si>
  <si>
    <t>310</t>
  </si>
  <si>
    <t>17935</t>
  </si>
  <si>
    <t>35195</t>
  </si>
  <si>
    <t>ЕТАМБУТОЛ,  таблетки, що диспергуються по 100 мг; по 10 таблеток у блістері, по 10 блістерів у картонній упаковці</t>
  </si>
  <si>
    <t>NEE2041A</t>
  </si>
  <si>
    <t>ТУБ-226</t>
  </si>
  <si>
    <t>2200</t>
  </si>
  <si>
    <t>Біоклот Ф 1000 МО</t>
  </si>
  <si>
    <t>61020</t>
  </si>
  <si>
    <t>ГЕМ-225</t>
  </si>
  <si>
    <t>71020</t>
  </si>
  <si>
    <t>ГЕМ-226</t>
  </si>
  <si>
    <t>L044А1201</t>
  </si>
  <si>
    <t>Ріксубіс Ф 1000МО</t>
  </si>
  <si>
    <t>LE19W007AA</t>
  </si>
  <si>
    <t>ГЕМ-146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</si>
  <si>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Міністерством охорони здоров'я України за червень  2021року</t>
  </si>
  <si>
    <r>
      <rPr>
        <sz val="11"/>
        <color theme="1"/>
        <rFont val="Times New Roman"/>
      </rPr>
      <t>Карбетоцин розчин для ін</t>
    </r>
    <r>
      <rPr>
        <sz val="11"/>
        <color theme="1"/>
        <rFont val="Calibri"/>
      </rPr>
      <t>'</t>
    </r>
    <r>
      <rPr>
        <sz val="11"/>
        <color theme="1"/>
        <rFont val="Times New Roman"/>
      </rPr>
      <t>єкцій, 100 мкг/мл по  1 мл у флаконі</t>
    </r>
  </si>
  <si>
    <t>Ламівудин р/0 10 мг/мл по 240 мл</t>
  </si>
  <si>
    <t>Е210340</t>
  </si>
  <si>
    <t>СН-123</t>
  </si>
  <si>
    <t>890</t>
  </si>
  <si>
    <t>4279</t>
  </si>
  <si>
    <t>6144</t>
  </si>
  <si>
    <t>14636</t>
  </si>
  <si>
    <t>73951</t>
  </si>
  <si>
    <t>26</t>
  </si>
  <si>
    <t>528</t>
  </si>
  <si>
    <t>4245</t>
  </si>
  <si>
    <t>6642</t>
  </si>
  <si>
    <t>347</t>
  </si>
  <si>
    <t>100</t>
  </si>
  <si>
    <t>24220</t>
  </si>
  <si>
    <t>37930</t>
  </si>
  <si>
    <t>47</t>
  </si>
  <si>
    <t>20</t>
  </si>
  <si>
    <t>22741</t>
  </si>
  <si>
    <t>5511</t>
  </si>
  <si>
    <t>37877</t>
  </si>
  <si>
    <t>400</t>
  </si>
  <si>
    <t>40445</t>
  </si>
  <si>
    <t>17993</t>
  </si>
  <si>
    <t>1494</t>
  </si>
  <si>
    <t>634</t>
  </si>
  <si>
    <t>2250</t>
  </si>
  <si>
    <t>32328</t>
  </si>
  <si>
    <t>17198</t>
  </si>
  <si>
    <t>375</t>
  </si>
  <si>
    <t>2813</t>
  </si>
  <si>
    <t>4415</t>
  </si>
  <si>
    <t>17797</t>
  </si>
  <si>
    <t>6416</t>
  </si>
  <si>
    <t>27333</t>
  </si>
  <si>
    <t>23088</t>
  </si>
  <si>
    <t>9360</t>
  </si>
  <si>
    <t>21637</t>
  </si>
  <si>
    <t>2788</t>
  </si>
  <si>
    <t>113394</t>
  </si>
  <si>
    <t>92</t>
  </si>
  <si>
    <t>21993</t>
  </si>
  <si>
    <t>10706</t>
  </si>
  <si>
    <t>34550</t>
  </si>
  <si>
    <t>ТМС20135</t>
  </si>
  <si>
    <t>ТУБ-251</t>
  </si>
  <si>
    <t>ТМС20138</t>
  </si>
  <si>
    <t>LЕ4868</t>
  </si>
  <si>
    <t>Рифампіцин капсули по 150 мг</t>
  </si>
  <si>
    <t>0830320</t>
  </si>
  <si>
    <t>0800320</t>
  </si>
  <si>
    <t>ГЕМ-232</t>
  </si>
  <si>
    <t>КНП "КМДКЛ№2"</t>
  </si>
  <si>
    <t>10/06-1 10.06.21</t>
  </si>
  <si>
    <t>СЕРТИКАН, таблетки по 0,75 мг; по 10 таблеток у блістері; по 6 блістерів у коробці з картону</t>
  </si>
  <si>
    <t>SWX43</t>
  </si>
  <si>
    <t>ТР-65</t>
  </si>
  <si>
    <t>02.06.2021р.</t>
  </si>
</sst>
</file>

<file path=xl/styles.xml><?xml version="1.0" encoding="utf-8"?>
<styleSheet xmlns="http://schemas.openxmlformats.org/spreadsheetml/2006/main">
  <numFmts count="12">
    <numFmt numFmtId="164" formatCode="dd\.mm\.yy;@"/>
    <numFmt numFmtId="165" formatCode="dd/mm/yy;@"/>
    <numFmt numFmtId="166" formatCode="_(&quot;$&quot;* #,##0.00_);_(&quot;$&quot;* \(#,##0.00\);_(&quot;$&quot;* &quot;-&quot;??_);_(@_)"/>
    <numFmt numFmtId="167" formatCode="#,##0.00_р_."/>
    <numFmt numFmtId="168" formatCode="_(* #,##0.00_);_(* \(#,##0.00\);_(* \-??_);_(@_)"/>
    <numFmt numFmtId="169" formatCode="0.000"/>
    <numFmt numFmtId="170" formatCode="0.00000"/>
    <numFmt numFmtId="171" formatCode="0.0000"/>
    <numFmt numFmtId="172" formatCode="0.0000000"/>
    <numFmt numFmtId="173" formatCode="#,##0.00\ _₽"/>
    <numFmt numFmtId="174" formatCode="dd\.mm\.yy"/>
    <numFmt numFmtId="175" formatCode="dd\.mm\.yyyy"/>
  </numFmts>
  <fonts count="48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&quot;Times New Roman&quot;"/>
    </font>
    <font>
      <sz val="11"/>
      <name val="Arial"/>
      <family val="2"/>
      <charset val="204"/>
    </font>
    <font>
      <sz val="11"/>
      <color theme="1"/>
      <name val="Times New Roman"/>
    </font>
    <font>
      <sz val="11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i/>
      <sz val="11"/>
      <color theme="1"/>
      <name val="Times New Roman"/>
    </font>
    <font>
      <b/>
      <i/>
      <sz val="11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3">
    <xf numFmtId="0" fontId="0" fillId="0" borderId="0"/>
    <xf numFmtId="0" fontId="3" fillId="0" borderId="0"/>
    <xf numFmtId="0" fontId="3" fillId="0" borderId="0"/>
    <xf numFmtId="0" fontId="16" fillId="0" borderId="0"/>
    <xf numFmtId="9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8" fontId="3" fillId="0" borderId="0" applyFill="0" applyBorder="0" applyAlignment="0" applyProtection="0"/>
    <xf numFmtId="166" fontId="3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9" fillId="0" borderId="0">
      <alignment horizontal="left"/>
    </xf>
    <xf numFmtId="0" fontId="3" fillId="0" borderId="0"/>
    <xf numFmtId="0" fontId="3" fillId="0" borderId="0"/>
    <xf numFmtId="0" fontId="29" fillId="0" borderId="0">
      <alignment horizontal="left"/>
    </xf>
    <xf numFmtId="0" fontId="30" fillId="0" borderId="0"/>
    <xf numFmtId="0" fontId="30" fillId="0" borderId="0"/>
    <xf numFmtId="0" fontId="16" fillId="0" borderId="0"/>
    <xf numFmtId="0" fontId="16" fillId="0" borderId="0"/>
    <xf numFmtId="0" fontId="30" fillId="0" borderId="0"/>
    <xf numFmtId="0" fontId="30" fillId="0" borderId="0"/>
    <xf numFmtId="0" fontId="3" fillId="0" borderId="0"/>
  </cellStyleXfs>
  <cellXfs count="382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vertical="center"/>
    </xf>
    <xf numFmtId="2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65" fontId="14" fillId="2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2" fontId="11" fillId="2" borderId="0" xfId="0" applyNumberFormat="1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NumberFormat="1" applyFont="1" applyFill="1" applyBorder="1" applyAlignment="1">
      <alignment vertical="center" wrapText="1"/>
    </xf>
    <xf numFmtId="0" fontId="27" fillId="2" borderId="0" xfId="0" applyNumberFormat="1" applyFont="1" applyFill="1" applyBorder="1" applyAlignment="1">
      <alignment horizontal="left" vertical="center"/>
    </xf>
    <xf numFmtId="14" fontId="27" fillId="2" borderId="0" xfId="0" applyNumberFormat="1" applyFont="1" applyFill="1" applyBorder="1" applyAlignment="1">
      <alignment horizontal="center" vertical="center" wrapText="1"/>
    </xf>
    <xf numFmtId="0" fontId="27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2" fontId="28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27" fillId="2" borderId="0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" fontId="7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2" fontId="27" fillId="2" borderId="0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2" fontId="9" fillId="3" borderId="13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14" fontId="9" fillId="3" borderId="12" xfId="0" applyNumberFormat="1" applyFont="1" applyFill="1" applyBorder="1" applyAlignment="1">
      <alignment horizontal="center" vertical="center" wrapText="1"/>
    </xf>
    <xf numFmtId="1" fontId="9" fillId="3" borderId="13" xfId="0" applyNumberFormat="1" applyFont="1" applyFill="1" applyBorder="1" applyAlignment="1">
      <alignment horizontal="center" vertical="center"/>
    </xf>
    <xf numFmtId="2" fontId="9" fillId="3" borderId="13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2" fontId="22" fillId="3" borderId="13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vertical="center"/>
    </xf>
    <xf numFmtId="0" fontId="0" fillId="2" borderId="0" xfId="0" applyFont="1" applyFill="1" applyAlignment="1"/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74" fontId="9" fillId="3" borderId="12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14" fontId="9" fillId="3" borderId="12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 wrapText="1"/>
    </xf>
    <xf numFmtId="49" fontId="9" fillId="3" borderId="15" xfId="0" applyNumberFormat="1" applyFont="1" applyFill="1" applyBorder="1" applyAlignment="1">
      <alignment horizontal="center" vertical="center"/>
    </xf>
    <xf numFmtId="174" fontId="9" fillId="3" borderId="13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/>
    </xf>
    <xf numFmtId="2" fontId="11" fillId="3" borderId="13" xfId="0" applyNumberFormat="1" applyFont="1" applyFill="1" applyBorder="1" applyAlignment="1">
      <alignment horizontal="center" vertical="center"/>
    </xf>
    <xf numFmtId="14" fontId="11" fillId="3" borderId="13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4" fontId="11" fillId="3" borderId="1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 wrapText="1"/>
    </xf>
    <xf numFmtId="0" fontId="35" fillId="3" borderId="13" xfId="0" applyFont="1" applyFill="1" applyBorder="1" applyAlignment="1">
      <alignment vertical="center" wrapText="1"/>
    </xf>
    <xf numFmtId="2" fontId="22" fillId="3" borderId="13" xfId="0" applyNumberFormat="1" applyFont="1" applyFill="1" applyBorder="1" applyAlignment="1">
      <alignment horizontal="center" vertical="center"/>
    </xf>
    <xf numFmtId="49" fontId="35" fillId="3" borderId="13" xfId="0" quotePrefix="1" applyNumberFormat="1" applyFont="1" applyFill="1" applyBorder="1" applyAlignment="1">
      <alignment horizontal="center" vertical="center"/>
    </xf>
    <xf numFmtId="174" fontId="35" fillId="3" borderId="13" xfId="0" applyNumberFormat="1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/>
    </xf>
    <xf numFmtId="174" fontId="22" fillId="3" borderId="12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49" fontId="9" fillId="3" borderId="12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174" fontId="36" fillId="2" borderId="14" xfId="0" applyNumberFormat="1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left" vertical="center" wrapText="1"/>
    </xf>
    <xf numFmtId="49" fontId="9" fillId="3" borderId="13" xfId="0" quotePrefix="1" applyNumberFormat="1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vertical="center" wrapText="1"/>
    </xf>
    <xf numFmtId="14" fontId="22" fillId="3" borderId="12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vertical="center" wrapText="1"/>
    </xf>
    <xf numFmtId="174" fontId="7" fillId="3" borderId="13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left" vertical="center" wrapText="1"/>
    </xf>
    <xf numFmtId="49" fontId="7" fillId="3" borderId="13" xfId="0" applyNumberFormat="1" applyFont="1" applyFill="1" applyBorder="1" applyAlignment="1">
      <alignment horizontal="center" vertical="center"/>
    </xf>
    <xf numFmtId="174" fontId="22" fillId="3" borderId="13" xfId="0" applyNumberFormat="1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left" vertical="center" wrapText="1"/>
    </xf>
    <xf numFmtId="0" fontId="35" fillId="3" borderId="13" xfId="0" applyFont="1" applyFill="1" applyBorder="1" applyAlignment="1">
      <alignment horizontal="left" vertical="center" wrapText="1"/>
    </xf>
    <xf numFmtId="0" fontId="35" fillId="3" borderId="12" xfId="0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2" fontId="35" fillId="3" borderId="13" xfId="0" applyNumberFormat="1" applyFont="1" applyFill="1" applyBorder="1" applyAlignment="1">
      <alignment horizontal="center" vertical="center"/>
    </xf>
    <xf numFmtId="14" fontId="35" fillId="3" borderId="13" xfId="0" applyNumberFormat="1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left" vertical="center" wrapText="1"/>
    </xf>
    <xf numFmtId="0" fontId="35" fillId="3" borderId="13" xfId="0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vertical="center"/>
    </xf>
    <xf numFmtId="174" fontId="9" fillId="3" borderId="13" xfId="0" applyNumberFormat="1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wrapText="1"/>
    </xf>
    <xf numFmtId="0" fontId="9" fillId="3" borderId="12" xfId="0" applyFont="1" applyFill="1" applyBorder="1" applyAlignment="1">
      <alignment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center"/>
    </xf>
    <xf numFmtId="14" fontId="9" fillId="3" borderId="12" xfId="0" applyNumberFormat="1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vertical="center" wrapText="1"/>
    </xf>
    <xf numFmtId="175" fontId="7" fillId="3" borderId="12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2" fontId="9" fillId="3" borderId="13" xfId="0" applyNumberFormat="1" applyFont="1" applyFill="1" applyBorder="1" applyAlignment="1">
      <alignment horizontal="center"/>
    </xf>
    <xf numFmtId="0" fontId="9" fillId="3" borderId="13" xfId="0" applyFont="1" applyFill="1" applyBorder="1"/>
    <xf numFmtId="14" fontId="9" fillId="3" borderId="13" xfId="0" applyNumberFormat="1" applyFont="1" applyFill="1" applyBorder="1" applyAlignment="1">
      <alignment horizontal="center"/>
    </xf>
    <xf numFmtId="1" fontId="9" fillId="3" borderId="12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horizontal="center" vertical="center" wrapText="1"/>
    </xf>
    <xf numFmtId="174" fontId="11" fillId="3" borderId="13" xfId="0" applyNumberFormat="1" applyFont="1" applyFill="1" applyBorder="1" applyAlignment="1">
      <alignment horizontal="center" vertical="center" wrapText="1"/>
    </xf>
    <xf numFmtId="49" fontId="7" fillId="3" borderId="13" xfId="0" quotePrefix="1" applyNumberFormat="1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horizontal="left" vertical="center" wrapText="1"/>
    </xf>
    <xf numFmtId="0" fontId="38" fillId="3" borderId="15" xfId="0" applyFont="1" applyFill="1" applyBorder="1" applyAlignment="1">
      <alignment horizontal="center" vertical="center" wrapText="1"/>
    </xf>
    <xf numFmtId="2" fontId="38" fillId="3" borderId="15" xfId="0" applyNumberFormat="1" applyFont="1" applyFill="1" applyBorder="1" applyAlignment="1">
      <alignment horizontal="center" vertical="center" wrapText="1"/>
    </xf>
    <xf numFmtId="1" fontId="38" fillId="3" borderId="12" xfId="0" applyNumberFormat="1" applyFont="1" applyFill="1" applyBorder="1" applyAlignment="1">
      <alignment horizontal="center" vertical="center"/>
    </xf>
    <xf numFmtId="2" fontId="38" fillId="3" borderId="13" xfId="0" applyNumberFormat="1" applyFont="1" applyFill="1" applyBorder="1" applyAlignment="1">
      <alignment horizontal="center" vertical="center"/>
    </xf>
    <xf numFmtId="14" fontId="38" fillId="3" borderId="12" xfId="0" applyNumberFormat="1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49" fontId="38" fillId="3" borderId="15" xfId="0" applyNumberFormat="1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/>
    </xf>
    <xf numFmtId="2" fontId="38" fillId="3" borderId="12" xfId="0" applyNumberFormat="1" applyFont="1" applyFill="1" applyBorder="1" applyAlignment="1">
      <alignment horizontal="center" vertical="center" wrapText="1"/>
    </xf>
    <xf numFmtId="1" fontId="38" fillId="3" borderId="13" xfId="0" applyNumberFormat="1" applyFont="1" applyFill="1" applyBorder="1" applyAlignment="1">
      <alignment horizontal="center" vertical="center"/>
    </xf>
    <xf numFmtId="2" fontId="38" fillId="3" borderId="13" xfId="0" applyNumberFormat="1" applyFont="1" applyFill="1" applyBorder="1" applyAlignment="1">
      <alignment horizontal="center" vertical="center" wrapText="1"/>
    </xf>
    <xf numFmtId="0" fontId="45" fillId="3" borderId="14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vertical="center"/>
    </xf>
    <xf numFmtId="2" fontId="47" fillId="3" borderId="0" xfId="0" applyNumberFormat="1" applyFont="1" applyFill="1" applyBorder="1" applyAlignment="1">
      <alignment vertical="center"/>
    </xf>
    <xf numFmtId="0" fontId="45" fillId="3" borderId="0" xfId="0" applyFont="1" applyFill="1" applyBorder="1" applyAlignment="1">
      <alignment horizontal="center" vertical="center"/>
    </xf>
    <xf numFmtId="0" fontId="38" fillId="3" borderId="15" xfId="0" applyFont="1" applyFill="1" applyBorder="1" applyAlignment="1">
      <alignment horizontal="center" vertical="center"/>
    </xf>
    <xf numFmtId="49" fontId="38" fillId="3" borderId="15" xfId="0" applyNumberFormat="1" applyFont="1" applyFill="1" applyBorder="1" applyAlignment="1">
      <alignment horizontal="center" vertical="center"/>
    </xf>
    <xf numFmtId="2" fontId="38" fillId="3" borderId="15" xfId="0" applyNumberFormat="1" applyFont="1" applyFill="1" applyBorder="1" applyAlignment="1">
      <alignment horizontal="center" vertical="center"/>
    </xf>
    <xf numFmtId="14" fontId="38" fillId="3" borderId="13" xfId="0" applyNumberFormat="1" applyFont="1" applyFill="1" applyBorder="1" applyAlignment="1">
      <alignment horizontal="center" vertical="center"/>
    </xf>
    <xf numFmtId="14" fontId="38" fillId="3" borderId="15" xfId="0" applyNumberFormat="1" applyFont="1" applyFill="1" applyBorder="1" applyAlignment="1">
      <alignment horizontal="center" vertical="center"/>
    </xf>
    <xf numFmtId="49" fontId="38" fillId="3" borderId="12" xfId="0" applyNumberFormat="1" applyFont="1" applyFill="1" applyBorder="1" applyAlignment="1">
      <alignment horizontal="center" vertical="center" wrapText="1"/>
    </xf>
    <xf numFmtId="174" fontId="38" fillId="3" borderId="15" xfId="0" applyNumberFormat="1" applyFont="1" applyFill="1" applyBorder="1" applyAlignment="1">
      <alignment vertical="center" wrapText="1"/>
    </xf>
    <xf numFmtId="169" fontId="38" fillId="3" borderId="15" xfId="0" applyNumberFormat="1" applyFont="1" applyFill="1" applyBorder="1" applyAlignment="1">
      <alignment horizontal="center" vertical="center"/>
    </xf>
    <xf numFmtId="49" fontId="38" fillId="3" borderId="13" xfId="0" applyNumberFormat="1" applyFont="1" applyFill="1" applyBorder="1" applyAlignment="1">
      <alignment horizontal="center" vertical="center"/>
    </xf>
    <xf numFmtId="174" fontId="38" fillId="3" borderId="15" xfId="0" applyNumberFormat="1" applyFont="1" applyFill="1" applyBorder="1" applyAlignment="1">
      <alignment horizontal="center" vertical="center" wrapText="1"/>
    </xf>
    <xf numFmtId="1" fontId="38" fillId="3" borderId="14" xfId="0" applyNumberFormat="1" applyFont="1" applyFill="1" applyBorder="1" applyAlignment="1">
      <alignment horizontal="center" vertical="center"/>
    </xf>
    <xf numFmtId="14" fontId="38" fillId="3" borderId="15" xfId="0" applyNumberFormat="1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vertical="center" wrapText="1"/>
    </xf>
    <xf numFmtId="0" fontId="38" fillId="3" borderId="12" xfId="0" applyFont="1" applyFill="1" applyBorder="1" applyAlignment="1">
      <alignment horizontal="left" vertical="center"/>
    </xf>
    <xf numFmtId="1" fontId="38" fillId="3" borderId="13" xfId="0" applyNumberFormat="1" applyFont="1" applyFill="1" applyBorder="1" applyAlignment="1">
      <alignment horizontal="left" vertical="center"/>
    </xf>
    <xf numFmtId="14" fontId="38" fillId="3" borderId="13" xfId="0" applyNumberFormat="1" applyFont="1" applyFill="1" applyBorder="1" applyAlignment="1">
      <alignment horizontal="left" vertical="center"/>
    </xf>
    <xf numFmtId="2" fontId="38" fillId="3" borderId="0" xfId="0" applyNumberFormat="1" applyFont="1" applyFill="1" applyBorder="1" applyAlignment="1">
      <alignment horizontal="left" vertical="center"/>
    </xf>
    <xf numFmtId="0" fontId="38" fillId="3" borderId="0" xfId="0" applyFont="1" applyFill="1" applyBorder="1" applyAlignment="1">
      <alignment horizontal="left" vertical="center"/>
    </xf>
    <xf numFmtId="2" fontId="38" fillId="3" borderId="0" xfId="0" applyNumberFormat="1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2" fontId="38" fillId="3" borderId="12" xfId="0" applyNumberFormat="1" applyFont="1" applyFill="1" applyBorder="1" applyAlignment="1">
      <alignment horizontal="center" vertical="center"/>
    </xf>
    <xf numFmtId="14" fontId="38" fillId="3" borderId="13" xfId="0" applyNumberFormat="1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vertical="center" wrapText="1"/>
    </xf>
    <xf numFmtId="169" fontId="38" fillId="3" borderId="12" xfId="0" applyNumberFormat="1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left" vertical="center" wrapText="1"/>
    </xf>
    <xf numFmtId="0" fontId="38" fillId="3" borderId="12" xfId="0" applyFont="1" applyFill="1" applyBorder="1" applyAlignment="1">
      <alignment horizontal="center"/>
    </xf>
    <xf numFmtId="0" fontId="39" fillId="3" borderId="13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2" fontId="39" fillId="3" borderId="12" xfId="0" applyNumberFormat="1" applyFont="1" applyFill="1" applyBorder="1" applyAlignment="1">
      <alignment horizontal="center" vertical="center"/>
    </xf>
    <xf numFmtId="14" fontId="38" fillId="3" borderId="12" xfId="0" applyNumberFormat="1" applyFont="1" applyFill="1" applyBorder="1" applyAlignment="1">
      <alignment horizontal="center" vertical="center"/>
    </xf>
    <xf numFmtId="1" fontId="39" fillId="3" borderId="12" xfId="0" applyNumberFormat="1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left" vertical="center" wrapText="1"/>
    </xf>
    <xf numFmtId="0" fontId="47" fillId="3" borderId="12" xfId="0" applyFont="1" applyFill="1" applyBorder="1" applyAlignment="1">
      <alignment horizontal="center" vertical="center"/>
    </xf>
    <xf numFmtId="49" fontId="47" fillId="3" borderId="15" xfId="0" applyNumberFormat="1" applyFont="1" applyFill="1" applyBorder="1" applyAlignment="1">
      <alignment horizontal="center" vertical="center"/>
    </xf>
    <xf numFmtId="2" fontId="47" fillId="3" borderId="12" xfId="0" applyNumberFormat="1" applyFont="1" applyFill="1" applyBorder="1" applyAlignment="1">
      <alignment horizontal="center" vertical="center"/>
    </xf>
    <xf numFmtId="14" fontId="47" fillId="3" borderId="13" xfId="0" applyNumberFormat="1" applyFont="1" applyFill="1" applyBorder="1" applyAlignment="1">
      <alignment horizontal="center" vertical="center"/>
    </xf>
    <xf numFmtId="1" fontId="47" fillId="3" borderId="12" xfId="0" applyNumberFormat="1" applyFont="1" applyFill="1" applyBorder="1" applyAlignment="1">
      <alignment horizontal="center" vertical="center"/>
    </xf>
    <xf numFmtId="14" fontId="47" fillId="3" borderId="15" xfId="0" applyNumberFormat="1" applyFont="1" applyFill="1" applyBorder="1" applyAlignment="1">
      <alignment horizontal="center" vertical="center"/>
    </xf>
    <xf numFmtId="49" fontId="47" fillId="3" borderId="12" xfId="0" applyNumberFormat="1" applyFont="1" applyFill="1" applyBorder="1" applyAlignment="1">
      <alignment horizontal="center" vertical="center" wrapText="1"/>
    </xf>
    <xf numFmtId="174" fontId="47" fillId="3" borderId="15" xfId="0" applyNumberFormat="1" applyFont="1" applyFill="1" applyBorder="1" applyAlignment="1">
      <alignment vertical="center" wrapText="1"/>
    </xf>
    <xf numFmtId="0" fontId="38" fillId="3" borderId="13" xfId="0" applyFont="1" applyFill="1" applyBorder="1" applyAlignment="1">
      <alignment horizontal="left" vertical="center"/>
    </xf>
    <xf numFmtId="0" fontId="47" fillId="3" borderId="12" xfId="0" applyFont="1" applyFill="1" applyBorder="1" applyAlignment="1">
      <alignment horizontal="left" vertical="center" wrapText="1"/>
    </xf>
    <xf numFmtId="49" fontId="38" fillId="3" borderId="12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3" borderId="12" xfId="0" applyNumberFormat="1" applyFont="1" applyFill="1" applyBorder="1" applyAlignment="1">
      <alignment horizontal="center" vertical="center"/>
    </xf>
    <xf numFmtId="170" fontId="9" fillId="3" borderId="12" xfId="0" applyNumberFormat="1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vertical="center" wrapText="1"/>
    </xf>
    <xf numFmtId="172" fontId="9" fillId="3" borderId="12" xfId="0" applyNumberFormat="1" applyFont="1" applyFill="1" applyBorder="1" applyAlignment="1">
      <alignment horizontal="center" vertical="center"/>
    </xf>
    <xf numFmtId="2" fontId="9" fillId="3" borderId="12" xfId="0" applyNumberFormat="1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vertical="center"/>
    </xf>
    <xf numFmtId="2" fontId="41" fillId="3" borderId="0" xfId="0" applyNumberFormat="1" applyFont="1" applyFill="1" applyBorder="1" applyAlignment="1">
      <alignment vertical="center"/>
    </xf>
    <xf numFmtId="2" fontId="38" fillId="3" borderId="13" xfId="0" applyNumberFormat="1" applyFont="1" applyFill="1" applyBorder="1" applyAlignment="1">
      <alignment horizontal="left" vertical="center" wrapText="1"/>
    </xf>
    <xf numFmtId="0" fontId="39" fillId="3" borderId="13" xfId="0" applyFont="1" applyFill="1" applyBorder="1" applyAlignment="1">
      <alignment horizontal="center" vertical="center" wrapText="1"/>
    </xf>
    <xf numFmtId="14" fontId="39" fillId="3" borderId="13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/>
    </xf>
    <xf numFmtId="2" fontId="9" fillId="3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14" fontId="9" fillId="3" borderId="17" xfId="0" applyNumberFormat="1" applyFont="1" applyFill="1" applyBorder="1" applyAlignment="1">
      <alignment horizontal="center" vertical="center" wrapText="1"/>
    </xf>
    <xf numFmtId="14" fontId="9" fillId="3" borderId="17" xfId="0" applyNumberFormat="1" applyFont="1" applyFill="1" applyBorder="1" applyAlignment="1">
      <alignment horizontal="center" vertical="center"/>
    </xf>
    <xf numFmtId="2" fontId="9" fillId="3" borderId="17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/>
    </xf>
    <xf numFmtId="2" fontId="9" fillId="3" borderId="16" xfId="0" applyNumberFormat="1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2" fontId="9" fillId="3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/>
    </xf>
    <xf numFmtId="49" fontId="9" fillId="3" borderId="13" xfId="0" applyNumberFormat="1" applyFont="1" applyFill="1" applyBorder="1" applyAlignment="1">
      <alignment horizontal="left" vertical="center"/>
    </xf>
    <xf numFmtId="14" fontId="9" fillId="3" borderId="13" xfId="0" applyNumberFormat="1" applyFont="1" applyFill="1" applyBorder="1" applyAlignment="1">
      <alignment horizontal="left" vertical="center" wrapText="1"/>
    </xf>
    <xf numFmtId="14" fontId="9" fillId="3" borderId="13" xfId="0" applyNumberFormat="1" applyFont="1" applyFill="1" applyBorder="1" applyAlignment="1">
      <alignment horizontal="left" vertical="center"/>
    </xf>
    <xf numFmtId="14" fontId="22" fillId="3" borderId="13" xfId="0" applyNumberFormat="1" applyFont="1" applyFill="1" applyBorder="1" applyAlignment="1">
      <alignment horizontal="left" vertical="center" wrapText="1"/>
    </xf>
    <xf numFmtId="49" fontId="9" fillId="3" borderId="13" xfId="0" applyNumberFormat="1" applyFont="1" applyFill="1" applyBorder="1" applyAlignment="1">
      <alignment vertical="center"/>
    </xf>
    <xf numFmtId="14" fontId="9" fillId="3" borderId="13" xfId="0" applyNumberFormat="1" applyFont="1" applyFill="1" applyBorder="1" applyAlignment="1">
      <alignment vertical="center" wrapText="1"/>
    </xf>
    <xf numFmtId="14" fontId="9" fillId="3" borderId="13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 wrapText="1"/>
    </xf>
    <xf numFmtId="2" fontId="9" fillId="3" borderId="13" xfId="0" applyNumberFormat="1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right" vertical="center"/>
    </xf>
    <xf numFmtId="14" fontId="9" fillId="3" borderId="13" xfId="0" applyNumberFormat="1" applyFont="1" applyFill="1" applyBorder="1" applyAlignment="1">
      <alignment horizontal="right" vertical="center" wrapText="1"/>
    </xf>
    <xf numFmtId="14" fontId="22" fillId="3" borderId="13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top" wrapText="1"/>
    </xf>
    <xf numFmtId="0" fontId="14" fillId="3" borderId="13" xfId="0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167" fontId="9" fillId="3" borderId="12" xfId="0" applyNumberFormat="1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173" fontId="9" fillId="3" borderId="13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14" fontId="7" fillId="3" borderId="12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1" fontId="38" fillId="3" borderId="12" xfId="0" applyNumberFormat="1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vertical="center"/>
    </xf>
    <xf numFmtId="4" fontId="38" fillId="3" borderId="12" xfId="0" applyNumberFormat="1" applyFont="1" applyFill="1" applyBorder="1" applyAlignment="1">
      <alignment horizontal="center" vertical="center"/>
    </xf>
    <xf numFmtId="0" fontId="43" fillId="3" borderId="13" xfId="0" applyFont="1" applyFill="1" applyBorder="1" applyAlignment="1">
      <alignment horizontal="center" vertical="center"/>
    </xf>
    <xf numFmtId="49" fontId="38" fillId="3" borderId="12" xfId="0" applyNumberFormat="1" applyFont="1" applyFill="1" applyBorder="1" applyAlignment="1">
      <alignment horizontal="left" vertical="center" wrapText="1"/>
    </xf>
    <xf numFmtId="49" fontId="38" fillId="3" borderId="13" xfId="0" applyNumberFormat="1" applyFont="1" applyFill="1" applyBorder="1" applyAlignment="1">
      <alignment horizontal="left" vertical="center" wrapText="1"/>
    </xf>
    <xf numFmtId="49" fontId="38" fillId="3" borderId="13" xfId="0" applyNumberFormat="1" applyFont="1" applyFill="1" applyBorder="1" applyAlignment="1">
      <alignment horizontal="center" vertical="center" wrapText="1"/>
    </xf>
    <xf numFmtId="4" fontId="38" fillId="3" borderId="13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left" vertical="center" wrapText="1"/>
    </xf>
    <xf numFmtId="2" fontId="9" fillId="3" borderId="11" xfId="0" applyNumberFormat="1" applyFont="1" applyFill="1" applyBorder="1" applyAlignment="1">
      <alignment horizontal="center" vertical="center"/>
    </xf>
    <xf numFmtId="14" fontId="9" fillId="3" borderId="14" xfId="0" applyNumberFormat="1" applyFont="1" applyFill="1" applyBorder="1" applyAlignment="1">
      <alignment horizontal="center" vertical="center"/>
    </xf>
    <xf numFmtId="14" fontId="9" fillId="3" borderId="11" xfId="0" applyNumberFormat="1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2" fontId="19" fillId="3" borderId="0" xfId="0" applyNumberFormat="1" applyFont="1" applyFill="1" applyBorder="1" applyAlignment="1">
      <alignment vertical="center"/>
    </xf>
    <xf numFmtId="49" fontId="9" fillId="3" borderId="13" xfId="0" applyNumberFormat="1" applyFont="1" applyFill="1" applyBorder="1" applyAlignment="1">
      <alignment vertical="center" wrapText="1"/>
    </xf>
    <xf numFmtId="171" fontId="9" fillId="3" borderId="13" xfId="0" applyNumberFormat="1" applyFont="1" applyFill="1" applyBorder="1" applyAlignment="1">
      <alignment vertical="center"/>
    </xf>
    <xf numFmtId="4" fontId="9" fillId="3" borderId="13" xfId="0" applyNumberFormat="1" applyFont="1" applyFill="1" applyBorder="1" applyAlignment="1">
      <alignment horizontal="center" vertical="center"/>
    </xf>
    <xf numFmtId="175" fontId="9" fillId="3" borderId="13" xfId="0" applyNumberFormat="1" applyFont="1" applyFill="1" applyBorder="1" applyAlignment="1">
      <alignment horizontal="center" vertical="center"/>
    </xf>
    <xf numFmtId="175" fontId="9" fillId="3" borderId="13" xfId="0" applyNumberFormat="1" applyFont="1" applyFill="1" applyBorder="1" applyAlignment="1">
      <alignment horizontal="center" vertical="center" wrapText="1"/>
    </xf>
    <xf numFmtId="11" fontId="9" fillId="3" borderId="13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75" fontId="9" fillId="2" borderId="13" xfId="0" applyNumberFormat="1" applyFont="1" applyFill="1" applyBorder="1" applyAlignment="1">
      <alignment horizontal="center" vertical="center"/>
    </xf>
    <xf numFmtId="175" fontId="9" fillId="2" borderId="1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vertical="center"/>
    </xf>
    <xf numFmtId="0" fontId="9" fillId="2" borderId="0" xfId="0" applyFont="1" applyFill="1" applyAlignment="1"/>
    <xf numFmtId="0" fontId="5" fillId="3" borderId="13" xfId="0" applyFont="1" applyFill="1" applyBorder="1" applyAlignment="1">
      <alignment horizontal="center" vertical="center"/>
    </xf>
    <xf numFmtId="14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7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37" fillId="2" borderId="12" xfId="0" applyFont="1" applyFill="1" applyBorder="1"/>
    <xf numFmtId="49" fontId="0" fillId="2" borderId="0" xfId="0" applyNumberForma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textRotation="90" wrapText="1"/>
    </xf>
    <xf numFmtId="165" fontId="6" fillId="2" borderId="3" xfId="0" applyNumberFormat="1" applyFont="1" applyFill="1" applyBorder="1" applyAlignment="1">
      <alignment horizontal="center" vertical="center" textRotation="90" wrapText="1"/>
    </xf>
    <xf numFmtId="165" fontId="6" fillId="2" borderId="4" xfId="0" applyNumberFormat="1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3">
    <cellStyle name="Денежный 2" xfId="5"/>
    <cellStyle name="Денежный 2 2" xfId="6"/>
    <cellStyle name="Денежный 3" xfId="7"/>
    <cellStyle name="Денежный 3 2" xfId="10"/>
    <cellStyle name="Денежный 4" xfId="11"/>
    <cellStyle name="Обычный" xfId="0" builtinId="0"/>
    <cellStyle name="Обычный 10" xfId="21"/>
    <cellStyle name="Обычный 14" xfId="22"/>
    <cellStyle name="Обычный 2" xfId="1"/>
    <cellStyle name="Обычный 2 2" xfId="8"/>
    <cellStyle name="Обычный 2 3" xfId="12"/>
    <cellStyle name="Обычный 2_Звiт_по_мед.Укрвакц.на_01.03_2018" xfId="13"/>
    <cellStyle name="Обычный 3" xfId="2"/>
    <cellStyle name="Обычный 3 2" xfId="14"/>
    <cellStyle name="Обычный 4" xfId="3"/>
    <cellStyle name="Обычный 4 2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Процентный 2" xfId="4"/>
    <cellStyle name="Финансовый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75"/>
  <sheetViews>
    <sheetView tabSelected="1" view="pageBreakPreview" zoomScale="91" zoomScaleNormal="87" zoomScaleSheetLayoutView="91" workbookViewId="0">
      <selection activeCell="A268" sqref="A1:XFD1048576"/>
    </sheetView>
  </sheetViews>
  <sheetFormatPr defaultRowHeight="15"/>
  <cols>
    <col min="1" max="1" width="4.28515625" style="8" customWidth="1"/>
    <col min="2" max="2" width="22.42578125" style="19" customWidth="1"/>
    <col min="3" max="3" width="4.85546875" style="8" customWidth="1"/>
    <col min="4" max="4" width="11" style="8" bestFit="1" customWidth="1"/>
    <col min="5" max="5" width="10.5703125" style="11" customWidth="1"/>
    <col min="6" max="6" width="8.28515625" style="12" customWidth="1"/>
    <col min="7" max="7" width="13.42578125" style="12" customWidth="1"/>
    <col min="8" max="8" width="10" style="12" customWidth="1"/>
    <col min="9" max="9" width="9.85546875" style="12" customWidth="1"/>
    <col min="10" max="10" width="8" style="12" customWidth="1"/>
    <col min="11" max="11" width="7.140625" style="12" customWidth="1"/>
    <col min="12" max="12" width="12" style="12" customWidth="1"/>
    <col min="13" max="13" width="6" style="8" customWidth="1"/>
    <col min="14" max="14" width="9.7109375" style="8" customWidth="1"/>
    <col min="15" max="15" width="7.7109375" style="14" customWidth="1"/>
    <col min="16" max="16" width="11.7109375" style="8" customWidth="1"/>
    <col min="17" max="19" width="0.7109375" style="8" customWidth="1"/>
    <col min="20" max="20" width="3.42578125" style="8" customWidth="1"/>
    <col min="21" max="21" width="8.28515625" style="12" customWidth="1"/>
    <col min="22" max="22" width="12.140625" style="12" customWidth="1"/>
    <col min="23" max="23" width="1.28515625" style="8" customWidth="1"/>
    <col min="24" max="24" width="11.42578125" style="8" customWidth="1"/>
    <col min="25" max="16384" width="9.140625" style="8"/>
  </cols>
  <sheetData>
    <row r="1" spans="1:29" ht="15.75" customHeight="1">
      <c r="B1" s="9"/>
      <c r="D1" s="10"/>
      <c r="H1" s="17"/>
      <c r="I1" s="17"/>
      <c r="J1" s="18"/>
      <c r="N1" s="13"/>
      <c r="P1" s="15"/>
      <c r="Q1" s="3"/>
      <c r="R1" s="3"/>
      <c r="S1" s="15"/>
      <c r="T1" s="340" t="s">
        <v>17</v>
      </c>
      <c r="U1" s="340"/>
      <c r="V1" s="16"/>
    </row>
    <row r="2" spans="1:29" ht="37.5" customHeight="1">
      <c r="A2" s="341" t="s">
        <v>666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</row>
    <row r="3" spans="1:29" ht="31.5">
      <c r="A3" s="5"/>
      <c r="B3" s="1" t="s">
        <v>0</v>
      </c>
      <c r="C3" s="342" t="s">
        <v>15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5"/>
      <c r="R3" s="5"/>
      <c r="S3" s="5"/>
      <c r="T3" s="5"/>
      <c r="U3" s="4"/>
    </row>
    <row r="4" spans="1:29" ht="33" customHeight="1">
      <c r="A4" s="343" t="s">
        <v>1</v>
      </c>
      <c r="B4" s="346" t="s">
        <v>2</v>
      </c>
      <c r="C4" s="343" t="s">
        <v>3</v>
      </c>
      <c r="D4" s="349" t="s">
        <v>4</v>
      </c>
      <c r="E4" s="352" t="s">
        <v>5</v>
      </c>
      <c r="F4" s="355" t="s">
        <v>601</v>
      </c>
      <c r="G4" s="356"/>
      <c r="H4" s="357" t="s">
        <v>6</v>
      </c>
      <c r="I4" s="360" t="s">
        <v>30</v>
      </c>
      <c r="J4" s="361"/>
      <c r="K4" s="361"/>
      <c r="L4" s="361"/>
      <c r="M4" s="361"/>
      <c r="N4" s="362"/>
      <c r="O4" s="363" t="s">
        <v>28</v>
      </c>
      <c r="P4" s="364"/>
      <c r="Q4" s="360" t="s">
        <v>602</v>
      </c>
      <c r="R4" s="361"/>
      <c r="S4" s="361"/>
      <c r="T4" s="361"/>
      <c r="U4" s="355" t="s">
        <v>601</v>
      </c>
      <c r="V4" s="356"/>
    </row>
    <row r="5" spans="1:29" ht="15" customHeight="1">
      <c r="A5" s="344"/>
      <c r="B5" s="347"/>
      <c r="C5" s="344"/>
      <c r="D5" s="350"/>
      <c r="E5" s="353"/>
      <c r="F5" s="368" t="s">
        <v>7</v>
      </c>
      <c r="G5" s="370" t="s">
        <v>8</v>
      </c>
      <c r="H5" s="358"/>
      <c r="I5" s="357" t="s">
        <v>9</v>
      </c>
      <c r="J5" s="377" t="s">
        <v>10</v>
      </c>
      <c r="K5" s="379" t="s">
        <v>7</v>
      </c>
      <c r="L5" s="343" t="s">
        <v>8</v>
      </c>
      <c r="M5" s="360" t="s">
        <v>18</v>
      </c>
      <c r="N5" s="362"/>
      <c r="O5" s="368" t="s">
        <v>7</v>
      </c>
      <c r="P5" s="343" t="s">
        <v>8</v>
      </c>
      <c r="Q5" s="365" t="s">
        <v>21</v>
      </c>
      <c r="R5" s="372" t="s">
        <v>24</v>
      </c>
      <c r="S5" s="381" t="s">
        <v>7</v>
      </c>
      <c r="T5" s="365" t="s">
        <v>8</v>
      </c>
      <c r="U5" s="368" t="s">
        <v>7</v>
      </c>
      <c r="V5" s="370" t="s">
        <v>8</v>
      </c>
    </row>
    <row r="6" spans="1:29" ht="36" customHeight="1">
      <c r="A6" s="345"/>
      <c r="B6" s="348"/>
      <c r="C6" s="345"/>
      <c r="D6" s="351"/>
      <c r="E6" s="354"/>
      <c r="F6" s="369"/>
      <c r="G6" s="371"/>
      <c r="H6" s="359"/>
      <c r="I6" s="359"/>
      <c r="J6" s="378"/>
      <c r="K6" s="380"/>
      <c r="L6" s="345"/>
      <c r="M6" s="21" t="s">
        <v>11</v>
      </c>
      <c r="N6" s="2" t="s">
        <v>12</v>
      </c>
      <c r="O6" s="369"/>
      <c r="P6" s="345"/>
      <c r="Q6" s="365"/>
      <c r="R6" s="373"/>
      <c r="S6" s="381"/>
      <c r="T6" s="365"/>
      <c r="U6" s="369"/>
      <c r="V6" s="371"/>
    </row>
    <row r="7" spans="1:29" s="27" customFormat="1" ht="25.5" customHeight="1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4">
        <v>6</v>
      </c>
      <c r="G7" s="23">
        <v>7</v>
      </c>
      <c r="H7" s="23">
        <v>8</v>
      </c>
      <c r="I7" s="23">
        <v>9</v>
      </c>
      <c r="J7" s="23">
        <v>10</v>
      </c>
      <c r="K7" s="24">
        <v>11</v>
      </c>
      <c r="L7" s="23">
        <v>12</v>
      </c>
      <c r="M7" s="23">
        <v>13</v>
      </c>
      <c r="N7" s="23">
        <v>14</v>
      </c>
      <c r="O7" s="24">
        <v>15</v>
      </c>
      <c r="P7" s="23">
        <v>16</v>
      </c>
      <c r="Q7" s="23">
        <v>17</v>
      </c>
      <c r="R7" s="23">
        <v>17</v>
      </c>
      <c r="S7" s="24">
        <v>19</v>
      </c>
      <c r="T7" s="23">
        <v>20</v>
      </c>
      <c r="U7" s="24">
        <v>21</v>
      </c>
      <c r="V7" s="23">
        <v>22</v>
      </c>
      <c r="W7" s="25"/>
      <c r="X7" s="25"/>
      <c r="Y7" s="26"/>
      <c r="Z7" s="26"/>
      <c r="AA7" s="26"/>
      <c r="AB7" s="26"/>
      <c r="AC7" s="26"/>
    </row>
    <row r="8" spans="1:29" ht="33" customHeight="1">
      <c r="A8" s="366" t="s">
        <v>182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9" s="99" customFormat="1" ht="63" customHeight="1">
      <c r="A9" s="86">
        <v>1</v>
      </c>
      <c r="B9" s="87" t="s">
        <v>313</v>
      </c>
      <c r="C9" s="88" t="s">
        <v>27</v>
      </c>
      <c r="D9" s="88" t="s">
        <v>314</v>
      </c>
      <c r="E9" s="88">
        <v>22.393000000000001</v>
      </c>
      <c r="F9" s="89" t="s">
        <v>606</v>
      </c>
      <c r="G9" s="90">
        <f t="shared" ref="G9:G95" si="0">F9*E9</f>
        <v>20982.241000000002</v>
      </c>
      <c r="H9" s="91">
        <v>44742</v>
      </c>
      <c r="I9" s="91">
        <v>44078</v>
      </c>
      <c r="J9" s="90" t="s">
        <v>315</v>
      </c>
      <c r="K9" s="88"/>
      <c r="L9" s="90">
        <f t="shared" ref="L9:L95" si="1">K9*E9</f>
        <v>0</v>
      </c>
      <c r="M9" s="92">
        <v>897</v>
      </c>
      <c r="N9" s="93">
        <v>44078</v>
      </c>
      <c r="O9" s="94">
        <f t="shared" ref="O9:O95" si="2">F9+K9-U9</f>
        <v>47</v>
      </c>
      <c r="P9" s="95">
        <f t="shared" ref="P9:P95" si="3">O9*E9</f>
        <v>1052.471</v>
      </c>
      <c r="Q9" s="96"/>
      <c r="R9" s="96"/>
      <c r="S9" s="96"/>
      <c r="T9" s="97"/>
      <c r="U9" s="89" t="s">
        <v>671</v>
      </c>
      <c r="V9" s="97">
        <f t="shared" ref="V9:V95" si="4">U9*E9</f>
        <v>19929.77</v>
      </c>
      <c r="W9" s="98"/>
      <c r="X9" s="98"/>
      <c r="Y9" s="98"/>
      <c r="Z9" s="98"/>
      <c r="AA9" s="98"/>
      <c r="AB9" s="98"/>
      <c r="AC9" s="98"/>
    </row>
    <row r="10" spans="1:29" s="99" customFormat="1" ht="117.75" customHeight="1">
      <c r="A10" s="86">
        <v>2</v>
      </c>
      <c r="B10" s="100" t="s">
        <v>372</v>
      </c>
      <c r="C10" s="101" t="s">
        <v>51</v>
      </c>
      <c r="D10" s="102" t="s">
        <v>373</v>
      </c>
      <c r="E10" s="88">
        <v>22.047999999999998</v>
      </c>
      <c r="F10" s="89" t="s">
        <v>607</v>
      </c>
      <c r="G10" s="90">
        <f t="shared" si="0"/>
        <v>95203.263999999996</v>
      </c>
      <c r="H10" s="91">
        <v>44834</v>
      </c>
      <c r="I10" s="91">
        <v>44154</v>
      </c>
      <c r="J10" s="90" t="s">
        <v>374</v>
      </c>
      <c r="K10" s="88"/>
      <c r="L10" s="90">
        <f t="shared" si="1"/>
        <v>0</v>
      </c>
      <c r="M10" s="92">
        <v>1247</v>
      </c>
      <c r="N10" s="103">
        <v>44152</v>
      </c>
      <c r="O10" s="94">
        <f t="shared" si="2"/>
        <v>39</v>
      </c>
      <c r="P10" s="95">
        <f t="shared" si="3"/>
        <v>859.87199999999996</v>
      </c>
      <c r="Q10" s="96"/>
      <c r="R10" s="96"/>
      <c r="S10" s="96"/>
      <c r="T10" s="97"/>
      <c r="U10" s="89" t="s">
        <v>672</v>
      </c>
      <c r="V10" s="97">
        <f t="shared" si="4"/>
        <v>94343.391999999993</v>
      </c>
      <c r="W10" s="98"/>
      <c r="X10" s="98"/>
      <c r="Y10" s="98"/>
      <c r="Z10" s="98"/>
      <c r="AA10" s="98"/>
      <c r="AB10" s="98"/>
      <c r="AC10" s="98"/>
    </row>
    <row r="11" spans="1:29" s="99" customFormat="1" ht="127.5" customHeight="1">
      <c r="A11" s="86">
        <v>3</v>
      </c>
      <c r="B11" s="87" t="s">
        <v>372</v>
      </c>
      <c r="C11" s="88" t="s">
        <v>51</v>
      </c>
      <c r="D11" s="88" t="s">
        <v>375</v>
      </c>
      <c r="E11" s="88">
        <v>22.047999999999998</v>
      </c>
      <c r="F11" s="89" t="s">
        <v>608</v>
      </c>
      <c r="G11" s="90">
        <f t="shared" si="0"/>
        <v>136102.304</v>
      </c>
      <c r="H11" s="91">
        <v>44865</v>
      </c>
      <c r="I11" s="91">
        <v>44154</v>
      </c>
      <c r="J11" s="90" t="s">
        <v>374</v>
      </c>
      <c r="K11" s="88"/>
      <c r="L11" s="90">
        <f t="shared" si="1"/>
        <v>0</v>
      </c>
      <c r="M11" s="92">
        <v>1247</v>
      </c>
      <c r="N11" s="103">
        <v>44152</v>
      </c>
      <c r="O11" s="94">
        <f t="shared" si="2"/>
        <v>29</v>
      </c>
      <c r="P11" s="95">
        <f t="shared" si="3"/>
        <v>639.39199999999994</v>
      </c>
      <c r="Q11" s="96"/>
      <c r="R11" s="96"/>
      <c r="S11" s="96"/>
      <c r="T11" s="97"/>
      <c r="U11" s="89" t="s">
        <v>673</v>
      </c>
      <c r="V11" s="97">
        <f t="shared" si="4"/>
        <v>135462.91199999998</v>
      </c>
      <c r="W11" s="98"/>
      <c r="X11" s="98"/>
      <c r="Y11" s="98"/>
      <c r="Z11" s="98"/>
      <c r="AA11" s="98"/>
      <c r="AB11" s="98"/>
      <c r="AC11" s="98"/>
    </row>
    <row r="12" spans="1:29" s="99" customFormat="1" ht="70.5" customHeight="1">
      <c r="A12" s="86">
        <v>4</v>
      </c>
      <c r="B12" s="104" t="s">
        <v>272</v>
      </c>
      <c r="C12" s="88" t="s">
        <v>94</v>
      </c>
      <c r="D12" s="88" t="s">
        <v>273</v>
      </c>
      <c r="E12" s="90">
        <v>3.0585714290000001</v>
      </c>
      <c r="F12" s="89" t="s">
        <v>609</v>
      </c>
      <c r="G12" s="90">
        <f t="shared" si="0"/>
        <v>46163.018577897004</v>
      </c>
      <c r="H12" s="91">
        <v>44561</v>
      </c>
      <c r="I12" s="91">
        <v>44028</v>
      </c>
      <c r="J12" s="90" t="s">
        <v>274</v>
      </c>
      <c r="K12" s="88"/>
      <c r="L12" s="90">
        <f t="shared" si="1"/>
        <v>0</v>
      </c>
      <c r="M12" s="101">
        <v>730</v>
      </c>
      <c r="N12" s="105">
        <v>44026</v>
      </c>
      <c r="O12" s="94">
        <f t="shared" si="2"/>
        <v>457</v>
      </c>
      <c r="P12" s="95">
        <f t="shared" si="3"/>
        <v>1397.7671430530002</v>
      </c>
      <c r="Q12" s="96"/>
      <c r="R12" s="96"/>
      <c r="S12" s="96"/>
      <c r="T12" s="97"/>
      <c r="U12" s="89" t="s">
        <v>674</v>
      </c>
      <c r="V12" s="97">
        <f t="shared" si="4"/>
        <v>44765.251434844002</v>
      </c>
      <c r="W12" s="98"/>
      <c r="X12" s="98"/>
      <c r="Y12" s="98"/>
      <c r="Z12" s="98"/>
      <c r="AA12" s="98"/>
      <c r="AB12" s="98"/>
      <c r="AC12" s="98"/>
    </row>
    <row r="13" spans="1:29" s="99" customFormat="1" ht="66" customHeight="1">
      <c r="A13" s="86">
        <v>5</v>
      </c>
      <c r="B13" s="106" t="s">
        <v>272</v>
      </c>
      <c r="C13" s="88" t="s">
        <v>94</v>
      </c>
      <c r="D13" s="102" t="s">
        <v>275</v>
      </c>
      <c r="E13" s="90">
        <v>3.0585714290000001</v>
      </c>
      <c r="F13" s="89" t="s">
        <v>610</v>
      </c>
      <c r="G13" s="90">
        <f t="shared" si="0"/>
        <v>227010.23003180901</v>
      </c>
      <c r="H13" s="91">
        <v>44651</v>
      </c>
      <c r="I13" s="91">
        <v>44028</v>
      </c>
      <c r="J13" s="90" t="s">
        <v>274</v>
      </c>
      <c r="K13" s="88"/>
      <c r="L13" s="90">
        <f t="shared" si="1"/>
        <v>0</v>
      </c>
      <c r="M13" s="101">
        <v>730</v>
      </c>
      <c r="N13" s="105">
        <v>44026</v>
      </c>
      <c r="O13" s="94">
        <f t="shared" si="2"/>
        <v>270</v>
      </c>
      <c r="P13" s="95">
        <f t="shared" si="3"/>
        <v>825.81428583000002</v>
      </c>
      <c r="Q13" s="96"/>
      <c r="R13" s="96"/>
      <c r="S13" s="96"/>
      <c r="T13" s="97"/>
      <c r="U13" s="89" t="s">
        <v>675</v>
      </c>
      <c r="V13" s="97">
        <f t="shared" si="4"/>
        <v>226184.415745979</v>
      </c>
      <c r="W13" s="98"/>
      <c r="X13" s="98"/>
      <c r="Y13" s="98"/>
      <c r="Z13" s="98"/>
      <c r="AA13" s="98"/>
      <c r="AB13" s="98"/>
      <c r="AC13" s="98"/>
    </row>
    <row r="14" spans="1:29" s="99" customFormat="1" ht="60" customHeight="1">
      <c r="A14" s="86">
        <v>6</v>
      </c>
      <c r="B14" s="106" t="s">
        <v>214</v>
      </c>
      <c r="C14" s="88" t="s">
        <v>27</v>
      </c>
      <c r="D14" s="107" t="s">
        <v>215</v>
      </c>
      <c r="E14" s="90">
        <v>21.56</v>
      </c>
      <c r="F14" s="89" t="s">
        <v>611</v>
      </c>
      <c r="G14" s="90">
        <f t="shared" si="0"/>
        <v>1250.48</v>
      </c>
      <c r="H14" s="108">
        <v>44562</v>
      </c>
      <c r="I14" s="91">
        <v>43935</v>
      </c>
      <c r="J14" s="91" t="s">
        <v>216</v>
      </c>
      <c r="K14" s="88"/>
      <c r="L14" s="90">
        <f t="shared" si="1"/>
        <v>0</v>
      </c>
      <c r="M14" s="101">
        <v>416</v>
      </c>
      <c r="N14" s="105">
        <v>43934</v>
      </c>
      <c r="O14" s="94">
        <f t="shared" si="2"/>
        <v>32</v>
      </c>
      <c r="P14" s="95">
        <f t="shared" si="3"/>
        <v>689.92</v>
      </c>
      <c r="Q14" s="96"/>
      <c r="R14" s="96"/>
      <c r="S14" s="96"/>
      <c r="T14" s="97"/>
      <c r="U14" s="89" t="s">
        <v>676</v>
      </c>
      <c r="V14" s="97">
        <f t="shared" si="4"/>
        <v>560.55999999999995</v>
      </c>
      <c r="W14" s="98"/>
      <c r="X14" s="98"/>
      <c r="Y14" s="98"/>
      <c r="Z14" s="98"/>
      <c r="AA14" s="98"/>
      <c r="AB14" s="98"/>
      <c r="AC14" s="98"/>
    </row>
    <row r="15" spans="1:29" s="99" customFormat="1" ht="37.5" customHeight="1">
      <c r="A15" s="86">
        <v>7</v>
      </c>
      <c r="B15" s="87" t="s">
        <v>151</v>
      </c>
      <c r="C15" s="88" t="s">
        <v>94</v>
      </c>
      <c r="D15" s="89" t="s">
        <v>217</v>
      </c>
      <c r="E15" s="90">
        <v>73.342083333000005</v>
      </c>
      <c r="F15" s="89" t="s">
        <v>612</v>
      </c>
      <c r="G15" s="90">
        <f t="shared" si="0"/>
        <v>65054.427916371002</v>
      </c>
      <c r="H15" s="108">
        <v>45382</v>
      </c>
      <c r="I15" s="91">
        <v>43935</v>
      </c>
      <c r="J15" s="91" t="s">
        <v>218</v>
      </c>
      <c r="K15" s="88"/>
      <c r="L15" s="90">
        <f t="shared" si="1"/>
        <v>0</v>
      </c>
      <c r="M15" s="101">
        <v>385</v>
      </c>
      <c r="N15" s="105">
        <v>43922</v>
      </c>
      <c r="O15" s="94">
        <f t="shared" si="2"/>
        <v>359</v>
      </c>
      <c r="P15" s="95">
        <f t="shared" si="3"/>
        <v>26329.807916547001</v>
      </c>
      <c r="Q15" s="96"/>
      <c r="R15" s="96"/>
      <c r="S15" s="96"/>
      <c r="T15" s="97"/>
      <c r="U15" s="89" t="s">
        <v>677</v>
      </c>
      <c r="V15" s="97">
        <f t="shared" si="4"/>
        <v>38724.619999824004</v>
      </c>
      <c r="W15" s="98"/>
      <c r="X15" s="98"/>
      <c r="Y15" s="98"/>
      <c r="Z15" s="98"/>
      <c r="AA15" s="98"/>
      <c r="AB15" s="98"/>
      <c r="AC15" s="98"/>
    </row>
    <row r="16" spans="1:29" s="99" customFormat="1" ht="37.5" customHeight="1">
      <c r="A16" s="86">
        <v>8</v>
      </c>
      <c r="B16" s="109" t="s">
        <v>151</v>
      </c>
      <c r="C16" s="110" t="s">
        <v>94</v>
      </c>
      <c r="D16" s="111" t="s">
        <v>278</v>
      </c>
      <c r="E16" s="112">
        <v>73.342083333000005</v>
      </c>
      <c r="F16" s="89" t="s">
        <v>613</v>
      </c>
      <c r="G16" s="90">
        <f t="shared" si="0"/>
        <v>400154.40666484804</v>
      </c>
      <c r="H16" s="113">
        <v>45473</v>
      </c>
      <c r="I16" s="113">
        <v>44013</v>
      </c>
      <c r="J16" s="111" t="s">
        <v>277</v>
      </c>
      <c r="K16" s="110"/>
      <c r="L16" s="90">
        <f t="shared" si="1"/>
        <v>0</v>
      </c>
      <c r="M16" s="114">
        <v>647</v>
      </c>
      <c r="N16" s="115">
        <v>44006</v>
      </c>
      <c r="O16" s="94">
        <f t="shared" si="2"/>
        <v>1211</v>
      </c>
      <c r="P16" s="95">
        <f t="shared" si="3"/>
        <v>88817.262916263004</v>
      </c>
      <c r="Q16" s="96"/>
      <c r="R16" s="96"/>
      <c r="S16" s="96"/>
      <c r="T16" s="97"/>
      <c r="U16" s="89" t="s">
        <v>678</v>
      </c>
      <c r="V16" s="97">
        <f t="shared" si="4"/>
        <v>311337.14374858502</v>
      </c>
      <c r="W16" s="98"/>
      <c r="X16" s="98"/>
      <c r="Y16" s="98"/>
      <c r="Z16" s="98"/>
      <c r="AA16" s="98"/>
      <c r="AB16" s="98"/>
      <c r="AC16" s="98"/>
    </row>
    <row r="17" spans="1:29" s="99" customFormat="1" ht="37.5" customHeight="1">
      <c r="A17" s="86">
        <v>9</v>
      </c>
      <c r="B17" s="116" t="s">
        <v>151</v>
      </c>
      <c r="C17" s="110" t="s">
        <v>94</v>
      </c>
      <c r="D17" s="110" t="s">
        <v>276</v>
      </c>
      <c r="E17" s="112">
        <v>73.342083333000005</v>
      </c>
      <c r="F17" s="89" t="s">
        <v>614</v>
      </c>
      <c r="G17" s="90">
        <f t="shared" si="0"/>
        <v>655238.17249702208</v>
      </c>
      <c r="H17" s="113">
        <v>45443</v>
      </c>
      <c r="I17" s="113">
        <v>44013</v>
      </c>
      <c r="J17" s="111" t="s">
        <v>277</v>
      </c>
      <c r="K17" s="110"/>
      <c r="L17" s="90">
        <f t="shared" si="1"/>
        <v>0</v>
      </c>
      <c r="M17" s="114">
        <v>647</v>
      </c>
      <c r="N17" s="115">
        <v>44006</v>
      </c>
      <c r="O17" s="94">
        <f t="shared" si="2"/>
        <v>2292</v>
      </c>
      <c r="P17" s="95">
        <f t="shared" si="3"/>
        <v>168100.05499923602</v>
      </c>
      <c r="Q17" s="96"/>
      <c r="R17" s="96"/>
      <c r="S17" s="96"/>
      <c r="T17" s="97"/>
      <c r="U17" s="89" t="s">
        <v>679</v>
      </c>
      <c r="V17" s="97">
        <f t="shared" si="4"/>
        <v>487138.11749778601</v>
      </c>
      <c r="W17" s="98"/>
      <c r="X17" s="98"/>
      <c r="Y17" s="98"/>
      <c r="Z17" s="98"/>
      <c r="AA17" s="98"/>
      <c r="AB17" s="98"/>
      <c r="AC17" s="98"/>
    </row>
    <row r="18" spans="1:29" s="99" customFormat="1" ht="30">
      <c r="A18" s="86">
        <v>10</v>
      </c>
      <c r="B18" s="117" t="s">
        <v>31</v>
      </c>
      <c r="C18" s="88" t="s">
        <v>19</v>
      </c>
      <c r="D18" s="102" t="s">
        <v>32</v>
      </c>
      <c r="E18" s="118">
        <v>0.73302999999999996</v>
      </c>
      <c r="F18" s="119" t="s">
        <v>556</v>
      </c>
      <c r="G18" s="90">
        <f t="shared" si="0"/>
        <v>38478.210759999994</v>
      </c>
      <c r="H18" s="120">
        <v>44255</v>
      </c>
      <c r="I18" s="105"/>
      <c r="J18" s="121"/>
      <c r="K18" s="122"/>
      <c r="L18" s="90">
        <f t="shared" si="1"/>
        <v>0</v>
      </c>
      <c r="M18" s="121">
        <v>485</v>
      </c>
      <c r="N18" s="123">
        <v>42633</v>
      </c>
      <c r="O18" s="94">
        <f t="shared" si="2"/>
        <v>0</v>
      </c>
      <c r="P18" s="95">
        <f t="shared" si="3"/>
        <v>0</v>
      </c>
      <c r="Q18" s="96"/>
      <c r="R18" s="96"/>
      <c r="S18" s="96"/>
      <c r="T18" s="97"/>
      <c r="U18" s="119" t="s">
        <v>556</v>
      </c>
      <c r="V18" s="97">
        <f t="shared" si="4"/>
        <v>38478.210759999994</v>
      </c>
      <c r="W18" s="98"/>
      <c r="X18" s="98"/>
      <c r="Y18" s="98"/>
      <c r="Z18" s="98"/>
      <c r="AA18" s="98"/>
      <c r="AB18" s="98"/>
      <c r="AC18" s="98"/>
    </row>
    <row r="19" spans="1:29" s="99" customFormat="1" ht="45.75" customHeight="1">
      <c r="A19" s="86">
        <v>11</v>
      </c>
      <c r="B19" s="124" t="s">
        <v>31</v>
      </c>
      <c r="C19" s="101" t="s">
        <v>19</v>
      </c>
      <c r="D19" s="89" t="s">
        <v>376</v>
      </c>
      <c r="E19" s="88">
        <v>0.76359999999999995</v>
      </c>
      <c r="F19" s="89" t="s">
        <v>615</v>
      </c>
      <c r="G19" s="90">
        <f t="shared" si="0"/>
        <v>1623.4135999999999</v>
      </c>
      <c r="H19" s="91">
        <v>44866</v>
      </c>
      <c r="I19" s="91">
        <v>44152</v>
      </c>
      <c r="J19" s="90" t="s">
        <v>377</v>
      </c>
      <c r="K19" s="88"/>
      <c r="L19" s="90">
        <f t="shared" si="1"/>
        <v>0</v>
      </c>
      <c r="M19" s="92"/>
      <c r="N19" s="123"/>
      <c r="O19" s="94">
        <f t="shared" si="2"/>
        <v>1779</v>
      </c>
      <c r="P19" s="95">
        <f t="shared" si="3"/>
        <v>1358.4443999999999</v>
      </c>
      <c r="Q19" s="96"/>
      <c r="R19" s="96"/>
      <c r="S19" s="96"/>
      <c r="T19" s="97"/>
      <c r="U19" s="89" t="s">
        <v>680</v>
      </c>
      <c r="V19" s="97">
        <f t="shared" si="4"/>
        <v>264.9692</v>
      </c>
      <c r="W19" s="98"/>
      <c r="X19" s="98"/>
      <c r="Y19" s="98"/>
      <c r="Z19" s="98"/>
      <c r="AA19" s="98"/>
      <c r="AB19" s="98"/>
      <c r="AC19" s="98"/>
    </row>
    <row r="20" spans="1:29" s="99" customFormat="1" ht="99.75" customHeight="1">
      <c r="A20" s="86">
        <v>12</v>
      </c>
      <c r="B20" s="106" t="s">
        <v>653</v>
      </c>
      <c r="C20" s="101" t="s">
        <v>94</v>
      </c>
      <c r="D20" s="125" t="s">
        <v>654</v>
      </c>
      <c r="E20" s="101">
        <v>6.2122999999999999</v>
      </c>
      <c r="F20" s="89" t="s">
        <v>656</v>
      </c>
      <c r="G20" s="90">
        <f t="shared" si="0"/>
        <v>13667.06</v>
      </c>
      <c r="H20" s="105">
        <v>44895</v>
      </c>
      <c r="I20" s="105">
        <v>44327</v>
      </c>
      <c r="J20" s="90" t="s">
        <v>655</v>
      </c>
      <c r="K20" s="101"/>
      <c r="L20" s="90">
        <f t="shared" si="1"/>
        <v>0</v>
      </c>
      <c r="M20" s="126">
        <v>488</v>
      </c>
      <c r="N20" s="127">
        <v>44314</v>
      </c>
      <c r="O20" s="94">
        <f t="shared" si="2"/>
        <v>0</v>
      </c>
      <c r="P20" s="95">
        <f t="shared" si="3"/>
        <v>0</v>
      </c>
      <c r="Q20" s="96"/>
      <c r="R20" s="96"/>
      <c r="S20" s="96"/>
      <c r="T20" s="97"/>
      <c r="U20" s="89" t="s">
        <v>656</v>
      </c>
      <c r="V20" s="97">
        <f t="shared" si="4"/>
        <v>13667.06</v>
      </c>
      <c r="W20" s="98"/>
      <c r="X20" s="98"/>
      <c r="Y20" s="98"/>
      <c r="Z20" s="98"/>
      <c r="AA20" s="98"/>
      <c r="AB20" s="98"/>
      <c r="AC20" s="98"/>
    </row>
    <row r="21" spans="1:29" s="99" customFormat="1" ht="44.25" customHeight="1">
      <c r="A21" s="86">
        <v>13</v>
      </c>
      <c r="B21" s="128" t="s">
        <v>140</v>
      </c>
      <c r="C21" s="88" t="s">
        <v>13</v>
      </c>
      <c r="D21" s="88" t="s">
        <v>141</v>
      </c>
      <c r="E21" s="90">
        <v>113.6</v>
      </c>
      <c r="F21" s="129" t="s">
        <v>378</v>
      </c>
      <c r="G21" s="90">
        <f t="shared" si="0"/>
        <v>6702.4</v>
      </c>
      <c r="H21" s="91">
        <v>44773</v>
      </c>
      <c r="I21" s="91">
        <v>43815</v>
      </c>
      <c r="J21" s="90" t="s">
        <v>142</v>
      </c>
      <c r="K21" s="88"/>
      <c r="L21" s="90">
        <f t="shared" si="1"/>
        <v>0</v>
      </c>
      <c r="M21" s="101">
        <v>1461</v>
      </c>
      <c r="N21" s="105">
        <v>43816</v>
      </c>
      <c r="O21" s="94">
        <f t="shared" si="2"/>
        <v>0</v>
      </c>
      <c r="P21" s="95">
        <f t="shared" si="3"/>
        <v>0</v>
      </c>
      <c r="Q21" s="96"/>
      <c r="R21" s="96"/>
      <c r="S21" s="96"/>
      <c r="T21" s="97"/>
      <c r="U21" s="129" t="s">
        <v>378</v>
      </c>
      <c r="V21" s="97">
        <f t="shared" si="4"/>
        <v>6702.4</v>
      </c>
      <c r="W21" s="98"/>
      <c r="X21" s="98"/>
      <c r="Y21" s="98"/>
      <c r="Z21" s="98"/>
      <c r="AA21" s="98"/>
      <c r="AB21" s="98"/>
      <c r="AC21" s="98"/>
    </row>
    <row r="22" spans="1:29" s="99" customFormat="1" ht="39" customHeight="1">
      <c r="A22" s="86">
        <v>14</v>
      </c>
      <c r="B22" s="87" t="s">
        <v>125</v>
      </c>
      <c r="C22" s="88" t="s">
        <v>47</v>
      </c>
      <c r="D22" s="102" t="s">
        <v>126</v>
      </c>
      <c r="E22" s="90">
        <v>113.6</v>
      </c>
      <c r="F22" s="89" t="s">
        <v>616</v>
      </c>
      <c r="G22" s="90">
        <f t="shared" si="0"/>
        <v>14086.4</v>
      </c>
      <c r="H22" s="91">
        <v>44500</v>
      </c>
      <c r="I22" s="91">
        <v>43682</v>
      </c>
      <c r="J22" s="90"/>
      <c r="K22" s="88"/>
      <c r="L22" s="90">
        <f t="shared" si="1"/>
        <v>0</v>
      </c>
      <c r="M22" s="101">
        <v>928</v>
      </c>
      <c r="N22" s="105">
        <v>43684</v>
      </c>
      <c r="O22" s="94">
        <f t="shared" si="2"/>
        <v>24</v>
      </c>
      <c r="P22" s="95">
        <f t="shared" si="3"/>
        <v>2726.3999999999996</v>
      </c>
      <c r="Q22" s="96"/>
      <c r="R22" s="96"/>
      <c r="S22" s="96"/>
      <c r="T22" s="97"/>
      <c r="U22" s="89" t="s">
        <v>681</v>
      </c>
      <c r="V22" s="97">
        <f t="shared" si="4"/>
        <v>11360</v>
      </c>
      <c r="W22" s="98"/>
      <c r="X22" s="98"/>
      <c r="Y22" s="98"/>
      <c r="Z22" s="98"/>
      <c r="AA22" s="98"/>
      <c r="AB22" s="98"/>
      <c r="AC22" s="98"/>
    </row>
    <row r="23" spans="1:29" s="99" customFormat="1" ht="25.5" customHeight="1">
      <c r="A23" s="86">
        <v>15</v>
      </c>
      <c r="B23" s="130" t="s">
        <v>38</v>
      </c>
      <c r="C23" s="101" t="s">
        <v>19</v>
      </c>
      <c r="D23" s="102" t="s">
        <v>39</v>
      </c>
      <c r="E23" s="90">
        <v>0.23139999999999999</v>
      </c>
      <c r="F23" s="89" t="s">
        <v>617</v>
      </c>
      <c r="G23" s="90">
        <f t="shared" si="0"/>
        <v>1005.433</v>
      </c>
      <c r="H23" s="108">
        <v>44377</v>
      </c>
      <c r="I23" s="131"/>
      <c r="J23" s="131"/>
      <c r="K23" s="122"/>
      <c r="L23" s="90">
        <f t="shared" si="1"/>
        <v>0</v>
      </c>
      <c r="M23" s="121">
        <v>619</v>
      </c>
      <c r="N23" s="123">
        <v>43034</v>
      </c>
      <c r="O23" s="94">
        <f t="shared" si="2"/>
        <v>4345</v>
      </c>
      <c r="P23" s="95">
        <f t="shared" si="3"/>
        <v>1005.433</v>
      </c>
      <c r="Q23" s="96"/>
      <c r="R23" s="96"/>
      <c r="S23" s="96"/>
      <c r="T23" s="97"/>
      <c r="U23" s="89" t="s">
        <v>605</v>
      </c>
      <c r="V23" s="97">
        <f t="shared" si="4"/>
        <v>0</v>
      </c>
      <c r="W23" s="98"/>
      <c r="X23" s="98"/>
      <c r="Y23" s="98"/>
      <c r="Z23" s="98"/>
      <c r="AA23" s="98"/>
      <c r="AB23" s="98"/>
      <c r="AC23" s="98"/>
    </row>
    <row r="24" spans="1:29" s="99" customFormat="1" ht="25.5" customHeight="1">
      <c r="A24" s="86">
        <v>16</v>
      </c>
      <c r="B24" s="132" t="s">
        <v>38</v>
      </c>
      <c r="C24" s="88" t="s">
        <v>19</v>
      </c>
      <c r="D24" s="102" t="s">
        <v>41</v>
      </c>
      <c r="E24" s="90">
        <v>0.23139999999999999</v>
      </c>
      <c r="F24" s="129" t="s">
        <v>379</v>
      </c>
      <c r="G24" s="90">
        <f t="shared" si="0"/>
        <v>48.594000000000001</v>
      </c>
      <c r="H24" s="133">
        <v>44408</v>
      </c>
      <c r="I24" s="105"/>
      <c r="J24" s="121"/>
      <c r="K24" s="122"/>
      <c r="L24" s="90">
        <f t="shared" si="1"/>
        <v>0</v>
      </c>
      <c r="M24" s="121">
        <v>66</v>
      </c>
      <c r="N24" s="123">
        <v>43126</v>
      </c>
      <c r="O24" s="94">
        <f t="shared" si="2"/>
        <v>0</v>
      </c>
      <c r="P24" s="95">
        <f t="shared" si="3"/>
        <v>0</v>
      </c>
      <c r="Q24" s="96"/>
      <c r="R24" s="96"/>
      <c r="S24" s="96"/>
      <c r="T24" s="97"/>
      <c r="U24" s="129" t="s">
        <v>379</v>
      </c>
      <c r="V24" s="97">
        <f t="shared" si="4"/>
        <v>48.594000000000001</v>
      </c>
      <c r="W24" s="98"/>
      <c r="X24" s="98"/>
      <c r="Y24" s="98"/>
      <c r="Z24" s="98"/>
      <c r="AA24" s="98"/>
      <c r="AB24" s="98"/>
      <c r="AC24" s="98"/>
    </row>
    <row r="25" spans="1:29" s="99" customFormat="1" ht="25.5" customHeight="1">
      <c r="A25" s="86">
        <v>17</v>
      </c>
      <c r="B25" s="132" t="s">
        <v>38</v>
      </c>
      <c r="C25" s="88" t="s">
        <v>19</v>
      </c>
      <c r="D25" s="102" t="s">
        <v>101</v>
      </c>
      <c r="E25" s="90">
        <v>0.28179999999999999</v>
      </c>
      <c r="F25" s="89" t="s">
        <v>618</v>
      </c>
      <c r="G25" s="90">
        <f t="shared" si="0"/>
        <v>7754.2906000000003</v>
      </c>
      <c r="H25" s="91">
        <v>44865</v>
      </c>
      <c r="I25" s="91">
        <v>43595</v>
      </c>
      <c r="J25" s="90" t="s">
        <v>102</v>
      </c>
      <c r="K25" s="122"/>
      <c r="L25" s="90">
        <f t="shared" si="1"/>
        <v>0</v>
      </c>
      <c r="M25" s="101">
        <v>494</v>
      </c>
      <c r="N25" s="105">
        <v>43593</v>
      </c>
      <c r="O25" s="94">
        <f t="shared" si="2"/>
        <v>3297</v>
      </c>
      <c r="P25" s="95">
        <f t="shared" si="3"/>
        <v>929.09460000000001</v>
      </c>
      <c r="Q25" s="96"/>
      <c r="R25" s="96"/>
      <c r="S25" s="96"/>
      <c r="T25" s="97"/>
      <c r="U25" s="89" t="s">
        <v>682</v>
      </c>
      <c r="V25" s="97">
        <f t="shared" si="4"/>
        <v>6825.1959999999999</v>
      </c>
      <c r="W25" s="98"/>
      <c r="X25" s="98"/>
      <c r="Y25" s="98"/>
      <c r="Z25" s="98"/>
      <c r="AA25" s="98"/>
      <c r="AB25" s="98"/>
      <c r="AC25" s="98"/>
    </row>
    <row r="26" spans="1:29" s="99" customFormat="1" ht="25.5" customHeight="1">
      <c r="A26" s="86">
        <v>18</v>
      </c>
      <c r="B26" s="128" t="s">
        <v>88</v>
      </c>
      <c r="C26" s="86" t="s">
        <v>50</v>
      </c>
      <c r="D26" s="86" t="s">
        <v>89</v>
      </c>
      <c r="E26" s="95">
        <v>0.40339999999999998</v>
      </c>
      <c r="F26" s="129" t="s">
        <v>90</v>
      </c>
      <c r="G26" s="90">
        <f t="shared" si="0"/>
        <v>28903.609999999997</v>
      </c>
      <c r="H26" s="134">
        <v>45323</v>
      </c>
      <c r="I26" s="134">
        <v>43542</v>
      </c>
      <c r="J26" s="95"/>
      <c r="K26" s="86"/>
      <c r="L26" s="90">
        <f t="shared" si="1"/>
        <v>0</v>
      </c>
      <c r="M26" s="92">
        <v>297</v>
      </c>
      <c r="N26" s="93">
        <v>43543</v>
      </c>
      <c r="O26" s="94">
        <f t="shared" si="2"/>
        <v>0</v>
      </c>
      <c r="P26" s="95">
        <f t="shared" si="3"/>
        <v>0</v>
      </c>
      <c r="Q26" s="96"/>
      <c r="R26" s="96"/>
      <c r="S26" s="96"/>
      <c r="T26" s="97"/>
      <c r="U26" s="129" t="s">
        <v>90</v>
      </c>
      <c r="V26" s="97">
        <f t="shared" si="4"/>
        <v>28903.609999999997</v>
      </c>
      <c r="W26" s="98"/>
      <c r="X26" s="98"/>
      <c r="Y26" s="98"/>
      <c r="Z26" s="98"/>
      <c r="AA26" s="98"/>
      <c r="AB26" s="98"/>
      <c r="AC26" s="98"/>
    </row>
    <row r="27" spans="1:29" s="99" customFormat="1" ht="25.5" customHeight="1">
      <c r="A27" s="86">
        <v>19</v>
      </c>
      <c r="B27" s="132" t="s">
        <v>88</v>
      </c>
      <c r="C27" s="88" t="s">
        <v>50</v>
      </c>
      <c r="D27" s="102" t="s">
        <v>97</v>
      </c>
      <c r="E27" s="90">
        <v>0.40339999999999998</v>
      </c>
      <c r="F27" s="89" t="s">
        <v>619</v>
      </c>
      <c r="G27" s="90">
        <f t="shared" si="0"/>
        <v>20924.358</v>
      </c>
      <c r="H27" s="91">
        <v>45323</v>
      </c>
      <c r="I27" s="91" t="s">
        <v>98</v>
      </c>
      <c r="J27" s="90"/>
      <c r="K27" s="88"/>
      <c r="L27" s="90">
        <f t="shared" si="1"/>
        <v>0</v>
      </c>
      <c r="M27" s="101">
        <v>366</v>
      </c>
      <c r="N27" s="105">
        <v>43560</v>
      </c>
      <c r="O27" s="94">
        <f t="shared" si="2"/>
        <v>13940</v>
      </c>
      <c r="P27" s="95">
        <f t="shared" si="3"/>
        <v>5623.3959999999997</v>
      </c>
      <c r="Q27" s="96"/>
      <c r="R27" s="96"/>
      <c r="S27" s="96"/>
      <c r="T27" s="97"/>
      <c r="U27" s="89" t="s">
        <v>683</v>
      </c>
      <c r="V27" s="97">
        <f t="shared" si="4"/>
        <v>15300.962</v>
      </c>
      <c r="W27" s="98"/>
      <c r="X27" s="98"/>
      <c r="Y27" s="98"/>
      <c r="Z27" s="98"/>
      <c r="AA27" s="98"/>
      <c r="AB27" s="98"/>
      <c r="AC27" s="98"/>
    </row>
    <row r="28" spans="1:29" s="99" customFormat="1" ht="25.5" customHeight="1">
      <c r="A28" s="86">
        <v>20</v>
      </c>
      <c r="B28" s="130" t="s">
        <v>88</v>
      </c>
      <c r="C28" s="88" t="s">
        <v>50</v>
      </c>
      <c r="D28" s="135" t="s">
        <v>103</v>
      </c>
      <c r="E28" s="90">
        <v>0.40339999999999998</v>
      </c>
      <c r="F28" s="129" t="s">
        <v>104</v>
      </c>
      <c r="G28" s="90">
        <f t="shared" si="0"/>
        <v>61135.27</v>
      </c>
      <c r="H28" s="91">
        <v>45352</v>
      </c>
      <c r="I28" s="91">
        <v>43595</v>
      </c>
      <c r="J28" s="90" t="s">
        <v>102</v>
      </c>
      <c r="K28" s="122"/>
      <c r="L28" s="90">
        <f t="shared" si="1"/>
        <v>0</v>
      </c>
      <c r="M28" s="101">
        <v>494</v>
      </c>
      <c r="N28" s="105">
        <v>43593</v>
      </c>
      <c r="O28" s="94">
        <f t="shared" si="2"/>
        <v>0</v>
      </c>
      <c r="P28" s="95">
        <f t="shared" si="3"/>
        <v>0</v>
      </c>
      <c r="Q28" s="96"/>
      <c r="R28" s="96"/>
      <c r="S28" s="96"/>
      <c r="T28" s="97"/>
      <c r="U28" s="129" t="s">
        <v>104</v>
      </c>
      <c r="V28" s="97">
        <f t="shared" si="4"/>
        <v>61135.27</v>
      </c>
      <c r="W28" s="98"/>
      <c r="X28" s="98"/>
      <c r="Y28" s="98"/>
      <c r="Z28" s="98"/>
      <c r="AA28" s="98"/>
      <c r="AB28" s="98"/>
      <c r="AC28" s="98"/>
    </row>
    <row r="29" spans="1:29" s="99" customFormat="1" ht="45" customHeight="1">
      <c r="A29" s="86">
        <v>21</v>
      </c>
      <c r="B29" s="136" t="s">
        <v>316</v>
      </c>
      <c r="C29" s="101" t="s">
        <v>27</v>
      </c>
      <c r="D29" s="88" t="s">
        <v>317</v>
      </c>
      <c r="E29" s="88">
        <v>112.09</v>
      </c>
      <c r="F29" s="89" t="s">
        <v>620</v>
      </c>
      <c r="G29" s="90">
        <f t="shared" si="0"/>
        <v>5380.32</v>
      </c>
      <c r="H29" s="91">
        <v>44774</v>
      </c>
      <c r="I29" s="91">
        <v>44098</v>
      </c>
      <c r="J29" s="90" t="s">
        <v>318</v>
      </c>
      <c r="K29" s="88"/>
      <c r="L29" s="90">
        <f t="shared" si="1"/>
        <v>0</v>
      </c>
      <c r="M29" s="86">
        <v>992</v>
      </c>
      <c r="N29" s="134">
        <v>44097</v>
      </c>
      <c r="O29" s="94">
        <f t="shared" si="2"/>
        <v>1</v>
      </c>
      <c r="P29" s="95">
        <f t="shared" si="3"/>
        <v>112.09</v>
      </c>
      <c r="Q29" s="96"/>
      <c r="R29" s="96"/>
      <c r="S29" s="96"/>
      <c r="T29" s="97"/>
      <c r="U29" s="137" t="s">
        <v>684</v>
      </c>
      <c r="V29" s="97">
        <f t="shared" si="4"/>
        <v>5268.2300000000005</v>
      </c>
      <c r="W29" s="98"/>
      <c r="X29" s="98"/>
      <c r="Y29" s="98"/>
      <c r="Z29" s="98"/>
      <c r="AA29" s="98"/>
      <c r="AB29" s="98"/>
      <c r="AC29" s="98"/>
    </row>
    <row r="30" spans="1:29" s="99" customFormat="1" ht="53.25" customHeight="1">
      <c r="A30" s="86">
        <v>22</v>
      </c>
      <c r="B30" s="87" t="s">
        <v>316</v>
      </c>
      <c r="C30" s="88" t="s">
        <v>27</v>
      </c>
      <c r="D30" s="88" t="s">
        <v>319</v>
      </c>
      <c r="E30" s="88">
        <v>112.09</v>
      </c>
      <c r="F30" s="89" t="s">
        <v>621</v>
      </c>
      <c r="G30" s="90">
        <f t="shared" si="0"/>
        <v>5716.59</v>
      </c>
      <c r="H30" s="91">
        <v>44774</v>
      </c>
      <c r="I30" s="91">
        <v>44098</v>
      </c>
      <c r="J30" s="90" t="s">
        <v>318</v>
      </c>
      <c r="K30" s="88"/>
      <c r="L30" s="90">
        <f t="shared" si="1"/>
        <v>0</v>
      </c>
      <c r="M30" s="86">
        <v>992</v>
      </c>
      <c r="N30" s="134">
        <v>44097</v>
      </c>
      <c r="O30" s="94">
        <f t="shared" si="2"/>
        <v>31</v>
      </c>
      <c r="P30" s="95">
        <f t="shared" si="3"/>
        <v>3474.79</v>
      </c>
      <c r="Q30" s="96"/>
      <c r="R30" s="96"/>
      <c r="S30" s="96"/>
      <c r="T30" s="97"/>
      <c r="U30" s="137" t="s">
        <v>685</v>
      </c>
      <c r="V30" s="97">
        <f t="shared" si="4"/>
        <v>2241.8000000000002</v>
      </c>
      <c r="W30" s="98"/>
      <c r="X30" s="98"/>
      <c r="Y30" s="98"/>
      <c r="Z30" s="98"/>
      <c r="AA30" s="98"/>
      <c r="AB30" s="98"/>
      <c r="AC30" s="98"/>
    </row>
    <row r="31" spans="1:29" s="99" customFormat="1" ht="25.5" customHeight="1">
      <c r="A31" s="86">
        <v>23</v>
      </c>
      <c r="B31" s="87" t="s">
        <v>62</v>
      </c>
      <c r="C31" s="88" t="s">
        <v>50</v>
      </c>
      <c r="D31" s="102" t="s">
        <v>622</v>
      </c>
      <c r="E31" s="90">
        <v>0.40339999999999998</v>
      </c>
      <c r="F31" s="89" t="s">
        <v>623</v>
      </c>
      <c r="G31" s="90">
        <f t="shared" si="0"/>
        <v>12244.4002</v>
      </c>
      <c r="H31" s="91">
        <v>45170</v>
      </c>
      <c r="I31" s="105">
        <v>43409</v>
      </c>
      <c r="J31" s="121"/>
      <c r="K31" s="88"/>
      <c r="L31" s="90">
        <f t="shared" si="1"/>
        <v>0</v>
      </c>
      <c r="M31" s="121">
        <v>1137</v>
      </c>
      <c r="N31" s="123">
        <v>43406</v>
      </c>
      <c r="O31" s="94">
        <f t="shared" si="2"/>
        <v>7612</v>
      </c>
      <c r="P31" s="95">
        <f t="shared" si="3"/>
        <v>3070.6807999999996</v>
      </c>
      <c r="Q31" s="96"/>
      <c r="R31" s="96"/>
      <c r="S31" s="96"/>
      <c r="T31" s="97"/>
      <c r="U31" s="137" t="s">
        <v>686</v>
      </c>
      <c r="V31" s="97">
        <f t="shared" si="4"/>
        <v>9173.7194</v>
      </c>
      <c r="W31" s="98"/>
      <c r="X31" s="98"/>
      <c r="Y31" s="98"/>
      <c r="Z31" s="98"/>
      <c r="AA31" s="98"/>
      <c r="AB31" s="98"/>
      <c r="AC31" s="98"/>
    </row>
    <row r="32" spans="1:29" s="99" customFormat="1" ht="28.5" customHeight="1">
      <c r="A32" s="86">
        <v>24</v>
      </c>
      <c r="B32" s="87" t="s">
        <v>62</v>
      </c>
      <c r="C32" s="88" t="s">
        <v>19</v>
      </c>
      <c r="D32" s="102" t="s">
        <v>81</v>
      </c>
      <c r="E32" s="90">
        <v>0.40339999999999998</v>
      </c>
      <c r="F32" s="129" t="s">
        <v>279</v>
      </c>
      <c r="G32" s="90">
        <f t="shared" si="0"/>
        <v>36588.379999999997</v>
      </c>
      <c r="H32" s="91">
        <v>45261</v>
      </c>
      <c r="I32" s="91" t="s">
        <v>80</v>
      </c>
      <c r="J32" s="90"/>
      <c r="K32" s="122"/>
      <c r="L32" s="90">
        <f t="shared" si="1"/>
        <v>0</v>
      </c>
      <c r="M32" s="96">
        <v>88</v>
      </c>
      <c r="N32" s="138">
        <v>43495</v>
      </c>
      <c r="O32" s="94">
        <f t="shared" si="2"/>
        <v>0</v>
      </c>
      <c r="P32" s="95">
        <f t="shared" si="3"/>
        <v>0</v>
      </c>
      <c r="Q32" s="96"/>
      <c r="R32" s="96"/>
      <c r="S32" s="96"/>
      <c r="T32" s="97"/>
      <c r="U32" s="137" t="s">
        <v>279</v>
      </c>
      <c r="V32" s="97">
        <f t="shared" si="4"/>
        <v>36588.379999999997</v>
      </c>
      <c r="W32" s="98"/>
      <c r="X32" s="98"/>
      <c r="Y32" s="98"/>
      <c r="Z32" s="98"/>
      <c r="AA32" s="98"/>
      <c r="AB32" s="98"/>
      <c r="AC32" s="98"/>
    </row>
    <row r="33" spans="1:29" s="99" customFormat="1" ht="44.25" customHeight="1">
      <c r="A33" s="86">
        <v>25</v>
      </c>
      <c r="B33" s="139" t="s">
        <v>68</v>
      </c>
      <c r="C33" s="88" t="s">
        <v>27</v>
      </c>
      <c r="D33" s="88" t="s">
        <v>133</v>
      </c>
      <c r="E33" s="90">
        <v>73.989999999999995</v>
      </c>
      <c r="F33" s="89" t="s">
        <v>624</v>
      </c>
      <c r="G33" s="90">
        <f t="shared" si="0"/>
        <v>27820.239999999998</v>
      </c>
      <c r="H33" s="91">
        <v>44378</v>
      </c>
      <c r="I33" s="91">
        <v>43754</v>
      </c>
      <c r="J33" s="90"/>
      <c r="K33" s="88"/>
      <c r="L33" s="90">
        <f t="shared" si="1"/>
        <v>0</v>
      </c>
      <c r="M33" s="101">
        <v>1116</v>
      </c>
      <c r="N33" s="105">
        <v>43740</v>
      </c>
      <c r="O33" s="94">
        <f t="shared" si="2"/>
        <v>376</v>
      </c>
      <c r="P33" s="95">
        <f t="shared" si="3"/>
        <v>27820.239999999998</v>
      </c>
      <c r="Q33" s="96"/>
      <c r="R33" s="96"/>
      <c r="S33" s="96"/>
      <c r="T33" s="97"/>
      <c r="U33" s="137" t="s">
        <v>605</v>
      </c>
      <c r="V33" s="97">
        <f t="shared" si="4"/>
        <v>0</v>
      </c>
      <c r="W33" s="98"/>
      <c r="X33" s="98"/>
      <c r="Y33" s="98"/>
      <c r="Z33" s="98"/>
      <c r="AA33" s="98"/>
      <c r="AB33" s="98"/>
      <c r="AC33" s="98"/>
    </row>
    <row r="34" spans="1:29" s="99" customFormat="1" ht="28.5" customHeight="1">
      <c r="A34" s="86">
        <v>26</v>
      </c>
      <c r="B34" s="140" t="s">
        <v>91</v>
      </c>
      <c r="C34" s="141" t="s">
        <v>27</v>
      </c>
      <c r="D34" s="142">
        <v>211593</v>
      </c>
      <c r="E34" s="143">
        <v>54.29</v>
      </c>
      <c r="F34" s="89" t="s">
        <v>625</v>
      </c>
      <c r="G34" s="90">
        <f t="shared" si="0"/>
        <v>160589.82</v>
      </c>
      <c r="H34" s="144">
        <v>44136</v>
      </c>
      <c r="I34" s="91">
        <v>43528</v>
      </c>
      <c r="J34" s="90"/>
      <c r="K34" s="88"/>
      <c r="L34" s="90">
        <f t="shared" si="1"/>
        <v>0</v>
      </c>
      <c r="M34" s="121">
        <v>234</v>
      </c>
      <c r="N34" s="123">
        <v>43524</v>
      </c>
      <c r="O34" s="94">
        <f t="shared" si="2"/>
        <v>0</v>
      </c>
      <c r="P34" s="95">
        <f t="shared" si="3"/>
        <v>0</v>
      </c>
      <c r="Q34" s="96"/>
      <c r="R34" s="96"/>
      <c r="S34" s="96"/>
      <c r="T34" s="97"/>
      <c r="U34" s="89" t="s">
        <v>625</v>
      </c>
      <c r="V34" s="97">
        <f t="shared" si="4"/>
        <v>160589.82</v>
      </c>
      <c r="W34" s="98"/>
      <c r="X34" s="98"/>
      <c r="Y34" s="98"/>
      <c r="Z34" s="98"/>
      <c r="AA34" s="98"/>
      <c r="AB34" s="98"/>
      <c r="AC34" s="98"/>
    </row>
    <row r="35" spans="1:29" s="99" customFormat="1" ht="28.5" customHeight="1">
      <c r="A35" s="86">
        <v>27</v>
      </c>
      <c r="B35" s="145" t="s">
        <v>91</v>
      </c>
      <c r="C35" s="146" t="s">
        <v>27</v>
      </c>
      <c r="D35" s="146">
        <v>211594</v>
      </c>
      <c r="E35" s="143">
        <v>54.29</v>
      </c>
      <c r="F35" s="129" t="s">
        <v>92</v>
      </c>
      <c r="G35" s="90">
        <f t="shared" si="0"/>
        <v>638993.30000000005</v>
      </c>
      <c r="H35" s="144">
        <v>44136</v>
      </c>
      <c r="I35" s="91">
        <v>43528</v>
      </c>
      <c r="J35" s="90"/>
      <c r="K35" s="88"/>
      <c r="L35" s="90">
        <f t="shared" si="1"/>
        <v>0</v>
      </c>
      <c r="M35" s="121">
        <v>234</v>
      </c>
      <c r="N35" s="123">
        <v>43524</v>
      </c>
      <c r="O35" s="94">
        <f t="shared" si="2"/>
        <v>0</v>
      </c>
      <c r="P35" s="95">
        <f t="shared" si="3"/>
        <v>0</v>
      </c>
      <c r="Q35" s="96"/>
      <c r="R35" s="96"/>
      <c r="S35" s="96"/>
      <c r="T35" s="97"/>
      <c r="U35" s="129" t="s">
        <v>92</v>
      </c>
      <c r="V35" s="97">
        <f t="shared" si="4"/>
        <v>638993.30000000005</v>
      </c>
      <c r="W35" s="98"/>
      <c r="X35" s="98"/>
      <c r="Y35" s="98"/>
      <c r="Z35" s="98"/>
      <c r="AA35" s="98"/>
      <c r="AB35" s="98"/>
      <c r="AC35" s="98"/>
    </row>
    <row r="36" spans="1:29" s="99" customFormat="1" ht="28.5" customHeight="1">
      <c r="A36" s="86">
        <v>28</v>
      </c>
      <c r="B36" s="145" t="s">
        <v>91</v>
      </c>
      <c r="C36" s="146" t="s">
        <v>27</v>
      </c>
      <c r="D36" s="146">
        <v>211595</v>
      </c>
      <c r="E36" s="143">
        <v>54.29</v>
      </c>
      <c r="F36" s="129" t="s">
        <v>93</v>
      </c>
      <c r="G36" s="90">
        <f t="shared" si="0"/>
        <v>565864.67000000004</v>
      </c>
      <c r="H36" s="144">
        <v>44136</v>
      </c>
      <c r="I36" s="91">
        <v>43528</v>
      </c>
      <c r="J36" s="90"/>
      <c r="K36" s="88"/>
      <c r="L36" s="90">
        <f t="shared" si="1"/>
        <v>0</v>
      </c>
      <c r="M36" s="121">
        <v>234</v>
      </c>
      <c r="N36" s="123">
        <v>43524</v>
      </c>
      <c r="O36" s="94">
        <f t="shared" si="2"/>
        <v>0</v>
      </c>
      <c r="P36" s="95">
        <f t="shared" si="3"/>
        <v>0</v>
      </c>
      <c r="Q36" s="96"/>
      <c r="R36" s="96"/>
      <c r="S36" s="96"/>
      <c r="T36" s="97"/>
      <c r="U36" s="129" t="s">
        <v>93</v>
      </c>
      <c r="V36" s="97">
        <f t="shared" si="4"/>
        <v>565864.67000000004</v>
      </c>
      <c r="W36" s="98"/>
      <c r="X36" s="98"/>
      <c r="Y36" s="98"/>
      <c r="Z36" s="98"/>
      <c r="AA36" s="98"/>
      <c r="AB36" s="98"/>
      <c r="AC36" s="98"/>
    </row>
    <row r="37" spans="1:29" s="99" customFormat="1" ht="28.5" customHeight="1">
      <c r="A37" s="86">
        <v>29</v>
      </c>
      <c r="B37" s="140" t="s">
        <v>82</v>
      </c>
      <c r="C37" s="141" t="s">
        <v>61</v>
      </c>
      <c r="D37" s="147">
        <v>205120</v>
      </c>
      <c r="E37" s="143">
        <v>54.29</v>
      </c>
      <c r="F37" s="129" t="s">
        <v>83</v>
      </c>
      <c r="G37" s="90">
        <f t="shared" si="0"/>
        <v>257714.63</v>
      </c>
      <c r="H37" s="144">
        <v>44136</v>
      </c>
      <c r="I37" s="91">
        <v>43514</v>
      </c>
      <c r="J37" s="90"/>
      <c r="K37" s="122"/>
      <c r="L37" s="90">
        <f t="shared" si="1"/>
        <v>0</v>
      </c>
      <c r="M37" s="86">
        <v>173</v>
      </c>
      <c r="N37" s="148">
        <v>43488</v>
      </c>
      <c r="O37" s="94">
        <f t="shared" si="2"/>
        <v>0</v>
      </c>
      <c r="P37" s="95">
        <f t="shared" si="3"/>
        <v>0</v>
      </c>
      <c r="Q37" s="96"/>
      <c r="R37" s="96"/>
      <c r="S37" s="96"/>
      <c r="T37" s="97"/>
      <c r="U37" s="129" t="s">
        <v>83</v>
      </c>
      <c r="V37" s="97">
        <f t="shared" si="4"/>
        <v>257714.63</v>
      </c>
      <c r="W37" s="98"/>
      <c r="X37" s="98"/>
      <c r="Y37" s="98"/>
      <c r="Z37" s="98"/>
      <c r="AA37" s="98"/>
      <c r="AB37" s="98"/>
      <c r="AC37" s="98"/>
    </row>
    <row r="38" spans="1:29" s="99" customFormat="1" ht="28.5" customHeight="1">
      <c r="A38" s="86">
        <v>30</v>
      </c>
      <c r="B38" s="140" t="s">
        <v>82</v>
      </c>
      <c r="C38" s="141" t="s">
        <v>61</v>
      </c>
      <c r="D38" s="147">
        <v>211598</v>
      </c>
      <c r="E38" s="143">
        <v>54.29</v>
      </c>
      <c r="F38" s="129" t="s">
        <v>84</v>
      </c>
      <c r="G38" s="90">
        <f t="shared" si="0"/>
        <v>507774.37</v>
      </c>
      <c r="H38" s="144">
        <v>44136</v>
      </c>
      <c r="I38" s="91">
        <v>43514</v>
      </c>
      <c r="J38" s="90"/>
      <c r="K38" s="122"/>
      <c r="L38" s="90">
        <f t="shared" si="1"/>
        <v>0</v>
      </c>
      <c r="M38" s="86">
        <v>277</v>
      </c>
      <c r="N38" s="148">
        <v>43497</v>
      </c>
      <c r="O38" s="94">
        <f t="shared" si="2"/>
        <v>0</v>
      </c>
      <c r="P38" s="95">
        <f t="shared" si="3"/>
        <v>0</v>
      </c>
      <c r="Q38" s="96"/>
      <c r="R38" s="96"/>
      <c r="S38" s="96"/>
      <c r="T38" s="97"/>
      <c r="U38" s="129" t="s">
        <v>84</v>
      </c>
      <c r="V38" s="97">
        <f t="shared" si="4"/>
        <v>507774.37</v>
      </c>
      <c r="W38" s="98"/>
      <c r="X38" s="98"/>
      <c r="Y38" s="98"/>
      <c r="Z38" s="98"/>
      <c r="AA38" s="98"/>
      <c r="AB38" s="98"/>
      <c r="AC38" s="98"/>
    </row>
    <row r="39" spans="1:29" s="99" customFormat="1" ht="46.5" customHeight="1">
      <c r="A39" s="86">
        <v>31</v>
      </c>
      <c r="B39" s="149" t="s">
        <v>69</v>
      </c>
      <c r="C39" s="146" t="s">
        <v>61</v>
      </c>
      <c r="D39" s="146">
        <v>205100</v>
      </c>
      <c r="E39" s="143">
        <v>54.29</v>
      </c>
      <c r="F39" s="129" t="s">
        <v>320</v>
      </c>
      <c r="G39" s="90">
        <f t="shared" si="0"/>
        <v>22258.9</v>
      </c>
      <c r="H39" s="144">
        <v>44105</v>
      </c>
      <c r="I39" s="105" t="s">
        <v>70</v>
      </c>
      <c r="J39" s="121"/>
      <c r="K39" s="122"/>
      <c r="L39" s="90">
        <f t="shared" si="1"/>
        <v>0</v>
      </c>
      <c r="M39" s="121">
        <v>29</v>
      </c>
      <c r="N39" s="123">
        <v>43482</v>
      </c>
      <c r="O39" s="94">
        <f t="shared" si="2"/>
        <v>0</v>
      </c>
      <c r="P39" s="95">
        <f t="shared" si="3"/>
        <v>0</v>
      </c>
      <c r="Q39" s="96"/>
      <c r="R39" s="96"/>
      <c r="S39" s="96"/>
      <c r="T39" s="97"/>
      <c r="U39" s="129" t="s">
        <v>320</v>
      </c>
      <c r="V39" s="97">
        <f t="shared" si="4"/>
        <v>22258.9</v>
      </c>
      <c r="W39" s="98"/>
      <c r="X39" s="98"/>
      <c r="Y39" s="98"/>
      <c r="Z39" s="98"/>
      <c r="AA39" s="98"/>
      <c r="AB39" s="98"/>
      <c r="AC39" s="98"/>
    </row>
    <row r="40" spans="1:29" s="99" customFormat="1" ht="46.5" customHeight="1">
      <c r="A40" s="86">
        <v>32</v>
      </c>
      <c r="B40" s="140" t="s">
        <v>69</v>
      </c>
      <c r="C40" s="141" t="s">
        <v>61</v>
      </c>
      <c r="D40" s="146">
        <v>205133</v>
      </c>
      <c r="E40" s="143">
        <v>54.29</v>
      </c>
      <c r="F40" s="129" t="s">
        <v>356</v>
      </c>
      <c r="G40" s="90">
        <f t="shared" si="0"/>
        <v>55864.409999999996</v>
      </c>
      <c r="H40" s="144">
        <v>44136</v>
      </c>
      <c r="I40" s="91">
        <v>43500</v>
      </c>
      <c r="J40" s="90"/>
      <c r="K40" s="122"/>
      <c r="L40" s="90">
        <f t="shared" si="1"/>
        <v>0</v>
      </c>
      <c r="M40" s="96">
        <v>88</v>
      </c>
      <c r="N40" s="138">
        <v>43495</v>
      </c>
      <c r="O40" s="94">
        <f t="shared" si="2"/>
        <v>0</v>
      </c>
      <c r="P40" s="95">
        <f t="shared" si="3"/>
        <v>0</v>
      </c>
      <c r="Q40" s="96"/>
      <c r="R40" s="96"/>
      <c r="S40" s="96"/>
      <c r="T40" s="97"/>
      <c r="U40" s="129" t="s">
        <v>356</v>
      </c>
      <c r="V40" s="97">
        <f t="shared" si="4"/>
        <v>55864.409999999996</v>
      </c>
      <c r="W40" s="98"/>
      <c r="X40" s="98"/>
      <c r="Y40" s="98"/>
      <c r="Z40" s="98"/>
      <c r="AA40" s="98"/>
      <c r="AB40" s="98"/>
      <c r="AC40" s="98"/>
    </row>
    <row r="41" spans="1:29" s="99" customFormat="1" ht="46.5" customHeight="1">
      <c r="A41" s="86">
        <v>33</v>
      </c>
      <c r="B41" s="145" t="s">
        <v>69</v>
      </c>
      <c r="C41" s="146" t="s">
        <v>61</v>
      </c>
      <c r="D41" s="146">
        <v>205134</v>
      </c>
      <c r="E41" s="143">
        <v>54.29</v>
      </c>
      <c r="F41" s="89" t="s">
        <v>626</v>
      </c>
      <c r="G41" s="90">
        <f t="shared" si="0"/>
        <v>287194.09999999998</v>
      </c>
      <c r="H41" s="144">
        <v>44136</v>
      </c>
      <c r="I41" s="91" t="s">
        <v>80</v>
      </c>
      <c r="J41" s="90"/>
      <c r="K41" s="122"/>
      <c r="L41" s="90">
        <f t="shared" si="1"/>
        <v>0</v>
      </c>
      <c r="M41" s="96">
        <v>88</v>
      </c>
      <c r="N41" s="138">
        <v>43495</v>
      </c>
      <c r="O41" s="94">
        <f t="shared" si="2"/>
        <v>0</v>
      </c>
      <c r="P41" s="95">
        <f t="shared" si="3"/>
        <v>0</v>
      </c>
      <c r="Q41" s="96"/>
      <c r="R41" s="96"/>
      <c r="S41" s="96"/>
      <c r="T41" s="97"/>
      <c r="U41" s="89" t="s">
        <v>626</v>
      </c>
      <c r="V41" s="97">
        <f t="shared" si="4"/>
        <v>287194.09999999998</v>
      </c>
      <c r="W41" s="98"/>
      <c r="X41" s="98"/>
      <c r="Y41" s="98"/>
      <c r="Z41" s="98"/>
      <c r="AA41" s="98"/>
      <c r="AB41" s="98"/>
      <c r="AC41" s="98"/>
    </row>
    <row r="42" spans="1:29" s="99" customFormat="1" ht="29.25" customHeight="1">
      <c r="A42" s="86">
        <v>34</v>
      </c>
      <c r="B42" s="87" t="s">
        <v>42</v>
      </c>
      <c r="C42" s="101" t="s">
        <v>36</v>
      </c>
      <c r="D42" s="102" t="s">
        <v>63</v>
      </c>
      <c r="E42" s="90">
        <v>17.5031</v>
      </c>
      <c r="F42" s="89" t="s">
        <v>627</v>
      </c>
      <c r="G42" s="90">
        <f t="shared" si="0"/>
        <v>131150.72829999999</v>
      </c>
      <c r="H42" s="91">
        <v>44926</v>
      </c>
      <c r="I42" s="105">
        <v>43395</v>
      </c>
      <c r="J42" s="121"/>
      <c r="K42" s="88"/>
      <c r="L42" s="90">
        <f t="shared" si="1"/>
        <v>0</v>
      </c>
      <c r="M42" s="121">
        <v>1097</v>
      </c>
      <c r="N42" s="123">
        <v>43396</v>
      </c>
      <c r="O42" s="94">
        <f t="shared" si="2"/>
        <v>1982</v>
      </c>
      <c r="P42" s="95">
        <f t="shared" si="3"/>
        <v>34691.144200000002</v>
      </c>
      <c r="Q42" s="96"/>
      <c r="R42" s="96"/>
      <c r="S42" s="96"/>
      <c r="T42" s="97"/>
      <c r="U42" s="137" t="s">
        <v>687</v>
      </c>
      <c r="V42" s="97">
        <f t="shared" si="4"/>
        <v>96459.584099999993</v>
      </c>
      <c r="W42" s="98"/>
      <c r="X42" s="98"/>
      <c r="Y42" s="98"/>
      <c r="Z42" s="98"/>
      <c r="AA42" s="98"/>
      <c r="AB42" s="98"/>
      <c r="AC42" s="98"/>
    </row>
    <row r="43" spans="1:29" s="99" customFormat="1" ht="29.25" customHeight="1">
      <c r="A43" s="86">
        <v>35</v>
      </c>
      <c r="B43" s="128" t="s">
        <v>42</v>
      </c>
      <c r="C43" s="88" t="s">
        <v>36</v>
      </c>
      <c r="D43" s="88" t="s">
        <v>143</v>
      </c>
      <c r="E43" s="90">
        <v>14.564399999999999</v>
      </c>
      <c r="F43" s="89" t="s">
        <v>628</v>
      </c>
      <c r="G43" s="90">
        <f t="shared" si="0"/>
        <v>25808.1168</v>
      </c>
      <c r="H43" s="91">
        <v>45322</v>
      </c>
      <c r="I43" s="91">
        <v>43815</v>
      </c>
      <c r="J43" s="90" t="s">
        <v>142</v>
      </c>
      <c r="K43" s="88"/>
      <c r="L43" s="90">
        <f t="shared" si="1"/>
        <v>0</v>
      </c>
      <c r="M43" s="101">
        <v>1461</v>
      </c>
      <c r="N43" s="105">
        <v>43816</v>
      </c>
      <c r="O43" s="94">
        <f t="shared" si="2"/>
        <v>1772</v>
      </c>
      <c r="P43" s="95">
        <f t="shared" si="3"/>
        <v>25808.1168</v>
      </c>
      <c r="Q43" s="96"/>
      <c r="R43" s="96"/>
      <c r="S43" s="96"/>
      <c r="T43" s="97"/>
      <c r="U43" s="137" t="s">
        <v>605</v>
      </c>
      <c r="V43" s="97">
        <f t="shared" si="4"/>
        <v>0</v>
      </c>
      <c r="W43" s="98"/>
      <c r="X43" s="98"/>
      <c r="Y43" s="98"/>
      <c r="Z43" s="98"/>
      <c r="AA43" s="98"/>
      <c r="AB43" s="98"/>
      <c r="AC43" s="98"/>
    </row>
    <row r="44" spans="1:29" s="99" customFormat="1" ht="29.25" customHeight="1">
      <c r="A44" s="86">
        <v>36</v>
      </c>
      <c r="B44" s="87" t="s">
        <v>42</v>
      </c>
      <c r="C44" s="88" t="s">
        <v>36</v>
      </c>
      <c r="D44" s="88" t="s">
        <v>143</v>
      </c>
      <c r="E44" s="90">
        <v>14.564399999999999</v>
      </c>
      <c r="F44" s="129" t="s">
        <v>558</v>
      </c>
      <c r="G44" s="90">
        <f t="shared" si="0"/>
        <v>572380.91999999993</v>
      </c>
      <c r="H44" s="108">
        <v>45322</v>
      </c>
      <c r="I44" s="91">
        <v>43935</v>
      </c>
      <c r="J44" s="91" t="s">
        <v>218</v>
      </c>
      <c r="K44" s="88"/>
      <c r="L44" s="90">
        <f t="shared" si="1"/>
        <v>0</v>
      </c>
      <c r="M44" s="88">
        <v>385</v>
      </c>
      <c r="N44" s="91">
        <v>43922</v>
      </c>
      <c r="O44" s="94">
        <f t="shared" si="2"/>
        <v>1423</v>
      </c>
      <c r="P44" s="95">
        <f t="shared" si="3"/>
        <v>20725.141199999998</v>
      </c>
      <c r="Q44" s="96"/>
      <c r="R44" s="96"/>
      <c r="S44" s="96"/>
      <c r="T44" s="97"/>
      <c r="U44" s="137" t="s">
        <v>688</v>
      </c>
      <c r="V44" s="97">
        <f t="shared" si="4"/>
        <v>551655.77879999997</v>
      </c>
      <c r="W44" s="98"/>
      <c r="X44" s="98"/>
      <c r="Y44" s="98"/>
      <c r="Z44" s="98"/>
      <c r="AA44" s="98"/>
      <c r="AB44" s="98"/>
      <c r="AC44" s="98"/>
    </row>
    <row r="45" spans="1:29" s="99" customFormat="1" ht="29.25" customHeight="1">
      <c r="A45" s="86">
        <v>37</v>
      </c>
      <c r="B45" s="106" t="s">
        <v>42</v>
      </c>
      <c r="C45" s="88" t="s">
        <v>48</v>
      </c>
      <c r="D45" s="88" t="s">
        <v>476</v>
      </c>
      <c r="E45" s="88">
        <v>12.3171</v>
      </c>
      <c r="F45" s="129" t="s">
        <v>478</v>
      </c>
      <c r="G45" s="90">
        <f t="shared" si="0"/>
        <v>581367.12</v>
      </c>
      <c r="H45" s="91">
        <v>45777</v>
      </c>
      <c r="I45" s="91">
        <v>44271</v>
      </c>
      <c r="J45" s="91" t="s">
        <v>477</v>
      </c>
      <c r="K45" s="88"/>
      <c r="L45" s="90">
        <f t="shared" si="1"/>
        <v>0</v>
      </c>
      <c r="M45" s="86">
        <v>238</v>
      </c>
      <c r="N45" s="148">
        <v>44260</v>
      </c>
      <c r="O45" s="94">
        <f t="shared" si="2"/>
        <v>0</v>
      </c>
      <c r="P45" s="95">
        <f t="shared" si="3"/>
        <v>0</v>
      </c>
      <c r="Q45" s="96"/>
      <c r="R45" s="96"/>
      <c r="S45" s="96"/>
      <c r="T45" s="97"/>
      <c r="U45" s="129" t="s">
        <v>478</v>
      </c>
      <c r="V45" s="97">
        <f t="shared" si="4"/>
        <v>581367.12</v>
      </c>
      <c r="W45" s="98"/>
      <c r="X45" s="98"/>
      <c r="Y45" s="98"/>
      <c r="Z45" s="98"/>
      <c r="AA45" s="98"/>
      <c r="AB45" s="98"/>
      <c r="AC45" s="98"/>
    </row>
    <row r="46" spans="1:29" s="99" customFormat="1" ht="40.5" customHeight="1">
      <c r="A46" s="86">
        <v>38</v>
      </c>
      <c r="B46" s="106" t="s">
        <v>42</v>
      </c>
      <c r="C46" s="101" t="s">
        <v>48</v>
      </c>
      <c r="D46" s="125" t="s">
        <v>715</v>
      </c>
      <c r="E46" s="101">
        <v>12.3171</v>
      </c>
      <c r="F46" s="89"/>
      <c r="G46" s="90"/>
      <c r="H46" s="105">
        <v>45961</v>
      </c>
      <c r="I46" s="105">
        <v>44358</v>
      </c>
      <c r="J46" s="90" t="s">
        <v>713</v>
      </c>
      <c r="K46" s="101">
        <v>47400</v>
      </c>
      <c r="L46" s="90">
        <f>K46*E46</f>
        <v>583830.54</v>
      </c>
      <c r="M46" s="92">
        <v>644</v>
      </c>
      <c r="N46" s="103">
        <v>44355</v>
      </c>
      <c r="O46" s="94">
        <f>F46+K46-U46</f>
        <v>0</v>
      </c>
      <c r="P46" s="95">
        <f>O46*E46</f>
        <v>0</v>
      </c>
      <c r="Q46" s="96"/>
      <c r="R46" s="96"/>
      <c r="S46" s="96"/>
      <c r="T46" s="97"/>
      <c r="U46" s="101">
        <v>47400</v>
      </c>
      <c r="V46" s="97">
        <f>U46*E46</f>
        <v>583830.54</v>
      </c>
      <c r="W46" s="98"/>
      <c r="X46" s="98"/>
      <c r="Y46" s="98"/>
      <c r="Z46" s="98"/>
      <c r="AA46" s="98"/>
      <c r="AB46" s="98"/>
      <c r="AC46" s="98"/>
    </row>
    <row r="47" spans="1:29" s="99" customFormat="1" ht="34.5" customHeight="1">
      <c r="A47" s="86">
        <v>39</v>
      </c>
      <c r="B47" s="106" t="s">
        <v>559</v>
      </c>
      <c r="C47" s="88" t="s">
        <v>94</v>
      </c>
      <c r="D47" s="88" t="s">
        <v>560</v>
      </c>
      <c r="E47" s="88">
        <v>1.6258999999999999</v>
      </c>
      <c r="F47" s="89" t="s">
        <v>629</v>
      </c>
      <c r="G47" s="90">
        <f t="shared" si="0"/>
        <v>2765.6558999999997</v>
      </c>
      <c r="H47" s="91">
        <v>45565</v>
      </c>
      <c r="I47" s="91">
        <v>44287</v>
      </c>
      <c r="J47" s="91" t="s">
        <v>561</v>
      </c>
      <c r="K47" s="88"/>
      <c r="L47" s="90">
        <f t="shared" si="1"/>
        <v>0</v>
      </c>
      <c r="M47" s="86">
        <v>332</v>
      </c>
      <c r="N47" s="148">
        <v>44284</v>
      </c>
      <c r="O47" s="94">
        <f t="shared" si="2"/>
        <v>1301</v>
      </c>
      <c r="P47" s="95">
        <f t="shared" si="3"/>
        <v>2115.2959000000001</v>
      </c>
      <c r="Q47" s="96"/>
      <c r="R47" s="96"/>
      <c r="S47" s="96"/>
      <c r="T47" s="97"/>
      <c r="U47" s="137" t="s">
        <v>689</v>
      </c>
      <c r="V47" s="97">
        <f t="shared" si="4"/>
        <v>650.36</v>
      </c>
      <c r="W47" s="98"/>
      <c r="X47" s="98"/>
      <c r="Y47" s="98"/>
      <c r="Z47" s="98"/>
      <c r="AA47" s="98"/>
      <c r="AB47" s="98"/>
      <c r="AC47" s="98"/>
    </row>
    <row r="48" spans="1:29" s="99" customFormat="1" ht="29.25" customHeight="1">
      <c r="A48" s="86">
        <v>40</v>
      </c>
      <c r="B48" s="106" t="s">
        <v>562</v>
      </c>
      <c r="C48" s="88" t="s">
        <v>94</v>
      </c>
      <c r="D48" s="88" t="s">
        <v>563</v>
      </c>
      <c r="E48" s="88">
        <v>1.6258999999999999</v>
      </c>
      <c r="F48" s="129" t="s">
        <v>564</v>
      </c>
      <c r="G48" s="90">
        <f t="shared" si="0"/>
        <v>65848.95</v>
      </c>
      <c r="H48" s="91">
        <v>45657</v>
      </c>
      <c r="I48" s="91">
        <v>44287</v>
      </c>
      <c r="J48" s="91" t="s">
        <v>561</v>
      </c>
      <c r="K48" s="88"/>
      <c r="L48" s="90">
        <f t="shared" si="1"/>
        <v>0</v>
      </c>
      <c r="M48" s="86">
        <v>332</v>
      </c>
      <c r="N48" s="148">
        <v>44284</v>
      </c>
      <c r="O48" s="94">
        <f t="shared" si="2"/>
        <v>55</v>
      </c>
      <c r="P48" s="95">
        <f t="shared" si="3"/>
        <v>89.424499999999995</v>
      </c>
      <c r="Q48" s="96"/>
      <c r="R48" s="96"/>
      <c r="S48" s="96"/>
      <c r="T48" s="97"/>
      <c r="U48" s="137" t="s">
        <v>690</v>
      </c>
      <c r="V48" s="97">
        <f t="shared" si="4"/>
        <v>65759.525499999989</v>
      </c>
      <c r="W48" s="98"/>
      <c r="X48" s="98"/>
      <c r="Y48" s="98"/>
      <c r="Z48" s="98"/>
      <c r="AA48" s="98"/>
      <c r="AB48" s="98"/>
      <c r="AC48" s="98"/>
    </row>
    <row r="49" spans="1:29" s="99" customFormat="1" ht="60.75" customHeight="1">
      <c r="A49" s="86">
        <v>41</v>
      </c>
      <c r="B49" s="100" t="s">
        <v>380</v>
      </c>
      <c r="C49" s="88" t="s">
        <v>381</v>
      </c>
      <c r="D49" s="88" t="s">
        <v>382</v>
      </c>
      <c r="E49" s="88">
        <v>28.82</v>
      </c>
      <c r="F49" s="129" t="s">
        <v>387</v>
      </c>
      <c r="G49" s="90">
        <f t="shared" si="0"/>
        <v>8646</v>
      </c>
      <c r="H49" s="91">
        <v>45190</v>
      </c>
      <c r="I49" s="91">
        <v>44154</v>
      </c>
      <c r="J49" s="90" t="s">
        <v>374</v>
      </c>
      <c r="K49" s="88"/>
      <c r="L49" s="90">
        <f t="shared" si="1"/>
        <v>0</v>
      </c>
      <c r="M49" s="86">
        <v>1247</v>
      </c>
      <c r="N49" s="148">
        <v>44152</v>
      </c>
      <c r="O49" s="94">
        <f t="shared" si="2"/>
        <v>0</v>
      </c>
      <c r="P49" s="95">
        <f t="shared" si="3"/>
        <v>0</v>
      </c>
      <c r="Q49" s="96"/>
      <c r="R49" s="96"/>
      <c r="S49" s="96"/>
      <c r="T49" s="97"/>
      <c r="U49" s="129" t="s">
        <v>387</v>
      </c>
      <c r="V49" s="97">
        <f t="shared" si="4"/>
        <v>8646</v>
      </c>
      <c r="W49" s="98"/>
      <c r="X49" s="98"/>
      <c r="Y49" s="98"/>
      <c r="Z49" s="98"/>
      <c r="AA49" s="98"/>
      <c r="AB49" s="98"/>
      <c r="AC49" s="98"/>
    </row>
    <row r="50" spans="1:29" s="99" customFormat="1" ht="97.5" customHeight="1">
      <c r="A50" s="86">
        <v>42</v>
      </c>
      <c r="B50" s="100" t="s">
        <v>383</v>
      </c>
      <c r="C50" s="88" t="s">
        <v>16</v>
      </c>
      <c r="D50" s="88" t="s">
        <v>384</v>
      </c>
      <c r="E50" s="88">
        <v>5.6443000000000003</v>
      </c>
      <c r="F50" s="89" t="s">
        <v>630</v>
      </c>
      <c r="G50" s="90">
        <f t="shared" si="0"/>
        <v>113348.83260000001</v>
      </c>
      <c r="H50" s="91">
        <v>45138</v>
      </c>
      <c r="I50" s="91">
        <v>44154</v>
      </c>
      <c r="J50" s="90" t="s">
        <v>385</v>
      </c>
      <c r="K50" s="88"/>
      <c r="L50" s="90">
        <f t="shared" si="1"/>
        <v>0</v>
      </c>
      <c r="M50" s="86">
        <v>1254</v>
      </c>
      <c r="N50" s="148">
        <v>44153</v>
      </c>
      <c r="O50" s="94">
        <f t="shared" si="2"/>
        <v>2089</v>
      </c>
      <c r="P50" s="95">
        <f t="shared" si="3"/>
        <v>11790.942700000001</v>
      </c>
      <c r="Q50" s="96"/>
      <c r="R50" s="96"/>
      <c r="S50" s="96"/>
      <c r="T50" s="97"/>
      <c r="U50" s="137" t="s">
        <v>691</v>
      </c>
      <c r="V50" s="97">
        <f t="shared" si="4"/>
        <v>101557.88990000001</v>
      </c>
      <c r="W50" s="98"/>
      <c r="X50" s="98"/>
      <c r="Y50" s="98"/>
      <c r="Z50" s="98"/>
      <c r="AA50" s="98"/>
      <c r="AB50" s="98"/>
      <c r="AC50" s="98"/>
    </row>
    <row r="51" spans="1:29" s="99" customFormat="1" ht="93.75" customHeight="1">
      <c r="A51" s="86">
        <v>43</v>
      </c>
      <c r="B51" s="100" t="s">
        <v>383</v>
      </c>
      <c r="C51" s="88" t="s">
        <v>16</v>
      </c>
      <c r="D51" s="88" t="s">
        <v>386</v>
      </c>
      <c r="E51" s="88">
        <v>5.6443000000000003</v>
      </c>
      <c r="F51" s="129" t="s">
        <v>388</v>
      </c>
      <c r="G51" s="90">
        <f t="shared" si="0"/>
        <v>7902.02</v>
      </c>
      <c r="H51" s="91">
        <v>45138</v>
      </c>
      <c r="I51" s="91">
        <v>44154</v>
      </c>
      <c r="J51" s="90" t="s">
        <v>385</v>
      </c>
      <c r="K51" s="88"/>
      <c r="L51" s="90">
        <f t="shared" si="1"/>
        <v>0</v>
      </c>
      <c r="M51" s="86">
        <v>1254</v>
      </c>
      <c r="N51" s="148">
        <v>44153</v>
      </c>
      <c r="O51" s="94">
        <f t="shared" si="2"/>
        <v>0</v>
      </c>
      <c r="P51" s="95">
        <f t="shared" si="3"/>
        <v>0</v>
      </c>
      <c r="Q51" s="96"/>
      <c r="R51" s="96"/>
      <c r="S51" s="96"/>
      <c r="T51" s="97"/>
      <c r="U51" s="129" t="s">
        <v>388</v>
      </c>
      <c r="V51" s="97">
        <f t="shared" si="4"/>
        <v>7902.02</v>
      </c>
      <c r="W51" s="98"/>
      <c r="X51" s="98"/>
      <c r="Y51" s="98"/>
      <c r="Z51" s="98"/>
      <c r="AA51" s="98"/>
      <c r="AB51" s="98"/>
      <c r="AC51" s="98"/>
    </row>
    <row r="52" spans="1:29" s="99" customFormat="1" ht="108.75" customHeight="1">
      <c r="A52" s="86">
        <v>44</v>
      </c>
      <c r="B52" s="106" t="s">
        <v>383</v>
      </c>
      <c r="C52" s="88" t="s">
        <v>16</v>
      </c>
      <c r="D52" s="88" t="s">
        <v>450</v>
      </c>
      <c r="E52" s="88">
        <v>5.6443000000000003</v>
      </c>
      <c r="F52" s="129" t="s">
        <v>452</v>
      </c>
      <c r="G52" s="90">
        <f t="shared" si="0"/>
        <v>286730.44</v>
      </c>
      <c r="H52" s="91">
        <v>45199</v>
      </c>
      <c r="I52" s="91">
        <v>44245</v>
      </c>
      <c r="J52" s="91" t="s">
        <v>451</v>
      </c>
      <c r="K52" s="88"/>
      <c r="L52" s="90">
        <f t="shared" si="1"/>
        <v>0</v>
      </c>
      <c r="M52" s="86"/>
      <c r="N52" s="148"/>
      <c r="O52" s="94">
        <f t="shared" si="2"/>
        <v>0</v>
      </c>
      <c r="P52" s="95">
        <f t="shared" si="3"/>
        <v>0</v>
      </c>
      <c r="Q52" s="96"/>
      <c r="R52" s="96"/>
      <c r="S52" s="96"/>
      <c r="T52" s="97"/>
      <c r="U52" s="129" t="s">
        <v>452</v>
      </c>
      <c r="V52" s="97">
        <f t="shared" si="4"/>
        <v>286730.44</v>
      </c>
      <c r="W52" s="98"/>
      <c r="X52" s="98"/>
      <c r="Y52" s="98"/>
      <c r="Z52" s="98"/>
      <c r="AA52" s="98"/>
      <c r="AB52" s="98"/>
      <c r="AC52" s="98"/>
    </row>
    <row r="53" spans="1:29" s="99" customFormat="1" ht="89.25" customHeight="1">
      <c r="A53" s="86">
        <v>45</v>
      </c>
      <c r="B53" s="150" t="s">
        <v>383</v>
      </c>
      <c r="C53" s="88" t="s">
        <v>94</v>
      </c>
      <c r="D53" s="88" t="s">
        <v>479</v>
      </c>
      <c r="E53" s="88">
        <v>5.2914000000000003</v>
      </c>
      <c r="F53" s="129" t="s">
        <v>482</v>
      </c>
      <c r="G53" s="90">
        <f t="shared" si="0"/>
        <v>71433.900000000009</v>
      </c>
      <c r="H53" s="91">
        <v>45230</v>
      </c>
      <c r="I53" s="91">
        <v>44271</v>
      </c>
      <c r="J53" s="91" t="s">
        <v>477</v>
      </c>
      <c r="K53" s="88"/>
      <c r="L53" s="90">
        <f t="shared" si="1"/>
        <v>0</v>
      </c>
      <c r="M53" s="86">
        <v>238</v>
      </c>
      <c r="N53" s="148">
        <v>44260</v>
      </c>
      <c r="O53" s="94">
        <f t="shared" si="2"/>
        <v>0</v>
      </c>
      <c r="P53" s="95">
        <f t="shared" si="3"/>
        <v>0</v>
      </c>
      <c r="Q53" s="96"/>
      <c r="R53" s="96"/>
      <c r="S53" s="96"/>
      <c r="T53" s="97"/>
      <c r="U53" s="129" t="s">
        <v>482</v>
      </c>
      <c r="V53" s="97">
        <f t="shared" si="4"/>
        <v>71433.900000000009</v>
      </c>
      <c r="W53" s="98"/>
      <c r="X53" s="98"/>
      <c r="Y53" s="98"/>
      <c r="Z53" s="98"/>
      <c r="AA53" s="98"/>
      <c r="AB53" s="98"/>
      <c r="AC53" s="98"/>
    </row>
    <row r="54" spans="1:29" s="99" customFormat="1" ht="88.5" customHeight="1">
      <c r="A54" s="86">
        <v>46</v>
      </c>
      <c r="B54" s="151" t="s">
        <v>383</v>
      </c>
      <c r="C54" s="88" t="s">
        <v>94</v>
      </c>
      <c r="D54" s="88" t="s">
        <v>480</v>
      </c>
      <c r="E54" s="88">
        <v>5.2914000000000003</v>
      </c>
      <c r="F54" s="129" t="s">
        <v>483</v>
      </c>
      <c r="G54" s="90">
        <f t="shared" si="0"/>
        <v>2645.7000000000003</v>
      </c>
      <c r="H54" s="91">
        <v>45260</v>
      </c>
      <c r="I54" s="91">
        <v>44271</v>
      </c>
      <c r="J54" s="91" t="s">
        <v>477</v>
      </c>
      <c r="K54" s="88"/>
      <c r="L54" s="90">
        <f t="shared" si="1"/>
        <v>0</v>
      </c>
      <c r="M54" s="86">
        <v>238</v>
      </c>
      <c r="N54" s="148">
        <v>44260</v>
      </c>
      <c r="O54" s="94">
        <f t="shared" si="2"/>
        <v>0</v>
      </c>
      <c r="P54" s="95">
        <f t="shared" si="3"/>
        <v>0</v>
      </c>
      <c r="Q54" s="96"/>
      <c r="R54" s="96"/>
      <c r="S54" s="96"/>
      <c r="T54" s="97"/>
      <c r="U54" s="129" t="s">
        <v>483</v>
      </c>
      <c r="V54" s="97">
        <f t="shared" si="4"/>
        <v>2645.7000000000003</v>
      </c>
      <c r="W54" s="98"/>
      <c r="X54" s="98"/>
      <c r="Y54" s="98"/>
      <c r="Z54" s="98"/>
      <c r="AA54" s="98"/>
      <c r="AB54" s="98"/>
      <c r="AC54" s="98"/>
    </row>
    <row r="55" spans="1:29" s="99" customFormat="1" ht="96" customHeight="1">
      <c r="A55" s="86">
        <v>47</v>
      </c>
      <c r="B55" s="151" t="s">
        <v>383</v>
      </c>
      <c r="C55" s="88" t="s">
        <v>94</v>
      </c>
      <c r="D55" s="88" t="s">
        <v>481</v>
      </c>
      <c r="E55" s="88">
        <v>5.2914000000000003</v>
      </c>
      <c r="F55" s="129" t="s">
        <v>484</v>
      </c>
      <c r="G55" s="90">
        <f t="shared" si="0"/>
        <v>31748.400000000001</v>
      </c>
      <c r="H55" s="91">
        <v>45260</v>
      </c>
      <c r="I55" s="91">
        <v>44271</v>
      </c>
      <c r="J55" s="91" t="s">
        <v>477</v>
      </c>
      <c r="K55" s="88"/>
      <c r="L55" s="90">
        <f t="shared" si="1"/>
        <v>0</v>
      </c>
      <c r="M55" s="86">
        <v>238</v>
      </c>
      <c r="N55" s="148">
        <v>44260</v>
      </c>
      <c r="O55" s="94">
        <f t="shared" si="2"/>
        <v>0</v>
      </c>
      <c r="P55" s="95">
        <f t="shared" si="3"/>
        <v>0</v>
      </c>
      <c r="Q55" s="96"/>
      <c r="R55" s="96"/>
      <c r="S55" s="96"/>
      <c r="T55" s="97"/>
      <c r="U55" s="129" t="s">
        <v>484</v>
      </c>
      <c r="V55" s="97">
        <f t="shared" si="4"/>
        <v>31748.400000000001</v>
      </c>
      <c r="W55" s="98"/>
      <c r="X55" s="98"/>
      <c r="Y55" s="98"/>
      <c r="Z55" s="98"/>
      <c r="AA55" s="98"/>
      <c r="AB55" s="98"/>
      <c r="AC55" s="98"/>
    </row>
    <row r="56" spans="1:29" s="99" customFormat="1" ht="31.5" customHeight="1">
      <c r="A56" s="86">
        <v>48</v>
      </c>
      <c r="B56" s="152" t="s">
        <v>71</v>
      </c>
      <c r="C56" s="88" t="s">
        <v>19</v>
      </c>
      <c r="D56" s="88">
        <v>1889009</v>
      </c>
      <c r="E56" s="90">
        <v>7.5060000000000002</v>
      </c>
      <c r="F56" s="89" t="s">
        <v>631</v>
      </c>
      <c r="G56" s="90">
        <f t="shared" si="0"/>
        <v>24664.716</v>
      </c>
      <c r="H56" s="91">
        <v>44500</v>
      </c>
      <c r="I56" s="91">
        <v>43500</v>
      </c>
      <c r="J56" s="90"/>
      <c r="K56" s="122"/>
      <c r="L56" s="90">
        <f t="shared" si="1"/>
        <v>0</v>
      </c>
      <c r="M56" s="96">
        <v>88</v>
      </c>
      <c r="N56" s="138">
        <v>43495</v>
      </c>
      <c r="O56" s="94">
        <f t="shared" si="2"/>
        <v>1792</v>
      </c>
      <c r="P56" s="95">
        <f t="shared" si="3"/>
        <v>13450.752</v>
      </c>
      <c r="Q56" s="96"/>
      <c r="R56" s="96"/>
      <c r="S56" s="96"/>
      <c r="T56" s="97"/>
      <c r="U56" s="137" t="s">
        <v>692</v>
      </c>
      <c r="V56" s="97">
        <f t="shared" si="4"/>
        <v>11213.964</v>
      </c>
      <c r="W56" s="98"/>
      <c r="X56" s="98"/>
      <c r="Y56" s="98"/>
      <c r="Z56" s="98"/>
      <c r="AA56" s="98"/>
      <c r="AB56" s="98"/>
      <c r="AC56" s="98"/>
    </row>
    <row r="57" spans="1:29" s="99" customFormat="1" ht="31.5" customHeight="1">
      <c r="A57" s="86">
        <v>49</v>
      </c>
      <c r="B57" s="100" t="s">
        <v>71</v>
      </c>
      <c r="C57" s="88" t="s">
        <v>94</v>
      </c>
      <c r="D57" s="88">
        <v>1889007</v>
      </c>
      <c r="E57" s="90">
        <v>7.5060000000000002</v>
      </c>
      <c r="F57" s="89" t="s">
        <v>632</v>
      </c>
      <c r="G57" s="90">
        <f t="shared" si="0"/>
        <v>6492.6900000000005</v>
      </c>
      <c r="H57" s="91">
        <v>44470</v>
      </c>
      <c r="I57" s="91" t="s">
        <v>98</v>
      </c>
      <c r="J57" s="90"/>
      <c r="K57" s="88"/>
      <c r="L57" s="90">
        <f t="shared" si="1"/>
        <v>0</v>
      </c>
      <c r="M57" s="101">
        <v>366</v>
      </c>
      <c r="N57" s="105">
        <v>43560</v>
      </c>
      <c r="O57" s="94">
        <f t="shared" si="2"/>
        <v>231</v>
      </c>
      <c r="P57" s="95">
        <f t="shared" si="3"/>
        <v>1733.886</v>
      </c>
      <c r="Q57" s="96"/>
      <c r="R57" s="96"/>
      <c r="S57" s="96"/>
      <c r="T57" s="97"/>
      <c r="U57" s="137" t="s">
        <v>693</v>
      </c>
      <c r="V57" s="97">
        <f t="shared" si="4"/>
        <v>4758.8040000000001</v>
      </c>
      <c r="W57" s="98"/>
      <c r="X57" s="98"/>
      <c r="Y57" s="98"/>
      <c r="Z57" s="98"/>
      <c r="AA57" s="98"/>
      <c r="AB57" s="98"/>
      <c r="AC57" s="98"/>
    </row>
    <row r="58" spans="1:29" s="99" customFormat="1" ht="31.5" customHeight="1">
      <c r="A58" s="86">
        <v>50</v>
      </c>
      <c r="B58" s="136" t="s">
        <v>71</v>
      </c>
      <c r="C58" s="88" t="s">
        <v>94</v>
      </c>
      <c r="D58" s="88">
        <v>1989001</v>
      </c>
      <c r="E58" s="90">
        <v>7.5060000000000002</v>
      </c>
      <c r="F58" s="129" t="s">
        <v>565</v>
      </c>
      <c r="G58" s="90">
        <f t="shared" si="0"/>
        <v>21654.81</v>
      </c>
      <c r="H58" s="91">
        <v>44531</v>
      </c>
      <c r="I58" s="91" t="s">
        <v>98</v>
      </c>
      <c r="J58" s="90"/>
      <c r="K58" s="88"/>
      <c r="L58" s="90">
        <f t="shared" si="1"/>
        <v>0</v>
      </c>
      <c r="M58" s="101">
        <v>366</v>
      </c>
      <c r="N58" s="105">
        <v>43560</v>
      </c>
      <c r="O58" s="94">
        <f t="shared" si="2"/>
        <v>635</v>
      </c>
      <c r="P58" s="95">
        <f t="shared" si="3"/>
        <v>4766.3100000000004</v>
      </c>
      <c r="Q58" s="96"/>
      <c r="R58" s="96"/>
      <c r="S58" s="96"/>
      <c r="T58" s="97"/>
      <c r="U58" s="137" t="s">
        <v>694</v>
      </c>
      <c r="V58" s="97">
        <f t="shared" si="4"/>
        <v>16888.5</v>
      </c>
      <c r="W58" s="98"/>
      <c r="X58" s="98"/>
      <c r="Y58" s="98"/>
      <c r="Z58" s="98"/>
      <c r="AA58" s="98"/>
      <c r="AB58" s="98"/>
      <c r="AC58" s="98"/>
    </row>
    <row r="59" spans="1:29" s="99" customFormat="1" ht="29.25" customHeight="1">
      <c r="A59" s="86">
        <v>51</v>
      </c>
      <c r="B59" s="87" t="s">
        <v>219</v>
      </c>
      <c r="C59" s="88" t="s">
        <v>36</v>
      </c>
      <c r="D59" s="88" t="s">
        <v>220</v>
      </c>
      <c r="E59" s="90">
        <v>0.91410000000000002</v>
      </c>
      <c r="F59" s="89" t="s">
        <v>633</v>
      </c>
      <c r="G59" s="90">
        <f t="shared" si="0"/>
        <v>60209.938800000004</v>
      </c>
      <c r="H59" s="108">
        <v>44834</v>
      </c>
      <c r="I59" s="91">
        <v>43935</v>
      </c>
      <c r="J59" s="91" t="s">
        <v>218</v>
      </c>
      <c r="K59" s="88"/>
      <c r="L59" s="90">
        <f t="shared" si="1"/>
        <v>0</v>
      </c>
      <c r="M59" s="88">
        <v>385</v>
      </c>
      <c r="N59" s="91">
        <v>43922</v>
      </c>
      <c r="O59" s="94">
        <f t="shared" si="2"/>
        <v>33540</v>
      </c>
      <c r="P59" s="95">
        <f t="shared" si="3"/>
        <v>30658.914000000001</v>
      </c>
      <c r="Q59" s="96"/>
      <c r="R59" s="96"/>
      <c r="S59" s="96"/>
      <c r="T59" s="97"/>
      <c r="U59" s="137" t="s">
        <v>695</v>
      </c>
      <c r="V59" s="97">
        <f t="shared" si="4"/>
        <v>29551.024799999999</v>
      </c>
      <c r="W59" s="98"/>
      <c r="X59" s="98"/>
      <c r="Y59" s="98"/>
      <c r="Z59" s="98"/>
      <c r="AA59" s="98"/>
      <c r="AB59" s="98"/>
      <c r="AC59" s="98"/>
    </row>
    <row r="60" spans="1:29" s="99" customFormat="1" ht="62.25" customHeight="1">
      <c r="A60" s="86">
        <v>52</v>
      </c>
      <c r="B60" s="104" t="s">
        <v>432</v>
      </c>
      <c r="C60" s="88" t="s">
        <v>27</v>
      </c>
      <c r="D60" s="89" t="s">
        <v>433</v>
      </c>
      <c r="E60" s="88">
        <v>68.744</v>
      </c>
      <c r="F60" s="89" t="s">
        <v>634</v>
      </c>
      <c r="G60" s="90">
        <f t="shared" si="0"/>
        <v>1185627.7679999999</v>
      </c>
      <c r="H60" s="91">
        <v>45504</v>
      </c>
      <c r="I60" s="91">
        <v>44223</v>
      </c>
      <c r="J60" s="91" t="s">
        <v>434</v>
      </c>
      <c r="K60" s="88"/>
      <c r="L60" s="90">
        <f t="shared" si="1"/>
        <v>0</v>
      </c>
      <c r="M60" s="86">
        <v>25</v>
      </c>
      <c r="N60" s="148">
        <v>44208</v>
      </c>
      <c r="O60" s="94">
        <f t="shared" si="2"/>
        <v>49</v>
      </c>
      <c r="P60" s="95">
        <f t="shared" si="3"/>
        <v>3368.4560000000001</v>
      </c>
      <c r="Q60" s="96"/>
      <c r="R60" s="96"/>
      <c r="S60" s="96"/>
      <c r="T60" s="97"/>
      <c r="U60" s="137" t="s">
        <v>696</v>
      </c>
      <c r="V60" s="97">
        <f t="shared" si="4"/>
        <v>1182259.3119999999</v>
      </c>
      <c r="W60" s="98"/>
      <c r="X60" s="98"/>
      <c r="Y60" s="98"/>
      <c r="Z60" s="98"/>
      <c r="AA60" s="98"/>
      <c r="AB60" s="98"/>
      <c r="AC60" s="98"/>
    </row>
    <row r="61" spans="1:29" s="99" customFormat="1" ht="62.25" customHeight="1">
      <c r="A61" s="86">
        <v>53</v>
      </c>
      <c r="B61" s="106" t="s">
        <v>432</v>
      </c>
      <c r="C61" s="88" t="s">
        <v>27</v>
      </c>
      <c r="D61" s="89" t="s">
        <v>435</v>
      </c>
      <c r="E61" s="88">
        <v>68.744</v>
      </c>
      <c r="F61" s="129" t="s">
        <v>436</v>
      </c>
      <c r="G61" s="90">
        <f t="shared" si="0"/>
        <v>134050.79999999999</v>
      </c>
      <c r="H61" s="91">
        <v>45504</v>
      </c>
      <c r="I61" s="91">
        <v>44223</v>
      </c>
      <c r="J61" s="91" t="s">
        <v>434</v>
      </c>
      <c r="K61" s="88"/>
      <c r="L61" s="90">
        <f t="shared" si="1"/>
        <v>0</v>
      </c>
      <c r="M61" s="86">
        <v>25</v>
      </c>
      <c r="N61" s="148">
        <v>44208</v>
      </c>
      <c r="O61" s="94">
        <f t="shared" si="2"/>
        <v>0</v>
      </c>
      <c r="P61" s="95">
        <f t="shared" si="3"/>
        <v>0</v>
      </c>
      <c r="Q61" s="96"/>
      <c r="R61" s="96"/>
      <c r="S61" s="96"/>
      <c r="T61" s="97"/>
      <c r="U61" s="129" t="s">
        <v>436</v>
      </c>
      <c r="V61" s="97">
        <f t="shared" si="4"/>
        <v>134050.79999999999</v>
      </c>
      <c r="W61" s="98"/>
      <c r="X61" s="98"/>
      <c r="Y61" s="98"/>
      <c r="Z61" s="98"/>
      <c r="AA61" s="98"/>
      <c r="AB61" s="98"/>
      <c r="AC61" s="98"/>
    </row>
    <row r="62" spans="1:29" s="99" customFormat="1" ht="65.25" customHeight="1">
      <c r="A62" s="86">
        <v>54</v>
      </c>
      <c r="B62" s="106" t="s">
        <v>280</v>
      </c>
      <c r="C62" s="88" t="s">
        <v>94</v>
      </c>
      <c r="D62" s="88" t="s">
        <v>281</v>
      </c>
      <c r="E62" s="88">
        <v>68.744</v>
      </c>
      <c r="F62" s="89" t="s">
        <v>635</v>
      </c>
      <c r="G62" s="90">
        <f t="shared" si="0"/>
        <v>2268.5520000000001</v>
      </c>
      <c r="H62" s="91">
        <v>44895</v>
      </c>
      <c r="I62" s="91">
        <v>44013</v>
      </c>
      <c r="J62" s="90" t="s">
        <v>282</v>
      </c>
      <c r="K62" s="88"/>
      <c r="L62" s="90">
        <f t="shared" si="1"/>
        <v>0</v>
      </c>
      <c r="M62" s="88">
        <v>632</v>
      </c>
      <c r="N62" s="91">
        <v>44001</v>
      </c>
      <c r="O62" s="94">
        <f t="shared" si="2"/>
        <v>0</v>
      </c>
      <c r="P62" s="95">
        <f t="shared" si="3"/>
        <v>0</v>
      </c>
      <c r="Q62" s="96"/>
      <c r="R62" s="96"/>
      <c r="S62" s="96"/>
      <c r="T62" s="97"/>
      <c r="U62" s="89" t="s">
        <v>635</v>
      </c>
      <c r="V62" s="97">
        <f t="shared" si="4"/>
        <v>2268.5520000000001</v>
      </c>
      <c r="W62" s="98"/>
      <c r="X62" s="98"/>
      <c r="Y62" s="98"/>
      <c r="Z62" s="98"/>
      <c r="AA62" s="98"/>
      <c r="AB62" s="98"/>
      <c r="AC62" s="98"/>
    </row>
    <row r="63" spans="1:29" s="99" customFormat="1" ht="65.25" customHeight="1">
      <c r="A63" s="86">
        <v>55</v>
      </c>
      <c r="B63" s="106" t="s">
        <v>280</v>
      </c>
      <c r="C63" s="88" t="s">
        <v>94</v>
      </c>
      <c r="D63" s="88" t="s">
        <v>283</v>
      </c>
      <c r="E63" s="88">
        <v>68.744</v>
      </c>
      <c r="F63" s="89" t="s">
        <v>636</v>
      </c>
      <c r="G63" s="90">
        <f t="shared" si="0"/>
        <v>46127.224000000002</v>
      </c>
      <c r="H63" s="91">
        <v>44895</v>
      </c>
      <c r="I63" s="91">
        <v>44013</v>
      </c>
      <c r="J63" s="90" t="s">
        <v>282</v>
      </c>
      <c r="K63" s="88"/>
      <c r="L63" s="90">
        <f t="shared" si="1"/>
        <v>0</v>
      </c>
      <c r="M63" s="88">
        <v>632</v>
      </c>
      <c r="N63" s="91">
        <v>44001</v>
      </c>
      <c r="O63" s="94">
        <f t="shared" si="2"/>
        <v>296</v>
      </c>
      <c r="P63" s="95">
        <f t="shared" si="3"/>
        <v>20348.223999999998</v>
      </c>
      <c r="Q63" s="96"/>
      <c r="R63" s="96"/>
      <c r="S63" s="96"/>
      <c r="T63" s="97"/>
      <c r="U63" s="137" t="s">
        <v>697</v>
      </c>
      <c r="V63" s="97">
        <f t="shared" si="4"/>
        <v>25779</v>
      </c>
      <c r="W63" s="98"/>
      <c r="X63" s="98"/>
      <c r="Y63" s="98"/>
      <c r="Z63" s="98"/>
      <c r="AA63" s="98"/>
      <c r="AB63" s="98"/>
      <c r="AC63" s="98"/>
    </row>
    <row r="64" spans="1:29" s="99" customFormat="1" ht="65.25" customHeight="1">
      <c r="A64" s="86">
        <v>56</v>
      </c>
      <c r="B64" s="106" t="s">
        <v>280</v>
      </c>
      <c r="C64" s="88" t="s">
        <v>94</v>
      </c>
      <c r="D64" s="88" t="s">
        <v>284</v>
      </c>
      <c r="E64" s="88">
        <v>68.744</v>
      </c>
      <c r="F64" s="89" t="s">
        <v>637</v>
      </c>
      <c r="G64" s="90">
        <f t="shared" si="0"/>
        <v>243216.272</v>
      </c>
      <c r="H64" s="91">
        <v>44895</v>
      </c>
      <c r="I64" s="91">
        <v>44013</v>
      </c>
      <c r="J64" s="90" t="s">
        <v>282</v>
      </c>
      <c r="K64" s="88"/>
      <c r="L64" s="90">
        <f t="shared" si="1"/>
        <v>0</v>
      </c>
      <c r="M64" s="88">
        <v>632</v>
      </c>
      <c r="N64" s="91">
        <v>44001</v>
      </c>
      <c r="O64" s="94">
        <f t="shared" si="2"/>
        <v>725</v>
      </c>
      <c r="P64" s="95">
        <f t="shared" si="3"/>
        <v>49839.4</v>
      </c>
      <c r="Q64" s="96"/>
      <c r="R64" s="96"/>
      <c r="S64" s="96"/>
      <c r="T64" s="97"/>
      <c r="U64" s="137" t="s">
        <v>698</v>
      </c>
      <c r="V64" s="97">
        <f t="shared" si="4"/>
        <v>193376.872</v>
      </c>
      <c r="W64" s="98"/>
      <c r="X64" s="98"/>
      <c r="Y64" s="98"/>
      <c r="Z64" s="98"/>
      <c r="AA64" s="98"/>
      <c r="AB64" s="98"/>
      <c r="AC64" s="98"/>
    </row>
    <row r="65" spans="1:29" s="99" customFormat="1" ht="65.25" customHeight="1">
      <c r="A65" s="86">
        <v>57</v>
      </c>
      <c r="B65" s="106" t="s">
        <v>280</v>
      </c>
      <c r="C65" s="88" t="s">
        <v>94</v>
      </c>
      <c r="D65" s="88" t="s">
        <v>285</v>
      </c>
      <c r="E65" s="88">
        <v>68.744</v>
      </c>
      <c r="F65" s="89" t="s">
        <v>638</v>
      </c>
      <c r="G65" s="90">
        <f t="shared" si="0"/>
        <v>318972.15999999997</v>
      </c>
      <c r="H65" s="91">
        <v>45016</v>
      </c>
      <c r="I65" s="91">
        <v>44036</v>
      </c>
      <c r="J65" s="90" t="s">
        <v>286</v>
      </c>
      <c r="K65" s="88"/>
      <c r="L65" s="90">
        <f t="shared" si="1"/>
        <v>0</v>
      </c>
      <c r="M65" s="86">
        <v>777</v>
      </c>
      <c r="N65" s="148">
        <v>44036</v>
      </c>
      <c r="O65" s="94">
        <f t="shared" si="2"/>
        <v>225</v>
      </c>
      <c r="P65" s="95">
        <f t="shared" si="3"/>
        <v>15467.4</v>
      </c>
      <c r="Q65" s="96"/>
      <c r="R65" s="96"/>
      <c r="S65" s="96"/>
      <c r="T65" s="97"/>
      <c r="U65" s="137" t="s">
        <v>699</v>
      </c>
      <c r="V65" s="97">
        <f t="shared" si="4"/>
        <v>303504.76</v>
      </c>
      <c r="W65" s="98"/>
      <c r="X65" s="98"/>
      <c r="Y65" s="98"/>
      <c r="Z65" s="98"/>
      <c r="AA65" s="98"/>
      <c r="AB65" s="98"/>
      <c r="AC65" s="98"/>
    </row>
    <row r="66" spans="1:29" s="99" customFormat="1" ht="65.25" customHeight="1">
      <c r="A66" s="86">
        <v>58</v>
      </c>
      <c r="B66" s="100" t="s">
        <v>280</v>
      </c>
      <c r="C66" s="88" t="s">
        <v>94</v>
      </c>
      <c r="D66" s="88" t="s">
        <v>287</v>
      </c>
      <c r="E66" s="88">
        <v>68.744</v>
      </c>
      <c r="F66" s="129" t="s">
        <v>566</v>
      </c>
      <c r="G66" s="90">
        <f t="shared" si="0"/>
        <v>38290.408000000003</v>
      </c>
      <c r="H66" s="91">
        <v>45016</v>
      </c>
      <c r="I66" s="91">
        <v>44036</v>
      </c>
      <c r="J66" s="90" t="s">
        <v>286</v>
      </c>
      <c r="K66" s="88"/>
      <c r="L66" s="90">
        <f t="shared" si="1"/>
        <v>0</v>
      </c>
      <c r="M66" s="86">
        <v>777</v>
      </c>
      <c r="N66" s="148">
        <v>44036</v>
      </c>
      <c r="O66" s="94">
        <f t="shared" si="2"/>
        <v>0</v>
      </c>
      <c r="P66" s="95">
        <f t="shared" si="3"/>
        <v>0</v>
      </c>
      <c r="Q66" s="96"/>
      <c r="R66" s="96"/>
      <c r="S66" s="96"/>
      <c r="T66" s="97"/>
      <c r="U66" s="129" t="s">
        <v>566</v>
      </c>
      <c r="V66" s="97">
        <f t="shared" si="4"/>
        <v>38290.408000000003</v>
      </c>
      <c r="W66" s="98"/>
      <c r="X66" s="98"/>
      <c r="Y66" s="98"/>
      <c r="Z66" s="98"/>
      <c r="AA66" s="98"/>
      <c r="AB66" s="98"/>
      <c r="AC66" s="98"/>
    </row>
    <row r="67" spans="1:29" s="99" customFormat="1" ht="65.25" customHeight="1">
      <c r="A67" s="86">
        <v>59</v>
      </c>
      <c r="B67" s="100" t="s">
        <v>280</v>
      </c>
      <c r="C67" s="88" t="s">
        <v>27</v>
      </c>
      <c r="D67" s="88" t="s">
        <v>321</v>
      </c>
      <c r="E67" s="88">
        <v>68.744</v>
      </c>
      <c r="F67" s="89" t="s">
        <v>639</v>
      </c>
      <c r="G67" s="90">
        <f t="shared" si="0"/>
        <v>1234023.544</v>
      </c>
      <c r="H67" s="91">
        <v>45016</v>
      </c>
      <c r="I67" s="91">
        <v>44078</v>
      </c>
      <c r="J67" s="90" t="s">
        <v>322</v>
      </c>
      <c r="K67" s="88"/>
      <c r="L67" s="90">
        <f t="shared" si="1"/>
        <v>0</v>
      </c>
      <c r="M67" s="86">
        <v>899</v>
      </c>
      <c r="N67" s="134">
        <v>44078</v>
      </c>
      <c r="O67" s="94">
        <f t="shared" si="2"/>
        <v>154</v>
      </c>
      <c r="P67" s="95">
        <f t="shared" si="3"/>
        <v>10586.575999999999</v>
      </c>
      <c r="Q67" s="96"/>
      <c r="R67" s="96"/>
      <c r="S67" s="96"/>
      <c r="T67" s="97"/>
      <c r="U67" s="137" t="s">
        <v>700</v>
      </c>
      <c r="V67" s="97">
        <f t="shared" si="4"/>
        <v>1223436.9680000001</v>
      </c>
      <c r="W67" s="98"/>
      <c r="X67" s="98"/>
      <c r="Y67" s="98"/>
      <c r="Z67" s="98"/>
      <c r="AA67" s="98"/>
      <c r="AB67" s="98"/>
      <c r="AC67" s="98"/>
    </row>
    <row r="68" spans="1:29" s="99" customFormat="1" ht="65.25" customHeight="1">
      <c r="A68" s="86">
        <v>60</v>
      </c>
      <c r="B68" s="100" t="s">
        <v>280</v>
      </c>
      <c r="C68" s="88" t="s">
        <v>27</v>
      </c>
      <c r="D68" s="88" t="s">
        <v>323</v>
      </c>
      <c r="E68" s="88">
        <v>68.744</v>
      </c>
      <c r="F68" s="89" t="s">
        <v>640</v>
      </c>
      <c r="G68" s="90">
        <f t="shared" si="0"/>
        <v>4674.5919999999996</v>
      </c>
      <c r="H68" s="91">
        <v>45016</v>
      </c>
      <c r="I68" s="91">
        <v>44078</v>
      </c>
      <c r="J68" s="90" t="s">
        <v>322</v>
      </c>
      <c r="K68" s="88"/>
      <c r="L68" s="90">
        <f t="shared" si="1"/>
        <v>0</v>
      </c>
      <c r="M68" s="86">
        <v>899</v>
      </c>
      <c r="N68" s="134">
        <v>44078</v>
      </c>
      <c r="O68" s="94">
        <f t="shared" si="2"/>
        <v>68</v>
      </c>
      <c r="P68" s="95">
        <f t="shared" si="3"/>
        <v>4674.5919999999996</v>
      </c>
      <c r="Q68" s="96"/>
      <c r="R68" s="96"/>
      <c r="S68" s="96"/>
      <c r="T68" s="97"/>
      <c r="U68" s="137" t="s">
        <v>605</v>
      </c>
      <c r="V68" s="97">
        <f t="shared" si="4"/>
        <v>0</v>
      </c>
      <c r="W68" s="98"/>
      <c r="X68" s="98"/>
      <c r="Y68" s="98"/>
      <c r="Z68" s="98"/>
      <c r="AA68" s="98"/>
      <c r="AB68" s="98"/>
      <c r="AC68" s="98"/>
    </row>
    <row r="69" spans="1:29" s="99" customFormat="1" ht="65.25" customHeight="1">
      <c r="A69" s="86">
        <v>61</v>
      </c>
      <c r="B69" s="100" t="s">
        <v>280</v>
      </c>
      <c r="C69" s="88" t="s">
        <v>27</v>
      </c>
      <c r="D69" s="88" t="s">
        <v>324</v>
      </c>
      <c r="E69" s="88">
        <v>68.744</v>
      </c>
      <c r="F69" s="89" t="s">
        <v>641</v>
      </c>
      <c r="G69" s="90">
        <f t="shared" si="0"/>
        <v>531734.84</v>
      </c>
      <c r="H69" s="91">
        <v>45016</v>
      </c>
      <c r="I69" s="91">
        <v>44078</v>
      </c>
      <c r="J69" s="90" t="s">
        <v>325</v>
      </c>
      <c r="K69" s="88"/>
      <c r="L69" s="90">
        <f t="shared" si="1"/>
        <v>0</v>
      </c>
      <c r="M69" s="86">
        <v>896</v>
      </c>
      <c r="N69" s="134">
        <v>44078</v>
      </c>
      <c r="O69" s="94">
        <f t="shared" si="2"/>
        <v>1319</v>
      </c>
      <c r="P69" s="95">
        <f t="shared" si="3"/>
        <v>90673.335999999996</v>
      </c>
      <c r="Q69" s="96"/>
      <c r="R69" s="96"/>
      <c r="S69" s="96"/>
      <c r="T69" s="97"/>
      <c r="U69" s="137" t="s">
        <v>701</v>
      </c>
      <c r="V69" s="97">
        <f t="shared" si="4"/>
        <v>441061.50400000002</v>
      </c>
      <c r="W69" s="98"/>
      <c r="X69" s="98"/>
      <c r="Y69" s="98"/>
      <c r="Z69" s="98"/>
      <c r="AA69" s="98"/>
      <c r="AB69" s="98"/>
      <c r="AC69" s="98"/>
    </row>
    <row r="70" spans="1:29" s="99" customFormat="1" ht="118.5" customHeight="1">
      <c r="A70" s="86">
        <v>62</v>
      </c>
      <c r="B70" s="100" t="s">
        <v>389</v>
      </c>
      <c r="C70" s="88" t="s">
        <v>16</v>
      </c>
      <c r="D70" s="88" t="s">
        <v>390</v>
      </c>
      <c r="E70" s="88">
        <v>5.8414285709999998</v>
      </c>
      <c r="F70" s="89" t="s">
        <v>642</v>
      </c>
      <c r="G70" s="90">
        <f t="shared" si="0"/>
        <v>170213.387130369</v>
      </c>
      <c r="H70" s="91">
        <v>45169</v>
      </c>
      <c r="I70" s="91">
        <v>44154</v>
      </c>
      <c r="J70" s="90" t="s">
        <v>391</v>
      </c>
      <c r="K70" s="88"/>
      <c r="L70" s="90">
        <f t="shared" si="1"/>
        <v>0</v>
      </c>
      <c r="M70" s="86">
        <v>1230</v>
      </c>
      <c r="N70" s="148">
        <v>44148</v>
      </c>
      <c r="O70" s="94">
        <f t="shared" si="2"/>
        <v>1806</v>
      </c>
      <c r="P70" s="95">
        <f t="shared" si="3"/>
        <v>10549.619999225999</v>
      </c>
      <c r="Q70" s="96"/>
      <c r="R70" s="96"/>
      <c r="S70" s="96"/>
      <c r="T70" s="97"/>
      <c r="U70" s="137" t="s">
        <v>702</v>
      </c>
      <c r="V70" s="97">
        <f t="shared" si="4"/>
        <v>159663.76713114299</v>
      </c>
      <c r="W70" s="153"/>
      <c r="X70" s="153"/>
      <c r="Y70" s="153"/>
      <c r="Z70" s="153"/>
      <c r="AA70" s="153"/>
      <c r="AB70" s="153"/>
      <c r="AC70" s="153"/>
    </row>
    <row r="71" spans="1:29" s="99" customFormat="1" ht="44.25" customHeight="1">
      <c r="A71" s="86">
        <v>63</v>
      </c>
      <c r="B71" s="128" t="s">
        <v>95</v>
      </c>
      <c r="C71" s="101" t="s">
        <v>26</v>
      </c>
      <c r="D71" s="88" t="s">
        <v>96</v>
      </c>
      <c r="E71" s="90">
        <v>2.6255000000000002</v>
      </c>
      <c r="F71" s="89" t="s">
        <v>643</v>
      </c>
      <c r="G71" s="90">
        <f t="shared" si="0"/>
        <v>61993.306000000004</v>
      </c>
      <c r="H71" s="91">
        <v>44501</v>
      </c>
      <c r="I71" s="91">
        <v>43542</v>
      </c>
      <c r="J71" s="90"/>
      <c r="K71" s="88"/>
      <c r="L71" s="90">
        <f t="shared" si="1"/>
        <v>0</v>
      </c>
      <c r="M71" s="101">
        <v>297</v>
      </c>
      <c r="N71" s="105">
        <v>43543</v>
      </c>
      <c r="O71" s="94">
        <f t="shared" si="2"/>
        <v>524</v>
      </c>
      <c r="P71" s="95">
        <f t="shared" si="3"/>
        <v>1375.7620000000002</v>
      </c>
      <c r="Q71" s="96"/>
      <c r="R71" s="96"/>
      <c r="S71" s="96"/>
      <c r="T71" s="97"/>
      <c r="U71" s="137" t="s">
        <v>703</v>
      </c>
      <c r="V71" s="97">
        <f t="shared" si="4"/>
        <v>60617.544000000002</v>
      </c>
      <c r="W71" s="98"/>
      <c r="X71" s="98"/>
      <c r="Y71" s="98"/>
      <c r="Z71" s="98"/>
      <c r="AA71" s="98"/>
      <c r="AB71" s="98"/>
      <c r="AC71" s="98"/>
    </row>
    <row r="72" spans="1:29" s="99" customFormat="1" ht="44.25" customHeight="1">
      <c r="A72" s="86">
        <v>64</v>
      </c>
      <c r="B72" s="106" t="s">
        <v>95</v>
      </c>
      <c r="C72" s="88" t="s">
        <v>26</v>
      </c>
      <c r="D72" s="88">
        <v>10719</v>
      </c>
      <c r="E72" s="90">
        <v>3.014875</v>
      </c>
      <c r="F72" s="89" t="s">
        <v>644</v>
      </c>
      <c r="G72" s="90">
        <f t="shared" si="0"/>
        <v>28942.799999999999</v>
      </c>
      <c r="H72" s="91">
        <v>44773</v>
      </c>
      <c r="I72" s="91">
        <v>43915</v>
      </c>
      <c r="J72" s="91" t="s">
        <v>194</v>
      </c>
      <c r="K72" s="88"/>
      <c r="L72" s="90">
        <f t="shared" si="1"/>
        <v>0</v>
      </c>
      <c r="M72" s="88">
        <v>579</v>
      </c>
      <c r="N72" s="91">
        <v>43888</v>
      </c>
      <c r="O72" s="94">
        <f t="shared" si="2"/>
        <v>240</v>
      </c>
      <c r="P72" s="95">
        <f t="shared" si="3"/>
        <v>723.56999999999994</v>
      </c>
      <c r="Q72" s="96"/>
      <c r="R72" s="96"/>
      <c r="S72" s="96"/>
      <c r="T72" s="97"/>
      <c r="U72" s="137" t="s">
        <v>704</v>
      </c>
      <c r="V72" s="97">
        <f t="shared" si="4"/>
        <v>28219.23</v>
      </c>
      <c r="W72" s="98"/>
      <c r="X72" s="98"/>
      <c r="Y72" s="98"/>
      <c r="Z72" s="98"/>
      <c r="AA72" s="98"/>
      <c r="AB72" s="98"/>
      <c r="AC72" s="98"/>
    </row>
    <row r="73" spans="1:29" s="99" customFormat="1" ht="44.25" customHeight="1">
      <c r="A73" s="86">
        <v>65</v>
      </c>
      <c r="B73" s="104" t="s">
        <v>95</v>
      </c>
      <c r="C73" s="88" t="s">
        <v>26</v>
      </c>
      <c r="D73" s="88">
        <v>70220</v>
      </c>
      <c r="E73" s="90">
        <v>3.014875</v>
      </c>
      <c r="F73" s="129" t="s">
        <v>224</v>
      </c>
      <c r="G73" s="90">
        <f t="shared" si="0"/>
        <v>358167.15</v>
      </c>
      <c r="H73" s="108">
        <v>44985</v>
      </c>
      <c r="I73" s="91">
        <v>43935</v>
      </c>
      <c r="J73" s="91" t="s">
        <v>216</v>
      </c>
      <c r="K73" s="88"/>
      <c r="L73" s="90">
        <f t="shared" si="1"/>
        <v>0</v>
      </c>
      <c r="M73" s="88">
        <v>416</v>
      </c>
      <c r="N73" s="91">
        <v>43934</v>
      </c>
      <c r="O73" s="94">
        <f t="shared" si="2"/>
        <v>0</v>
      </c>
      <c r="P73" s="95">
        <f t="shared" si="3"/>
        <v>0</v>
      </c>
      <c r="Q73" s="96"/>
      <c r="R73" s="96"/>
      <c r="S73" s="96"/>
      <c r="T73" s="97"/>
      <c r="U73" s="129" t="s">
        <v>224</v>
      </c>
      <c r="V73" s="97">
        <f t="shared" si="4"/>
        <v>358167.15</v>
      </c>
      <c r="W73" s="98"/>
      <c r="X73" s="98"/>
      <c r="Y73" s="98"/>
      <c r="Z73" s="98"/>
      <c r="AA73" s="98"/>
      <c r="AB73" s="98"/>
      <c r="AC73" s="98"/>
    </row>
    <row r="74" spans="1:29" s="99" customFormat="1" ht="29.25" customHeight="1">
      <c r="A74" s="86">
        <v>66</v>
      </c>
      <c r="B74" s="100" t="s">
        <v>221</v>
      </c>
      <c r="C74" s="88" t="s">
        <v>19</v>
      </c>
      <c r="D74" s="88" t="s">
        <v>392</v>
      </c>
      <c r="E74" s="88">
        <v>5.3597000000000001</v>
      </c>
      <c r="F74" s="89" t="s">
        <v>557</v>
      </c>
      <c r="G74" s="90">
        <f t="shared" si="0"/>
        <v>60891.551700000004</v>
      </c>
      <c r="H74" s="91">
        <v>44895</v>
      </c>
      <c r="I74" s="91">
        <v>44147</v>
      </c>
      <c r="J74" s="90" t="s">
        <v>393</v>
      </c>
      <c r="K74" s="88"/>
      <c r="L74" s="90">
        <f t="shared" si="1"/>
        <v>0</v>
      </c>
      <c r="M74" s="86">
        <v>1200</v>
      </c>
      <c r="N74" s="148">
        <v>44145</v>
      </c>
      <c r="O74" s="94">
        <f t="shared" si="2"/>
        <v>0</v>
      </c>
      <c r="P74" s="95">
        <f t="shared" si="3"/>
        <v>0</v>
      </c>
      <c r="Q74" s="96"/>
      <c r="R74" s="96"/>
      <c r="S74" s="96"/>
      <c r="T74" s="97"/>
      <c r="U74" s="89" t="s">
        <v>557</v>
      </c>
      <c r="V74" s="97">
        <f t="shared" si="4"/>
        <v>60891.551700000004</v>
      </c>
      <c r="W74" s="98"/>
      <c r="X74" s="98"/>
      <c r="Y74" s="98"/>
      <c r="Z74" s="98"/>
      <c r="AA74" s="98"/>
      <c r="AB74" s="98"/>
      <c r="AC74" s="98"/>
    </row>
    <row r="75" spans="1:29" s="99" customFormat="1" ht="29.25" customHeight="1">
      <c r="A75" s="86">
        <v>67</v>
      </c>
      <c r="B75" s="100" t="s">
        <v>221</v>
      </c>
      <c r="C75" s="88" t="s">
        <v>19</v>
      </c>
      <c r="D75" s="89" t="s">
        <v>222</v>
      </c>
      <c r="E75" s="90">
        <v>0.5302</v>
      </c>
      <c r="F75" s="89" t="s">
        <v>645</v>
      </c>
      <c r="G75" s="90">
        <f t="shared" si="0"/>
        <v>18769.080000000002</v>
      </c>
      <c r="H75" s="108">
        <v>44774</v>
      </c>
      <c r="I75" s="91">
        <v>43943</v>
      </c>
      <c r="J75" s="89" t="s">
        <v>223</v>
      </c>
      <c r="K75" s="88"/>
      <c r="L75" s="90">
        <f t="shared" si="1"/>
        <v>0</v>
      </c>
      <c r="M75" s="88"/>
      <c r="N75" s="91"/>
      <c r="O75" s="94">
        <f t="shared" si="2"/>
        <v>13763</v>
      </c>
      <c r="P75" s="95">
        <f t="shared" si="3"/>
        <v>7297.1426000000001</v>
      </c>
      <c r="Q75" s="96"/>
      <c r="R75" s="96"/>
      <c r="S75" s="96"/>
      <c r="T75" s="97"/>
      <c r="U75" s="137" t="s">
        <v>705</v>
      </c>
      <c r="V75" s="97">
        <f t="shared" si="4"/>
        <v>11471.937400000001</v>
      </c>
      <c r="W75" s="98"/>
      <c r="X75" s="98"/>
      <c r="Y75" s="98"/>
      <c r="Z75" s="98"/>
      <c r="AA75" s="98"/>
      <c r="AB75" s="98"/>
      <c r="AC75" s="98"/>
    </row>
    <row r="76" spans="1:29" s="99" customFormat="1" ht="29.25" customHeight="1">
      <c r="A76" s="86">
        <v>68</v>
      </c>
      <c r="B76" s="154" t="s">
        <v>221</v>
      </c>
      <c r="C76" s="91" t="s">
        <v>19</v>
      </c>
      <c r="D76" s="91" t="s">
        <v>232</v>
      </c>
      <c r="E76" s="90">
        <v>0.5302</v>
      </c>
      <c r="F76" s="129" t="s">
        <v>234</v>
      </c>
      <c r="G76" s="90">
        <f t="shared" si="0"/>
        <v>5726.16</v>
      </c>
      <c r="H76" s="91">
        <v>44774</v>
      </c>
      <c r="I76" s="91">
        <v>43965</v>
      </c>
      <c r="J76" s="91" t="s">
        <v>233</v>
      </c>
      <c r="K76" s="88"/>
      <c r="L76" s="90">
        <f t="shared" si="1"/>
        <v>0</v>
      </c>
      <c r="M76" s="88">
        <v>483</v>
      </c>
      <c r="N76" s="91">
        <v>43949</v>
      </c>
      <c r="O76" s="94">
        <f t="shared" si="2"/>
        <v>0</v>
      </c>
      <c r="P76" s="95">
        <f t="shared" si="3"/>
        <v>0</v>
      </c>
      <c r="Q76" s="96"/>
      <c r="R76" s="96"/>
      <c r="S76" s="96"/>
      <c r="T76" s="97"/>
      <c r="U76" s="129" t="s">
        <v>234</v>
      </c>
      <c r="V76" s="97">
        <f t="shared" si="4"/>
        <v>5726.16</v>
      </c>
      <c r="W76" s="98"/>
      <c r="X76" s="98"/>
      <c r="Y76" s="98"/>
      <c r="Z76" s="98"/>
      <c r="AA76" s="98"/>
      <c r="AB76" s="98"/>
      <c r="AC76" s="98"/>
    </row>
    <row r="77" spans="1:29" s="99" customFormat="1" ht="29.25" customHeight="1">
      <c r="A77" s="86">
        <v>69</v>
      </c>
      <c r="B77" s="100" t="s">
        <v>221</v>
      </c>
      <c r="C77" s="88" t="s">
        <v>19</v>
      </c>
      <c r="D77" s="88">
        <v>2200320</v>
      </c>
      <c r="E77" s="88">
        <v>0.50260000000000005</v>
      </c>
      <c r="F77" s="129" t="s">
        <v>327</v>
      </c>
      <c r="G77" s="90">
        <f t="shared" si="0"/>
        <v>42721.000000000007</v>
      </c>
      <c r="H77" s="91">
        <v>44986</v>
      </c>
      <c r="I77" s="91">
        <v>44078</v>
      </c>
      <c r="J77" s="90" t="s">
        <v>326</v>
      </c>
      <c r="K77" s="88"/>
      <c r="L77" s="90">
        <f t="shared" si="1"/>
        <v>0</v>
      </c>
      <c r="M77" s="86">
        <v>898</v>
      </c>
      <c r="N77" s="134">
        <v>44078</v>
      </c>
      <c r="O77" s="94">
        <f t="shared" si="2"/>
        <v>0</v>
      </c>
      <c r="P77" s="95">
        <f t="shared" si="3"/>
        <v>0</v>
      </c>
      <c r="Q77" s="96"/>
      <c r="R77" s="96"/>
      <c r="S77" s="96"/>
      <c r="T77" s="97"/>
      <c r="U77" s="129" t="s">
        <v>327</v>
      </c>
      <c r="V77" s="97">
        <f t="shared" si="4"/>
        <v>42721.000000000007</v>
      </c>
      <c r="W77" s="98"/>
      <c r="X77" s="98"/>
      <c r="Y77" s="98"/>
      <c r="Z77" s="98"/>
      <c r="AA77" s="98"/>
      <c r="AB77" s="98"/>
      <c r="AC77" s="98"/>
    </row>
    <row r="78" spans="1:29" s="99" customFormat="1" ht="29.25" customHeight="1">
      <c r="A78" s="86">
        <v>70</v>
      </c>
      <c r="B78" s="155" t="s">
        <v>131</v>
      </c>
      <c r="C78" s="110" t="s">
        <v>94</v>
      </c>
      <c r="D78" s="110" t="s">
        <v>132</v>
      </c>
      <c r="E78" s="112">
        <v>2.0409999999999999</v>
      </c>
      <c r="F78" s="89" t="s">
        <v>646</v>
      </c>
      <c r="G78" s="90">
        <f t="shared" si="0"/>
        <v>6131.1639999999998</v>
      </c>
      <c r="H78" s="113">
        <v>44469</v>
      </c>
      <c r="I78" s="113">
        <v>43710</v>
      </c>
      <c r="J78" s="112"/>
      <c r="K78" s="110"/>
      <c r="L78" s="90">
        <f t="shared" si="1"/>
        <v>0</v>
      </c>
      <c r="M78" s="110">
        <v>987</v>
      </c>
      <c r="N78" s="113">
        <v>43700</v>
      </c>
      <c r="O78" s="94">
        <f t="shared" si="2"/>
        <v>216</v>
      </c>
      <c r="P78" s="95">
        <f t="shared" si="3"/>
        <v>440.85599999999999</v>
      </c>
      <c r="Q78" s="96"/>
      <c r="R78" s="96"/>
      <c r="S78" s="96"/>
      <c r="T78" s="97"/>
      <c r="U78" s="137" t="s">
        <v>706</v>
      </c>
      <c r="V78" s="97">
        <f t="shared" si="4"/>
        <v>5690.308</v>
      </c>
      <c r="W78" s="98"/>
      <c r="X78" s="98"/>
      <c r="Y78" s="98"/>
      <c r="Z78" s="98"/>
      <c r="AA78" s="98"/>
      <c r="AB78" s="98"/>
      <c r="AC78" s="98"/>
    </row>
    <row r="79" spans="1:29" s="99" customFormat="1" ht="29.25" customHeight="1">
      <c r="A79" s="86">
        <v>71</v>
      </c>
      <c r="B79" s="156" t="s">
        <v>49</v>
      </c>
      <c r="C79" s="88" t="s">
        <v>50</v>
      </c>
      <c r="D79" s="88" t="s">
        <v>52</v>
      </c>
      <c r="E79" s="90">
        <v>1.9254</v>
      </c>
      <c r="F79" s="129" t="s">
        <v>567</v>
      </c>
      <c r="G79" s="90">
        <f t="shared" si="0"/>
        <v>44599.965600000003</v>
      </c>
      <c r="H79" s="157">
        <v>44227</v>
      </c>
      <c r="I79" s="105">
        <v>43255</v>
      </c>
      <c r="J79" s="121"/>
      <c r="K79" s="122"/>
      <c r="L79" s="90">
        <f t="shared" si="1"/>
        <v>0</v>
      </c>
      <c r="M79" s="121">
        <v>538</v>
      </c>
      <c r="N79" s="123">
        <v>43256</v>
      </c>
      <c r="O79" s="94">
        <f t="shared" si="2"/>
        <v>0</v>
      </c>
      <c r="P79" s="95">
        <f t="shared" si="3"/>
        <v>0</v>
      </c>
      <c r="Q79" s="96"/>
      <c r="R79" s="96"/>
      <c r="S79" s="96"/>
      <c r="T79" s="97"/>
      <c r="U79" s="129" t="s">
        <v>567</v>
      </c>
      <c r="V79" s="97">
        <f t="shared" si="4"/>
        <v>44599.965600000003</v>
      </c>
      <c r="W79" s="153"/>
      <c r="X79" s="153"/>
      <c r="Y79" s="153"/>
      <c r="Z79" s="153"/>
      <c r="AA79" s="153"/>
      <c r="AB79" s="153"/>
      <c r="AC79" s="153"/>
    </row>
    <row r="80" spans="1:29" s="99" customFormat="1" ht="28.5" customHeight="1">
      <c r="A80" s="86">
        <v>72</v>
      </c>
      <c r="B80" s="106" t="s">
        <v>49</v>
      </c>
      <c r="C80" s="158" t="s">
        <v>50</v>
      </c>
      <c r="D80" s="158" t="s">
        <v>110</v>
      </c>
      <c r="E80" s="159">
        <v>2.0409999999999999</v>
      </c>
      <c r="F80" s="89" t="s">
        <v>647</v>
      </c>
      <c r="G80" s="90">
        <f t="shared" si="0"/>
        <v>232151.50399999999</v>
      </c>
      <c r="H80" s="91">
        <v>44592</v>
      </c>
      <c r="I80" s="159" t="s">
        <v>109</v>
      </c>
      <c r="J80" s="159"/>
      <c r="K80" s="160"/>
      <c r="L80" s="90">
        <f t="shared" si="1"/>
        <v>0</v>
      </c>
      <c r="M80" s="158">
        <v>679</v>
      </c>
      <c r="N80" s="161">
        <v>43629</v>
      </c>
      <c r="O80" s="94">
        <f t="shared" si="2"/>
        <v>350</v>
      </c>
      <c r="P80" s="95">
        <f t="shared" si="3"/>
        <v>714.35</v>
      </c>
      <c r="Q80" s="96"/>
      <c r="R80" s="96"/>
      <c r="S80" s="96"/>
      <c r="T80" s="97"/>
      <c r="U80" s="137" t="s">
        <v>707</v>
      </c>
      <c r="V80" s="97">
        <f t="shared" si="4"/>
        <v>231437.15399999998</v>
      </c>
      <c r="W80" s="153"/>
      <c r="X80" s="153"/>
      <c r="Y80" s="153"/>
      <c r="Z80" s="153"/>
      <c r="AA80" s="153"/>
      <c r="AB80" s="153"/>
      <c r="AC80" s="153"/>
    </row>
    <row r="81" spans="1:29" s="99" customFormat="1" ht="40.5" customHeight="1">
      <c r="A81" s="86">
        <v>73</v>
      </c>
      <c r="B81" s="140" t="s">
        <v>123</v>
      </c>
      <c r="C81" s="146" t="s">
        <v>94</v>
      </c>
      <c r="D81" s="146" t="s">
        <v>124</v>
      </c>
      <c r="E81" s="143">
        <v>0.93626487999999997</v>
      </c>
      <c r="F81" s="89" t="s">
        <v>648</v>
      </c>
      <c r="G81" s="90">
        <f t="shared" si="0"/>
        <v>298491.54265767999</v>
      </c>
      <c r="H81" s="144">
        <v>44316</v>
      </c>
      <c r="I81" s="91">
        <v>43661</v>
      </c>
      <c r="J81" s="90"/>
      <c r="K81" s="88"/>
      <c r="L81" s="90">
        <f t="shared" si="1"/>
        <v>0</v>
      </c>
      <c r="M81" s="88">
        <v>809</v>
      </c>
      <c r="N81" s="91">
        <v>43662</v>
      </c>
      <c r="O81" s="94">
        <f t="shared" si="2"/>
        <v>0</v>
      </c>
      <c r="P81" s="95">
        <f t="shared" si="3"/>
        <v>0</v>
      </c>
      <c r="Q81" s="96"/>
      <c r="R81" s="96"/>
      <c r="S81" s="96"/>
      <c r="T81" s="97"/>
      <c r="U81" s="89" t="s">
        <v>648</v>
      </c>
      <c r="V81" s="97">
        <f t="shared" si="4"/>
        <v>298491.54265767999</v>
      </c>
      <c r="W81" s="98"/>
      <c r="X81" s="98"/>
      <c r="Y81" s="98"/>
      <c r="Z81" s="98"/>
      <c r="AA81" s="98"/>
      <c r="AB81" s="98"/>
      <c r="AC81" s="98"/>
    </row>
    <row r="82" spans="1:29" s="99" customFormat="1" ht="29.25" customHeight="1">
      <c r="A82" s="86">
        <v>74</v>
      </c>
      <c r="B82" s="106" t="s">
        <v>716</v>
      </c>
      <c r="C82" s="101" t="s">
        <v>48</v>
      </c>
      <c r="D82" s="125" t="s">
        <v>717</v>
      </c>
      <c r="E82" s="101">
        <v>0.82499999999999996</v>
      </c>
      <c r="F82" s="89"/>
      <c r="G82" s="90"/>
      <c r="H82" s="105">
        <v>44621</v>
      </c>
      <c r="I82" s="105">
        <v>44376</v>
      </c>
      <c r="J82" s="162">
        <v>1</v>
      </c>
      <c r="K82" s="101">
        <v>175060</v>
      </c>
      <c r="L82" s="90">
        <f>K82*E82</f>
        <v>144424.5</v>
      </c>
      <c r="M82" s="92"/>
      <c r="N82" s="103"/>
      <c r="O82" s="94">
        <f>F82+K82-U82</f>
        <v>0</v>
      </c>
      <c r="P82" s="95">
        <f>O82*E82</f>
        <v>0</v>
      </c>
      <c r="Q82" s="96"/>
      <c r="R82" s="96"/>
      <c r="S82" s="96"/>
      <c r="T82" s="97"/>
      <c r="U82" s="101">
        <v>175060</v>
      </c>
      <c r="V82" s="97">
        <f>U82*E82</f>
        <v>144424.5</v>
      </c>
      <c r="W82" s="98"/>
      <c r="X82" s="98"/>
      <c r="Y82" s="98"/>
      <c r="Z82" s="98"/>
      <c r="AA82" s="98"/>
      <c r="AB82" s="98"/>
      <c r="AC82" s="98"/>
    </row>
    <row r="83" spans="1:29" s="99" customFormat="1" ht="29.25" customHeight="1">
      <c r="A83" s="86">
        <v>75</v>
      </c>
      <c r="B83" s="106" t="s">
        <v>716</v>
      </c>
      <c r="C83" s="101" t="s">
        <v>48</v>
      </c>
      <c r="D83" s="125" t="s">
        <v>718</v>
      </c>
      <c r="E83" s="101">
        <v>0.82499999999999996</v>
      </c>
      <c r="F83" s="89"/>
      <c r="G83" s="90"/>
      <c r="H83" s="105">
        <v>44621</v>
      </c>
      <c r="I83" s="105">
        <v>44376</v>
      </c>
      <c r="J83" s="162">
        <v>1</v>
      </c>
      <c r="K83" s="101">
        <v>24940</v>
      </c>
      <c r="L83" s="90">
        <f>K83*E83</f>
        <v>20575.5</v>
      </c>
      <c r="M83" s="92"/>
      <c r="N83" s="103"/>
      <c r="O83" s="94">
        <f>F83+K83-U83</f>
        <v>0</v>
      </c>
      <c r="P83" s="95">
        <f>O83*E83</f>
        <v>0</v>
      </c>
      <c r="Q83" s="96"/>
      <c r="R83" s="96"/>
      <c r="S83" s="96"/>
      <c r="T83" s="97"/>
      <c r="U83" s="101">
        <v>24940</v>
      </c>
      <c r="V83" s="97">
        <f>U83*E83</f>
        <v>20575.5</v>
      </c>
      <c r="W83" s="98"/>
      <c r="X83" s="98"/>
      <c r="Y83" s="98"/>
      <c r="Z83" s="98"/>
      <c r="AA83" s="98"/>
      <c r="AB83" s="98"/>
      <c r="AC83" s="98"/>
    </row>
    <row r="84" spans="1:29" s="99" customFormat="1" ht="33" customHeight="1">
      <c r="A84" s="86">
        <v>76</v>
      </c>
      <c r="B84" s="100" t="s">
        <v>328</v>
      </c>
      <c r="C84" s="88" t="s">
        <v>19</v>
      </c>
      <c r="D84" s="88" t="s">
        <v>329</v>
      </c>
      <c r="E84" s="88">
        <v>56.126542550000003</v>
      </c>
      <c r="F84" s="89" t="s">
        <v>73</v>
      </c>
      <c r="G84" s="90">
        <f t="shared" si="0"/>
        <v>19532.0368074</v>
      </c>
      <c r="H84" s="91">
        <v>44865</v>
      </c>
      <c r="I84" s="91">
        <v>44098</v>
      </c>
      <c r="J84" s="90" t="s">
        <v>330</v>
      </c>
      <c r="K84" s="88"/>
      <c r="L84" s="90">
        <f t="shared" si="1"/>
        <v>0</v>
      </c>
      <c r="M84" s="86">
        <v>1000</v>
      </c>
      <c r="N84" s="134">
        <v>44097</v>
      </c>
      <c r="O84" s="94">
        <f t="shared" si="2"/>
        <v>256</v>
      </c>
      <c r="P84" s="95">
        <f t="shared" si="3"/>
        <v>14368.394892800001</v>
      </c>
      <c r="Q84" s="96"/>
      <c r="R84" s="96"/>
      <c r="S84" s="96"/>
      <c r="T84" s="97"/>
      <c r="U84" s="137" t="s">
        <v>708</v>
      </c>
      <c r="V84" s="97">
        <f t="shared" si="4"/>
        <v>5163.6419146000007</v>
      </c>
      <c r="W84" s="98"/>
      <c r="X84" s="98"/>
      <c r="Y84" s="98"/>
      <c r="Z84" s="98"/>
      <c r="AA84" s="98"/>
      <c r="AB84" s="98"/>
      <c r="AC84" s="98"/>
    </row>
    <row r="85" spans="1:29" s="99" customFormat="1" ht="33" customHeight="1">
      <c r="A85" s="86">
        <v>77</v>
      </c>
      <c r="B85" s="163" t="s">
        <v>328</v>
      </c>
      <c r="C85" s="110" t="s">
        <v>94</v>
      </c>
      <c r="D85" s="110" t="s">
        <v>568</v>
      </c>
      <c r="E85" s="110">
        <v>37.947659569999999</v>
      </c>
      <c r="F85" s="129" t="s">
        <v>570</v>
      </c>
      <c r="G85" s="90">
        <f t="shared" si="0"/>
        <v>756220.95991095994</v>
      </c>
      <c r="H85" s="113">
        <v>45230</v>
      </c>
      <c r="I85" s="113">
        <v>44287</v>
      </c>
      <c r="J85" s="113" t="s">
        <v>569</v>
      </c>
      <c r="K85" s="110"/>
      <c r="L85" s="90">
        <f t="shared" si="1"/>
        <v>0</v>
      </c>
      <c r="M85" s="164">
        <v>345</v>
      </c>
      <c r="N85" s="165">
        <v>44287</v>
      </c>
      <c r="O85" s="94">
        <f t="shared" si="2"/>
        <v>0</v>
      </c>
      <c r="P85" s="95">
        <f t="shared" si="3"/>
        <v>0</v>
      </c>
      <c r="Q85" s="96"/>
      <c r="R85" s="96"/>
      <c r="S85" s="96"/>
      <c r="T85" s="97"/>
      <c r="U85" s="129" t="s">
        <v>570</v>
      </c>
      <c r="V85" s="97">
        <f t="shared" si="4"/>
        <v>756220.95991095994</v>
      </c>
      <c r="W85" s="98"/>
      <c r="X85" s="98"/>
      <c r="Y85" s="98"/>
      <c r="Z85" s="98"/>
      <c r="AA85" s="98"/>
      <c r="AB85" s="98"/>
      <c r="AC85" s="98"/>
    </row>
    <row r="86" spans="1:29" s="99" customFormat="1" ht="33" customHeight="1">
      <c r="A86" s="86">
        <v>78</v>
      </c>
      <c r="B86" s="151" t="s">
        <v>485</v>
      </c>
      <c r="C86" s="88" t="s">
        <v>94</v>
      </c>
      <c r="D86" s="88" t="s">
        <v>486</v>
      </c>
      <c r="E86" s="88">
        <v>37.86414894</v>
      </c>
      <c r="F86" s="129" t="s">
        <v>489</v>
      </c>
      <c r="G86" s="90">
        <f t="shared" si="0"/>
        <v>355923.00003599998</v>
      </c>
      <c r="H86" s="91">
        <v>45107</v>
      </c>
      <c r="I86" s="91">
        <v>44257</v>
      </c>
      <c r="J86" s="91" t="s">
        <v>487</v>
      </c>
      <c r="K86" s="88"/>
      <c r="L86" s="90">
        <f t="shared" si="1"/>
        <v>0</v>
      </c>
      <c r="M86" s="86"/>
      <c r="N86" s="134"/>
      <c r="O86" s="94">
        <f t="shared" si="2"/>
        <v>0</v>
      </c>
      <c r="P86" s="95">
        <f t="shared" si="3"/>
        <v>0</v>
      </c>
      <c r="Q86" s="96"/>
      <c r="R86" s="96"/>
      <c r="S86" s="96"/>
      <c r="T86" s="97"/>
      <c r="U86" s="129" t="s">
        <v>489</v>
      </c>
      <c r="V86" s="97">
        <f t="shared" si="4"/>
        <v>355923.00003599998</v>
      </c>
      <c r="W86" s="98"/>
      <c r="X86" s="98"/>
      <c r="Y86" s="98"/>
      <c r="Z86" s="98"/>
      <c r="AA86" s="98"/>
      <c r="AB86" s="98"/>
      <c r="AC86" s="98"/>
    </row>
    <row r="87" spans="1:29" s="99" customFormat="1" ht="33" customHeight="1">
      <c r="A87" s="86">
        <v>79</v>
      </c>
      <c r="B87" s="151" t="s">
        <v>485</v>
      </c>
      <c r="C87" s="88" t="s">
        <v>94</v>
      </c>
      <c r="D87" s="88" t="s">
        <v>488</v>
      </c>
      <c r="E87" s="88">
        <v>37.86414894</v>
      </c>
      <c r="F87" s="89" t="s">
        <v>649</v>
      </c>
      <c r="G87" s="90">
        <f t="shared" si="0"/>
        <v>976327.0804179</v>
      </c>
      <c r="H87" s="91">
        <v>45107</v>
      </c>
      <c r="I87" s="91">
        <v>44257</v>
      </c>
      <c r="J87" s="91" t="s">
        <v>487</v>
      </c>
      <c r="K87" s="88"/>
      <c r="L87" s="90">
        <f t="shared" si="1"/>
        <v>0</v>
      </c>
      <c r="M87" s="86"/>
      <c r="N87" s="134"/>
      <c r="O87" s="94">
        <f t="shared" si="2"/>
        <v>3792</v>
      </c>
      <c r="P87" s="95">
        <f t="shared" si="3"/>
        <v>143580.85278048</v>
      </c>
      <c r="Q87" s="96"/>
      <c r="R87" s="96"/>
      <c r="S87" s="96"/>
      <c r="T87" s="97"/>
      <c r="U87" s="137" t="s">
        <v>709</v>
      </c>
      <c r="V87" s="97">
        <f t="shared" si="4"/>
        <v>832746.22763741994</v>
      </c>
      <c r="W87" s="98"/>
      <c r="X87" s="98"/>
      <c r="Y87" s="98"/>
      <c r="Z87" s="98"/>
      <c r="AA87" s="98"/>
      <c r="AB87" s="98"/>
      <c r="AC87" s="98"/>
    </row>
    <row r="88" spans="1:29" s="99" customFormat="1" ht="73.5" customHeight="1">
      <c r="A88" s="86">
        <v>80</v>
      </c>
      <c r="B88" s="87" t="s">
        <v>394</v>
      </c>
      <c r="C88" s="88" t="s">
        <v>16</v>
      </c>
      <c r="D88" s="88" t="s">
        <v>395</v>
      </c>
      <c r="E88" s="88">
        <v>56.205585106000001</v>
      </c>
      <c r="F88" s="89" t="s">
        <v>650</v>
      </c>
      <c r="G88" s="90">
        <f t="shared" si="0"/>
        <v>17423.731382860002</v>
      </c>
      <c r="H88" s="91">
        <v>45016</v>
      </c>
      <c r="I88" s="91">
        <v>44154</v>
      </c>
      <c r="J88" s="90" t="s">
        <v>396</v>
      </c>
      <c r="K88" s="88"/>
      <c r="L88" s="90">
        <f t="shared" si="1"/>
        <v>0</v>
      </c>
      <c r="M88" s="86">
        <v>1248</v>
      </c>
      <c r="N88" s="148">
        <v>44152</v>
      </c>
      <c r="O88" s="94">
        <f t="shared" si="2"/>
        <v>310</v>
      </c>
      <c r="P88" s="95">
        <f t="shared" si="3"/>
        <v>17423.731382860002</v>
      </c>
      <c r="Q88" s="96"/>
      <c r="R88" s="96"/>
      <c r="S88" s="96"/>
      <c r="T88" s="97"/>
      <c r="U88" s="137" t="s">
        <v>605</v>
      </c>
      <c r="V88" s="97">
        <f t="shared" si="4"/>
        <v>0</v>
      </c>
      <c r="W88" s="98"/>
      <c r="X88" s="98"/>
      <c r="Y88" s="98"/>
      <c r="Z88" s="98"/>
      <c r="AA88" s="98"/>
      <c r="AB88" s="98"/>
      <c r="AC88" s="98"/>
    </row>
    <row r="89" spans="1:29" s="99" customFormat="1" ht="35.25" customHeight="1">
      <c r="A89" s="86">
        <v>81</v>
      </c>
      <c r="B89" s="106" t="s">
        <v>328</v>
      </c>
      <c r="C89" s="101" t="s">
        <v>94</v>
      </c>
      <c r="D89" s="125" t="s">
        <v>712</v>
      </c>
      <c r="E89" s="101">
        <v>37.951489359999997</v>
      </c>
      <c r="F89" s="89"/>
      <c r="G89" s="90"/>
      <c r="H89" s="105">
        <v>45260</v>
      </c>
      <c r="I89" s="105">
        <v>44349</v>
      </c>
      <c r="J89" s="90" t="s">
        <v>713</v>
      </c>
      <c r="K89" s="101">
        <v>37036</v>
      </c>
      <c r="L89" s="90">
        <f>K89*E89</f>
        <v>1405571.3599369598</v>
      </c>
      <c r="M89" s="92">
        <v>606</v>
      </c>
      <c r="N89" s="103">
        <v>44349</v>
      </c>
      <c r="O89" s="94">
        <f>F89+K89-U89</f>
        <v>0</v>
      </c>
      <c r="P89" s="95">
        <f>O89*E89</f>
        <v>0</v>
      </c>
      <c r="Q89" s="96"/>
      <c r="R89" s="96"/>
      <c r="S89" s="96"/>
      <c r="T89" s="97"/>
      <c r="U89" s="101">
        <v>37036</v>
      </c>
      <c r="V89" s="97">
        <f>U89*E89</f>
        <v>1405571.3599369598</v>
      </c>
      <c r="W89" s="98"/>
      <c r="X89" s="98"/>
      <c r="Y89" s="98"/>
      <c r="Z89" s="98"/>
      <c r="AA89" s="98"/>
      <c r="AB89" s="98"/>
      <c r="AC89" s="98"/>
    </row>
    <row r="90" spans="1:29" s="99" customFormat="1" ht="35.25" customHeight="1">
      <c r="A90" s="86">
        <v>82</v>
      </c>
      <c r="B90" s="106" t="s">
        <v>328</v>
      </c>
      <c r="C90" s="101" t="s">
        <v>94</v>
      </c>
      <c r="D90" s="125" t="s">
        <v>714</v>
      </c>
      <c r="E90" s="101">
        <v>37.951489359999997</v>
      </c>
      <c r="F90" s="89">
        <f ca="1">SUM(F9:F95)</f>
        <v>0</v>
      </c>
      <c r="G90" s="90"/>
      <c r="H90" s="105">
        <v>45260</v>
      </c>
      <c r="I90" s="105">
        <v>44349</v>
      </c>
      <c r="J90" s="90" t="s">
        <v>713</v>
      </c>
      <c r="K90" s="101">
        <v>1692</v>
      </c>
      <c r="L90" s="90">
        <f>K90*E90</f>
        <v>64213.919997119992</v>
      </c>
      <c r="M90" s="92">
        <v>606</v>
      </c>
      <c r="N90" s="103">
        <v>44349</v>
      </c>
      <c r="O90" s="94">
        <f ca="1">F90+K90-U90</f>
        <v>0</v>
      </c>
      <c r="P90" s="95">
        <f ca="1">O90*E90</f>
        <v>0</v>
      </c>
      <c r="Q90" s="96"/>
      <c r="R90" s="96"/>
      <c r="S90" s="96"/>
      <c r="T90" s="97"/>
      <c r="U90" s="101">
        <v>1692</v>
      </c>
      <c r="V90" s="97">
        <f>U90*E90</f>
        <v>64213.919997119992</v>
      </c>
      <c r="W90" s="98"/>
      <c r="X90" s="98"/>
      <c r="Y90" s="98"/>
      <c r="Z90" s="98"/>
      <c r="AA90" s="98"/>
      <c r="AB90" s="98"/>
      <c r="AC90" s="98"/>
    </row>
    <row r="91" spans="1:29" s="99" customFormat="1" ht="60.75" customHeight="1">
      <c r="A91" s="86">
        <v>83</v>
      </c>
      <c r="B91" s="106" t="s">
        <v>410</v>
      </c>
      <c r="C91" s="88" t="s">
        <v>48</v>
      </c>
      <c r="D91" s="89" t="s">
        <v>411</v>
      </c>
      <c r="E91" s="88">
        <v>4.5574000000000003</v>
      </c>
      <c r="F91" s="129" t="s">
        <v>417</v>
      </c>
      <c r="G91" s="90">
        <f t="shared" si="0"/>
        <v>142190.88</v>
      </c>
      <c r="H91" s="91">
        <v>44865</v>
      </c>
      <c r="I91" s="91">
        <v>44187</v>
      </c>
      <c r="J91" s="90" t="s">
        <v>412</v>
      </c>
      <c r="K91" s="88"/>
      <c r="L91" s="90">
        <f t="shared" si="1"/>
        <v>0</v>
      </c>
      <c r="M91" s="86">
        <v>1410</v>
      </c>
      <c r="N91" s="148">
        <v>44182</v>
      </c>
      <c r="O91" s="94">
        <f t="shared" si="2"/>
        <v>0</v>
      </c>
      <c r="P91" s="95">
        <f t="shared" si="3"/>
        <v>0</v>
      </c>
      <c r="Q91" s="96"/>
      <c r="R91" s="96"/>
      <c r="S91" s="96"/>
      <c r="T91" s="97"/>
      <c r="U91" s="166" t="s">
        <v>417</v>
      </c>
      <c r="V91" s="97">
        <f t="shared" si="4"/>
        <v>142190.88</v>
      </c>
      <c r="W91" s="98"/>
      <c r="X91" s="98"/>
      <c r="Y91" s="98"/>
      <c r="Z91" s="98"/>
      <c r="AA91" s="98"/>
      <c r="AB91" s="98"/>
      <c r="AC91" s="98"/>
    </row>
    <row r="92" spans="1:29" s="99" customFormat="1" ht="60.75" customHeight="1">
      <c r="A92" s="86">
        <v>84</v>
      </c>
      <c r="B92" s="106" t="s">
        <v>410</v>
      </c>
      <c r="C92" s="88" t="s">
        <v>48</v>
      </c>
      <c r="D92" s="89" t="s">
        <v>413</v>
      </c>
      <c r="E92" s="88">
        <v>4.5574000000000003</v>
      </c>
      <c r="F92" s="129" t="s">
        <v>418</v>
      </c>
      <c r="G92" s="90">
        <f t="shared" si="0"/>
        <v>169535.28</v>
      </c>
      <c r="H92" s="91">
        <v>44865</v>
      </c>
      <c r="I92" s="91">
        <v>44187</v>
      </c>
      <c r="J92" s="90" t="s">
        <v>412</v>
      </c>
      <c r="K92" s="88"/>
      <c r="L92" s="90">
        <f t="shared" si="1"/>
        <v>0</v>
      </c>
      <c r="M92" s="86">
        <v>1410</v>
      </c>
      <c r="N92" s="148">
        <v>44182</v>
      </c>
      <c r="O92" s="94">
        <f t="shared" si="2"/>
        <v>0</v>
      </c>
      <c r="P92" s="95">
        <f t="shared" si="3"/>
        <v>0</v>
      </c>
      <c r="Q92" s="96"/>
      <c r="R92" s="96"/>
      <c r="S92" s="96"/>
      <c r="T92" s="97"/>
      <c r="U92" s="129" t="s">
        <v>418</v>
      </c>
      <c r="V92" s="97">
        <f t="shared" si="4"/>
        <v>169535.28</v>
      </c>
      <c r="W92" s="98"/>
      <c r="X92" s="98"/>
      <c r="Y92" s="98"/>
      <c r="Z92" s="98"/>
      <c r="AA92" s="98"/>
      <c r="AB92" s="98"/>
      <c r="AC92" s="98"/>
    </row>
    <row r="93" spans="1:29" s="99" customFormat="1" ht="60.75" customHeight="1">
      <c r="A93" s="86">
        <v>85</v>
      </c>
      <c r="B93" s="106" t="s">
        <v>410</v>
      </c>
      <c r="C93" s="88" t="s">
        <v>48</v>
      </c>
      <c r="D93" s="89" t="s">
        <v>414</v>
      </c>
      <c r="E93" s="88">
        <v>4.5574000000000003</v>
      </c>
      <c r="F93" s="89" t="s">
        <v>651</v>
      </c>
      <c r="G93" s="90">
        <f t="shared" si="0"/>
        <v>81736.969000000012</v>
      </c>
      <c r="H93" s="91">
        <v>44834</v>
      </c>
      <c r="I93" s="91">
        <v>44187</v>
      </c>
      <c r="J93" s="90" t="s">
        <v>412</v>
      </c>
      <c r="K93" s="88"/>
      <c r="L93" s="90">
        <f t="shared" si="1"/>
        <v>0</v>
      </c>
      <c r="M93" s="86">
        <v>1410</v>
      </c>
      <c r="N93" s="148">
        <v>44182</v>
      </c>
      <c r="O93" s="94">
        <f t="shared" si="2"/>
        <v>7229</v>
      </c>
      <c r="P93" s="95">
        <f t="shared" si="3"/>
        <v>32945.444600000003</v>
      </c>
      <c r="Q93" s="96"/>
      <c r="R93" s="96"/>
      <c r="S93" s="96"/>
      <c r="T93" s="97"/>
      <c r="U93" s="137" t="s">
        <v>710</v>
      </c>
      <c r="V93" s="97">
        <f t="shared" si="4"/>
        <v>48791.524400000002</v>
      </c>
      <c r="W93" s="98"/>
      <c r="X93" s="98"/>
      <c r="Y93" s="98"/>
      <c r="Z93" s="98"/>
      <c r="AA93" s="98"/>
      <c r="AB93" s="98"/>
      <c r="AC93" s="98"/>
    </row>
    <row r="94" spans="1:29" s="99" customFormat="1" ht="60.75" customHeight="1">
      <c r="A94" s="86">
        <v>86</v>
      </c>
      <c r="B94" s="106" t="s">
        <v>410</v>
      </c>
      <c r="C94" s="88" t="s">
        <v>48</v>
      </c>
      <c r="D94" s="89" t="s">
        <v>415</v>
      </c>
      <c r="E94" s="88">
        <v>4.5574000000000003</v>
      </c>
      <c r="F94" s="89" t="s">
        <v>652</v>
      </c>
      <c r="G94" s="90">
        <f t="shared" si="0"/>
        <v>160397.693</v>
      </c>
      <c r="H94" s="91">
        <v>44834</v>
      </c>
      <c r="I94" s="91">
        <v>44187</v>
      </c>
      <c r="J94" s="90" t="s">
        <v>412</v>
      </c>
      <c r="K94" s="88"/>
      <c r="L94" s="90">
        <f t="shared" si="1"/>
        <v>0</v>
      </c>
      <c r="M94" s="86">
        <v>1410</v>
      </c>
      <c r="N94" s="148">
        <v>44182</v>
      </c>
      <c r="O94" s="94">
        <f t="shared" si="2"/>
        <v>645</v>
      </c>
      <c r="P94" s="95">
        <f t="shared" si="3"/>
        <v>2939.5230000000001</v>
      </c>
      <c r="Q94" s="96"/>
      <c r="R94" s="96"/>
      <c r="S94" s="96"/>
      <c r="T94" s="97"/>
      <c r="U94" s="137" t="s">
        <v>711</v>
      </c>
      <c r="V94" s="97">
        <f t="shared" si="4"/>
        <v>157458.17000000001</v>
      </c>
      <c r="W94" s="98"/>
      <c r="X94" s="98"/>
      <c r="Y94" s="98"/>
      <c r="Z94" s="98"/>
      <c r="AA94" s="98"/>
      <c r="AB94" s="98"/>
      <c r="AC94" s="98"/>
    </row>
    <row r="95" spans="1:29" s="99" customFormat="1" ht="60.75" customHeight="1">
      <c r="A95" s="86">
        <v>87</v>
      </c>
      <c r="B95" s="106" t="s">
        <v>410</v>
      </c>
      <c r="C95" s="88" t="s">
        <v>48</v>
      </c>
      <c r="D95" s="89" t="s">
        <v>416</v>
      </c>
      <c r="E95" s="88">
        <v>4.5574000000000003</v>
      </c>
      <c r="F95" s="129" t="s">
        <v>418</v>
      </c>
      <c r="G95" s="90">
        <f t="shared" si="0"/>
        <v>169535.28</v>
      </c>
      <c r="H95" s="91">
        <v>44865</v>
      </c>
      <c r="I95" s="91">
        <v>44187</v>
      </c>
      <c r="J95" s="90" t="s">
        <v>412</v>
      </c>
      <c r="K95" s="88"/>
      <c r="L95" s="90">
        <f t="shared" si="1"/>
        <v>0</v>
      </c>
      <c r="M95" s="86">
        <v>1410</v>
      </c>
      <c r="N95" s="148">
        <v>44182</v>
      </c>
      <c r="O95" s="94">
        <f t="shared" si="2"/>
        <v>0</v>
      </c>
      <c r="P95" s="95">
        <f t="shared" si="3"/>
        <v>0</v>
      </c>
      <c r="Q95" s="96"/>
      <c r="R95" s="96"/>
      <c r="S95" s="96"/>
      <c r="T95" s="97"/>
      <c r="U95" s="129" t="s">
        <v>418</v>
      </c>
      <c r="V95" s="97">
        <f t="shared" si="4"/>
        <v>169535.28</v>
      </c>
      <c r="W95" s="98"/>
      <c r="X95" s="98"/>
      <c r="Y95" s="98"/>
      <c r="Z95" s="98"/>
      <c r="AA95" s="98"/>
      <c r="AB95" s="98"/>
      <c r="AC95" s="98"/>
    </row>
    <row r="96" spans="1:29" s="29" customFormat="1" ht="21.75" customHeight="1">
      <c r="A96" s="64"/>
      <c r="B96" s="65" t="s">
        <v>22</v>
      </c>
      <c r="C96" s="63" t="s">
        <v>23</v>
      </c>
      <c r="D96" s="66" t="s">
        <v>23</v>
      </c>
      <c r="E96" s="66" t="s">
        <v>23</v>
      </c>
      <c r="F96" s="64" t="s">
        <v>29</v>
      </c>
      <c r="G96" s="6">
        <f>SUM(G9:G95)</f>
        <v>14356898.334891118</v>
      </c>
      <c r="H96" s="66"/>
      <c r="I96" s="67"/>
      <c r="J96" s="66"/>
      <c r="K96" s="68"/>
      <c r="L96" s="6">
        <f>SUM(L9:L95)</f>
        <v>2218615.8199340799</v>
      </c>
      <c r="M96" s="66"/>
      <c r="N96" s="67" t="s">
        <v>23</v>
      </c>
      <c r="O96" s="66"/>
      <c r="P96" s="6">
        <f ca="1">SUM(P9:P95)</f>
        <v>907980.08961629507</v>
      </c>
      <c r="Q96" s="62"/>
      <c r="R96" s="35"/>
      <c r="S96" s="35"/>
      <c r="T96" s="6">
        <f>SUM(T9:T95)</f>
        <v>0</v>
      </c>
      <c r="U96" s="64" t="s">
        <v>29</v>
      </c>
      <c r="V96" s="6">
        <f>SUM(V9:V95)</f>
        <v>15667534.065208903</v>
      </c>
      <c r="X96" s="36">
        <f ca="1">G96+L96-P96-V96</f>
        <v>0</v>
      </c>
    </row>
    <row r="97" spans="1:38" ht="23.25" customHeight="1">
      <c r="A97" s="334" t="s">
        <v>153</v>
      </c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34"/>
    </row>
    <row r="98" spans="1:38" s="99" customFormat="1" ht="45">
      <c r="A98" s="167">
        <v>1</v>
      </c>
      <c r="B98" s="168" t="s">
        <v>501</v>
      </c>
      <c r="C98" s="169" t="s">
        <v>25</v>
      </c>
      <c r="D98" s="169" t="s">
        <v>502</v>
      </c>
      <c r="E98" s="170">
        <v>1.272208333</v>
      </c>
      <c r="F98" s="171">
        <v>45840</v>
      </c>
      <c r="G98" s="172">
        <f t="shared" ref="G98:G149" si="5">F98*E98</f>
        <v>58318.02998472</v>
      </c>
      <c r="H98" s="173">
        <v>44926</v>
      </c>
      <c r="I98" s="174" t="s">
        <v>503</v>
      </c>
      <c r="J98" s="175" t="s">
        <v>504</v>
      </c>
      <c r="K98" s="176"/>
      <c r="L98" s="177">
        <f t="shared" ref="L98:L149" si="6">K98*E98</f>
        <v>0</v>
      </c>
      <c r="M98" s="174">
        <v>450</v>
      </c>
      <c r="N98" s="175" t="s">
        <v>505</v>
      </c>
      <c r="O98" s="178">
        <f t="shared" ref="O98:O149" si="7">F98+K98-U98</f>
        <v>720</v>
      </c>
      <c r="P98" s="179">
        <f t="shared" ref="P98:P149" si="8">O98*E98</f>
        <v>915.98999976000005</v>
      </c>
      <c r="Q98" s="180"/>
      <c r="R98" s="181"/>
      <c r="S98" s="182"/>
      <c r="T98" s="179">
        <f t="shared" ref="T98:T149" si="9">S98*E98</f>
        <v>0</v>
      </c>
      <c r="U98" s="171">
        <v>45120</v>
      </c>
      <c r="V98" s="172">
        <f t="shared" ref="V98:V149" si="10">U98*E98</f>
        <v>57402.03998496</v>
      </c>
      <c r="W98" s="183"/>
      <c r="X98" s="184">
        <f t="shared" ref="X98:X100" si="11">G98+L98-P98-V98</f>
        <v>0</v>
      </c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</row>
    <row r="99" spans="1:38" s="99" customFormat="1" ht="45">
      <c r="A99" s="167">
        <v>2</v>
      </c>
      <c r="B99" s="168" t="s">
        <v>145</v>
      </c>
      <c r="C99" s="169" t="s">
        <v>16</v>
      </c>
      <c r="D99" s="169" t="s">
        <v>331</v>
      </c>
      <c r="E99" s="170">
        <v>2.0048333333000001</v>
      </c>
      <c r="F99" s="171">
        <v>37287</v>
      </c>
      <c r="G99" s="172">
        <f t="shared" si="5"/>
        <v>74754.220498757102</v>
      </c>
      <c r="H99" s="173" t="s">
        <v>332</v>
      </c>
      <c r="I99" s="174" t="s">
        <v>333</v>
      </c>
      <c r="J99" s="175" t="s">
        <v>334</v>
      </c>
      <c r="K99" s="176"/>
      <c r="L99" s="177">
        <f t="shared" si="6"/>
        <v>0</v>
      </c>
      <c r="M99" s="174">
        <v>2097</v>
      </c>
      <c r="N99" s="175" t="s">
        <v>335</v>
      </c>
      <c r="O99" s="178">
        <f t="shared" si="7"/>
        <v>1710</v>
      </c>
      <c r="P99" s="179">
        <f t="shared" si="8"/>
        <v>3428.264999943</v>
      </c>
      <c r="Q99" s="180"/>
      <c r="R99" s="181"/>
      <c r="S99" s="182"/>
      <c r="T99" s="179">
        <f t="shared" si="9"/>
        <v>0</v>
      </c>
      <c r="U99" s="171">
        <v>35577</v>
      </c>
      <c r="V99" s="172">
        <f t="shared" si="10"/>
        <v>71325.955498814103</v>
      </c>
      <c r="W99" s="183"/>
      <c r="X99" s="184">
        <f t="shared" si="11"/>
        <v>0</v>
      </c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</row>
    <row r="100" spans="1:38" s="99" customFormat="1" ht="30">
      <c r="A100" s="167">
        <v>3</v>
      </c>
      <c r="B100" s="168" t="s">
        <v>43</v>
      </c>
      <c r="C100" s="186" t="s">
        <v>16</v>
      </c>
      <c r="D100" s="187" t="s">
        <v>263</v>
      </c>
      <c r="E100" s="188">
        <v>8.725333333</v>
      </c>
      <c r="F100" s="171">
        <v>2790</v>
      </c>
      <c r="G100" s="172">
        <f t="shared" si="5"/>
        <v>24343.679999069998</v>
      </c>
      <c r="H100" s="189" t="s">
        <v>130</v>
      </c>
      <c r="I100" s="171" t="s">
        <v>261</v>
      </c>
      <c r="J100" s="190">
        <v>44028</v>
      </c>
      <c r="K100" s="171"/>
      <c r="L100" s="177">
        <f t="shared" si="6"/>
        <v>0</v>
      </c>
      <c r="M100" s="191" t="s">
        <v>262</v>
      </c>
      <c r="N100" s="192">
        <v>44021</v>
      </c>
      <c r="O100" s="178">
        <f t="shared" si="7"/>
        <v>2790</v>
      </c>
      <c r="P100" s="179">
        <f t="shared" si="8"/>
        <v>24343.679999069998</v>
      </c>
      <c r="Q100" s="180"/>
      <c r="R100" s="181"/>
      <c r="S100" s="182"/>
      <c r="T100" s="179">
        <f t="shared" si="9"/>
        <v>0</v>
      </c>
      <c r="U100" s="171">
        <v>0</v>
      </c>
      <c r="V100" s="172">
        <f t="shared" si="10"/>
        <v>0</v>
      </c>
      <c r="W100" s="183"/>
      <c r="X100" s="184">
        <f t="shared" si="11"/>
        <v>0</v>
      </c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</row>
    <row r="101" spans="1:38" s="99" customFormat="1" ht="30">
      <c r="A101" s="167">
        <v>4</v>
      </c>
      <c r="B101" s="168" t="s">
        <v>43</v>
      </c>
      <c r="C101" s="186" t="s">
        <v>16</v>
      </c>
      <c r="D101" s="187" t="s">
        <v>402</v>
      </c>
      <c r="E101" s="193">
        <v>8.9653333330000002</v>
      </c>
      <c r="F101" s="171">
        <v>55435</v>
      </c>
      <c r="G101" s="172">
        <f t="shared" si="5"/>
        <v>496993.25331485498</v>
      </c>
      <c r="H101" s="189" t="s">
        <v>130</v>
      </c>
      <c r="I101" s="171" t="s">
        <v>403</v>
      </c>
      <c r="J101" s="190">
        <v>44179</v>
      </c>
      <c r="K101" s="171"/>
      <c r="L101" s="177">
        <f t="shared" si="6"/>
        <v>0</v>
      </c>
      <c r="M101" s="191" t="s">
        <v>404</v>
      </c>
      <c r="N101" s="192">
        <v>44166</v>
      </c>
      <c r="O101" s="178">
        <f t="shared" si="7"/>
        <v>16550</v>
      </c>
      <c r="P101" s="179">
        <f t="shared" si="8"/>
        <v>148376.26666115</v>
      </c>
      <c r="Q101" s="180"/>
      <c r="R101" s="181"/>
      <c r="S101" s="182"/>
      <c r="T101" s="179">
        <f t="shared" si="9"/>
        <v>0</v>
      </c>
      <c r="U101" s="171">
        <v>38885</v>
      </c>
      <c r="V101" s="172">
        <f t="shared" si="10"/>
        <v>348616.98665370501</v>
      </c>
      <c r="W101" s="183"/>
      <c r="X101" s="184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</row>
    <row r="102" spans="1:38" s="99" customFormat="1" ht="38.25" customHeight="1">
      <c r="A102" s="167">
        <v>5</v>
      </c>
      <c r="B102" s="168" t="s">
        <v>43</v>
      </c>
      <c r="C102" s="186" t="s">
        <v>16</v>
      </c>
      <c r="D102" s="187" t="s">
        <v>446</v>
      </c>
      <c r="E102" s="193">
        <v>9.3493333330000006</v>
      </c>
      <c r="F102" s="171">
        <v>6900</v>
      </c>
      <c r="G102" s="172">
        <f t="shared" si="5"/>
        <v>64510.399997700006</v>
      </c>
      <c r="H102" s="194" t="s">
        <v>179</v>
      </c>
      <c r="I102" s="171" t="s">
        <v>447</v>
      </c>
      <c r="J102" s="190">
        <v>44242</v>
      </c>
      <c r="K102" s="171"/>
      <c r="L102" s="177">
        <f t="shared" si="6"/>
        <v>0</v>
      </c>
      <c r="M102" s="191" t="s">
        <v>378</v>
      </c>
      <c r="N102" s="192">
        <v>44212</v>
      </c>
      <c r="O102" s="178">
        <f t="shared" si="7"/>
        <v>0</v>
      </c>
      <c r="P102" s="179">
        <f t="shared" si="8"/>
        <v>0</v>
      </c>
      <c r="Q102" s="180"/>
      <c r="R102" s="181"/>
      <c r="S102" s="182"/>
      <c r="T102" s="179">
        <f t="shared" si="9"/>
        <v>0</v>
      </c>
      <c r="U102" s="171">
        <v>6900</v>
      </c>
      <c r="V102" s="172">
        <f t="shared" si="10"/>
        <v>64510.399997700006</v>
      </c>
      <c r="W102" s="183"/>
      <c r="X102" s="184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</row>
    <row r="103" spans="1:38" s="99" customFormat="1" ht="30">
      <c r="A103" s="167">
        <v>6</v>
      </c>
      <c r="B103" s="168" t="s">
        <v>60</v>
      </c>
      <c r="C103" s="186" t="s">
        <v>16</v>
      </c>
      <c r="D103" s="187" t="s">
        <v>154</v>
      </c>
      <c r="E103" s="188">
        <v>12.885249999999999</v>
      </c>
      <c r="F103" s="171">
        <v>16310</v>
      </c>
      <c r="G103" s="172">
        <f t="shared" si="5"/>
        <v>210158.42749999999</v>
      </c>
      <c r="H103" s="189" t="s">
        <v>155</v>
      </c>
      <c r="I103" s="171" t="s">
        <v>156</v>
      </c>
      <c r="J103" s="190">
        <v>43865</v>
      </c>
      <c r="K103" s="171"/>
      <c r="L103" s="177">
        <f t="shared" si="6"/>
        <v>0</v>
      </c>
      <c r="M103" s="191" t="s">
        <v>157</v>
      </c>
      <c r="N103" s="195">
        <v>43844</v>
      </c>
      <c r="O103" s="178">
        <f t="shared" si="7"/>
        <v>9410</v>
      </c>
      <c r="P103" s="179">
        <f t="shared" si="8"/>
        <v>121250.2025</v>
      </c>
      <c r="Q103" s="196"/>
      <c r="R103" s="189"/>
      <c r="S103" s="178"/>
      <c r="T103" s="179">
        <f t="shared" si="9"/>
        <v>0</v>
      </c>
      <c r="U103" s="171">
        <v>6900</v>
      </c>
      <c r="V103" s="172">
        <f t="shared" si="10"/>
        <v>88908.224999999991</v>
      </c>
      <c r="W103" s="183"/>
      <c r="X103" s="184">
        <f t="shared" ref="X103:X112" si="12">G103+L103-P103-V103</f>
        <v>0</v>
      </c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</row>
    <row r="104" spans="1:38" s="99" customFormat="1" ht="30">
      <c r="A104" s="167">
        <v>7</v>
      </c>
      <c r="B104" s="168" t="s">
        <v>60</v>
      </c>
      <c r="C104" s="186" t="s">
        <v>16</v>
      </c>
      <c r="D104" s="187" t="s">
        <v>158</v>
      </c>
      <c r="E104" s="188">
        <v>12.885249999999999</v>
      </c>
      <c r="F104" s="171">
        <v>11280</v>
      </c>
      <c r="G104" s="172">
        <f t="shared" si="5"/>
        <v>145345.62</v>
      </c>
      <c r="H104" s="189" t="s">
        <v>159</v>
      </c>
      <c r="I104" s="171" t="s">
        <v>156</v>
      </c>
      <c r="J104" s="190">
        <v>43865</v>
      </c>
      <c r="K104" s="171"/>
      <c r="L104" s="177">
        <f t="shared" si="6"/>
        <v>0</v>
      </c>
      <c r="M104" s="191" t="s">
        <v>157</v>
      </c>
      <c r="N104" s="195">
        <v>43844</v>
      </c>
      <c r="O104" s="178">
        <f t="shared" si="7"/>
        <v>0</v>
      </c>
      <c r="P104" s="179">
        <f t="shared" si="8"/>
        <v>0</v>
      </c>
      <c r="Q104" s="196"/>
      <c r="R104" s="189"/>
      <c r="S104" s="178"/>
      <c r="T104" s="179">
        <f t="shared" si="9"/>
        <v>0</v>
      </c>
      <c r="U104" s="171">
        <v>11280</v>
      </c>
      <c r="V104" s="172">
        <f t="shared" si="10"/>
        <v>145345.62</v>
      </c>
      <c r="W104" s="183"/>
      <c r="X104" s="184">
        <f t="shared" si="12"/>
        <v>0</v>
      </c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</row>
    <row r="105" spans="1:38" s="99" customFormat="1" ht="30">
      <c r="A105" s="167">
        <v>8</v>
      </c>
      <c r="B105" s="168" t="s">
        <v>160</v>
      </c>
      <c r="C105" s="186" t="s">
        <v>16</v>
      </c>
      <c r="D105" s="187" t="s">
        <v>161</v>
      </c>
      <c r="E105" s="188">
        <v>6.4436666660000004</v>
      </c>
      <c r="F105" s="171">
        <v>71</v>
      </c>
      <c r="G105" s="172">
        <f t="shared" si="5"/>
        <v>457.500333286</v>
      </c>
      <c r="H105" s="189" t="s">
        <v>146</v>
      </c>
      <c r="I105" s="171" t="s">
        <v>156</v>
      </c>
      <c r="J105" s="190">
        <v>43865</v>
      </c>
      <c r="K105" s="171"/>
      <c r="L105" s="177">
        <f t="shared" si="6"/>
        <v>0</v>
      </c>
      <c r="M105" s="191" t="s">
        <v>157</v>
      </c>
      <c r="N105" s="195">
        <v>43844</v>
      </c>
      <c r="O105" s="178">
        <f t="shared" si="7"/>
        <v>0</v>
      </c>
      <c r="P105" s="179">
        <f t="shared" si="8"/>
        <v>0</v>
      </c>
      <c r="Q105" s="196"/>
      <c r="R105" s="189"/>
      <c r="S105" s="178"/>
      <c r="T105" s="179">
        <f t="shared" si="9"/>
        <v>0</v>
      </c>
      <c r="U105" s="171">
        <v>71</v>
      </c>
      <c r="V105" s="172">
        <f t="shared" si="10"/>
        <v>457.500333286</v>
      </c>
      <c r="W105" s="183"/>
      <c r="X105" s="184">
        <f t="shared" si="12"/>
        <v>0</v>
      </c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</row>
    <row r="106" spans="1:38" s="99" customFormat="1" ht="30">
      <c r="A106" s="167">
        <v>9</v>
      </c>
      <c r="B106" s="168" t="s">
        <v>365</v>
      </c>
      <c r="C106" s="186" t="s">
        <v>16</v>
      </c>
      <c r="D106" s="187" t="s">
        <v>366</v>
      </c>
      <c r="E106" s="193">
        <v>16.670300000000001</v>
      </c>
      <c r="F106" s="171">
        <v>3120</v>
      </c>
      <c r="G106" s="172">
        <f t="shared" si="5"/>
        <v>52011.336000000003</v>
      </c>
      <c r="H106" s="189" t="s">
        <v>100</v>
      </c>
      <c r="I106" s="171">
        <v>112</v>
      </c>
      <c r="J106" s="190">
        <v>44137</v>
      </c>
      <c r="K106" s="171"/>
      <c r="L106" s="177">
        <f t="shared" si="6"/>
        <v>0</v>
      </c>
      <c r="M106" s="191" t="s">
        <v>367</v>
      </c>
      <c r="N106" s="195">
        <v>43608</v>
      </c>
      <c r="O106" s="178">
        <f t="shared" si="7"/>
        <v>840</v>
      </c>
      <c r="P106" s="179">
        <f t="shared" si="8"/>
        <v>14003.052000000001</v>
      </c>
      <c r="Q106" s="196"/>
      <c r="R106" s="189"/>
      <c r="S106" s="178"/>
      <c r="T106" s="179">
        <f t="shared" si="9"/>
        <v>0</v>
      </c>
      <c r="U106" s="171">
        <v>2280</v>
      </c>
      <c r="V106" s="172">
        <f t="shared" si="10"/>
        <v>38008.284</v>
      </c>
      <c r="W106" s="183"/>
      <c r="X106" s="184">
        <f t="shared" si="12"/>
        <v>0</v>
      </c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</row>
    <row r="107" spans="1:38" s="99" customFormat="1" ht="39" customHeight="1">
      <c r="A107" s="167">
        <v>10</v>
      </c>
      <c r="B107" s="168" t="s">
        <v>162</v>
      </c>
      <c r="C107" s="186" t="s">
        <v>16</v>
      </c>
      <c r="D107" s="187" t="s">
        <v>163</v>
      </c>
      <c r="E107" s="188">
        <v>382.42232142799998</v>
      </c>
      <c r="F107" s="171">
        <v>1904</v>
      </c>
      <c r="G107" s="172">
        <f t="shared" si="5"/>
        <v>728132.09999891196</v>
      </c>
      <c r="H107" s="189" t="s">
        <v>155</v>
      </c>
      <c r="I107" s="171" t="s">
        <v>164</v>
      </c>
      <c r="J107" s="190">
        <v>43888</v>
      </c>
      <c r="K107" s="171"/>
      <c r="L107" s="177">
        <f t="shared" si="6"/>
        <v>0</v>
      </c>
      <c r="M107" s="191" t="s">
        <v>165</v>
      </c>
      <c r="N107" s="195">
        <v>43873</v>
      </c>
      <c r="O107" s="178">
        <f t="shared" si="7"/>
        <v>392</v>
      </c>
      <c r="P107" s="179">
        <f t="shared" si="8"/>
        <v>149909.54999977598</v>
      </c>
      <c r="Q107" s="196"/>
      <c r="R107" s="189"/>
      <c r="S107" s="178"/>
      <c r="T107" s="179">
        <f t="shared" si="9"/>
        <v>0</v>
      </c>
      <c r="U107" s="171">
        <v>1512</v>
      </c>
      <c r="V107" s="172">
        <f t="shared" si="10"/>
        <v>578222.54999913601</v>
      </c>
      <c r="W107" s="183"/>
      <c r="X107" s="184">
        <f t="shared" si="12"/>
        <v>0</v>
      </c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</row>
    <row r="108" spans="1:38" s="99" customFormat="1" ht="32.25" customHeight="1">
      <c r="A108" s="167">
        <v>11</v>
      </c>
      <c r="B108" s="168" t="s">
        <v>162</v>
      </c>
      <c r="C108" s="186" t="s">
        <v>16</v>
      </c>
      <c r="D108" s="187" t="s">
        <v>163</v>
      </c>
      <c r="E108" s="188">
        <v>382.42232142799998</v>
      </c>
      <c r="F108" s="171">
        <v>168</v>
      </c>
      <c r="G108" s="172">
        <f t="shared" si="5"/>
        <v>64246.949999903998</v>
      </c>
      <c r="H108" s="189" t="s">
        <v>155</v>
      </c>
      <c r="I108" s="171" t="s">
        <v>203</v>
      </c>
      <c r="J108" s="190">
        <v>43949</v>
      </c>
      <c r="K108" s="171"/>
      <c r="L108" s="177">
        <f t="shared" si="6"/>
        <v>0</v>
      </c>
      <c r="M108" s="191" t="s">
        <v>204</v>
      </c>
      <c r="N108" s="192">
        <v>43928</v>
      </c>
      <c r="O108" s="178">
        <f t="shared" si="7"/>
        <v>0</v>
      </c>
      <c r="P108" s="179">
        <f t="shared" si="8"/>
        <v>0</v>
      </c>
      <c r="Q108" s="196"/>
      <c r="R108" s="189"/>
      <c r="S108" s="178"/>
      <c r="T108" s="179">
        <f t="shared" si="9"/>
        <v>0</v>
      </c>
      <c r="U108" s="171">
        <v>168</v>
      </c>
      <c r="V108" s="172">
        <f t="shared" si="10"/>
        <v>64246.949999903998</v>
      </c>
      <c r="W108" s="183"/>
      <c r="X108" s="184">
        <f t="shared" si="12"/>
        <v>0</v>
      </c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</row>
    <row r="109" spans="1:38" s="99" customFormat="1" ht="32.25" customHeight="1">
      <c r="A109" s="167">
        <v>12</v>
      </c>
      <c r="B109" s="168" t="s">
        <v>166</v>
      </c>
      <c r="C109" s="186" t="s">
        <v>16</v>
      </c>
      <c r="D109" s="187" t="s">
        <v>167</v>
      </c>
      <c r="E109" s="188">
        <v>33.252321428999998</v>
      </c>
      <c r="F109" s="171">
        <v>1904</v>
      </c>
      <c r="G109" s="172">
        <f t="shared" si="5"/>
        <v>63312.420000815997</v>
      </c>
      <c r="H109" s="189" t="s">
        <v>146</v>
      </c>
      <c r="I109" s="171" t="s">
        <v>164</v>
      </c>
      <c r="J109" s="190">
        <v>43888</v>
      </c>
      <c r="K109" s="171"/>
      <c r="L109" s="177">
        <f t="shared" si="6"/>
        <v>0</v>
      </c>
      <c r="M109" s="191" t="s">
        <v>165</v>
      </c>
      <c r="N109" s="195">
        <v>43873</v>
      </c>
      <c r="O109" s="178">
        <f t="shared" si="7"/>
        <v>392</v>
      </c>
      <c r="P109" s="179">
        <f t="shared" si="8"/>
        <v>13034.910000168</v>
      </c>
      <c r="Q109" s="196"/>
      <c r="R109" s="189"/>
      <c r="S109" s="178"/>
      <c r="T109" s="179">
        <f t="shared" si="9"/>
        <v>0</v>
      </c>
      <c r="U109" s="171">
        <v>1512</v>
      </c>
      <c r="V109" s="172">
        <f t="shared" si="10"/>
        <v>50277.510000647999</v>
      </c>
      <c r="W109" s="183"/>
      <c r="X109" s="184">
        <f t="shared" si="12"/>
        <v>0</v>
      </c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5"/>
      <c r="AI109" s="185"/>
      <c r="AJ109" s="185"/>
      <c r="AK109" s="185"/>
      <c r="AL109" s="185"/>
    </row>
    <row r="110" spans="1:38" s="99" customFormat="1" ht="32.25" customHeight="1">
      <c r="A110" s="167">
        <v>13</v>
      </c>
      <c r="B110" s="168" t="s">
        <v>166</v>
      </c>
      <c r="C110" s="186" t="s">
        <v>16</v>
      </c>
      <c r="D110" s="187" t="s">
        <v>167</v>
      </c>
      <c r="E110" s="188">
        <v>32.824107142999999</v>
      </c>
      <c r="F110" s="171">
        <v>168</v>
      </c>
      <c r="G110" s="172">
        <f t="shared" si="5"/>
        <v>5514.4500000239996</v>
      </c>
      <c r="H110" s="189" t="s">
        <v>146</v>
      </c>
      <c r="I110" s="171" t="s">
        <v>203</v>
      </c>
      <c r="J110" s="190">
        <v>43949</v>
      </c>
      <c r="K110" s="171"/>
      <c r="L110" s="177">
        <f t="shared" si="6"/>
        <v>0</v>
      </c>
      <c r="M110" s="191" t="s">
        <v>204</v>
      </c>
      <c r="N110" s="192">
        <v>43928</v>
      </c>
      <c r="O110" s="178">
        <f t="shared" si="7"/>
        <v>0</v>
      </c>
      <c r="P110" s="179">
        <f t="shared" si="8"/>
        <v>0</v>
      </c>
      <c r="Q110" s="196"/>
      <c r="R110" s="189"/>
      <c r="S110" s="178"/>
      <c r="T110" s="179">
        <f t="shared" si="9"/>
        <v>0</v>
      </c>
      <c r="U110" s="171">
        <v>168</v>
      </c>
      <c r="V110" s="172">
        <f t="shared" si="10"/>
        <v>5514.4500000239996</v>
      </c>
      <c r="W110" s="183"/>
      <c r="X110" s="184">
        <f t="shared" si="12"/>
        <v>0</v>
      </c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5"/>
    </row>
    <row r="111" spans="1:38" s="99" customFormat="1" ht="30.75" customHeight="1">
      <c r="A111" s="167">
        <v>14</v>
      </c>
      <c r="B111" s="168" t="s">
        <v>45</v>
      </c>
      <c r="C111" s="186" t="s">
        <v>19</v>
      </c>
      <c r="D111" s="187" t="s">
        <v>245</v>
      </c>
      <c r="E111" s="188">
        <v>3.5366666659999999</v>
      </c>
      <c r="F111" s="178">
        <v>5068</v>
      </c>
      <c r="G111" s="172">
        <f t="shared" si="5"/>
        <v>17923.826663288</v>
      </c>
      <c r="H111" s="189" t="s">
        <v>242</v>
      </c>
      <c r="I111" s="178" t="s">
        <v>243</v>
      </c>
      <c r="J111" s="194" t="s">
        <v>244</v>
      </c>
      <c r="K111" s="178"/>
      <c r="L111" s="177">
        <f t="shared" si="6"/>
        <v>0</v>
      </c>
      <c r="M111" s="174">
        <v>1266</v>
      </c>
      <c r="N111" s="197">
        <v>43978</v>
      </c>
      <c r="O111" s="178">
        <f t="shared" si="7"/>
        <v>30</v>
      </c>
      <c r="P111" s="179">
        <f t="shared" si="8"/>
        <v>106.09999997999999</v>
      </c>
      <c r="Q111" s="178"/>
      <c r="R111" s="189"/>
      <c r="S111" s="178"/>
      <c r="T111" s="179">
        <f t="shared" si="9"/>
        <v>0</v>
      </c>
      <c r="U111" s="178">
        <v>5038</v>
      </c>
      <c r="V111" s="172">
        <f t="shared" si="10"/>
        <v>17817.726663308</v>
      </c>
      <c r="W111" s="183"/>
      <c r="X111" s="184">
        <f t="shared" si="12"/>
        <v>0</v>
      </c>
      <c r="Y111" s="185"/>
      <c r="Z111" s="185"/>
      <c r="AA111" s="185"/>
      <c r="AB111" s="185"/>
      <c r="AC111" s="185"/>
      <c r="AD111" s="185"/>
      <c r="AE111" s="185"/>
      <c r="AF111" s="185"/>
      <c r="AG111" s="185"/>
      <c r="AH111" s="185"/>
      <c r="AI111" s="185"/>
      <c r="AJ111" s="185"/>
      <c r="AK111" s="185"/>
      <c r="AL111" s="185"/>
    </row>
    <row r="112" spans="1:38" s="99" customFormat="1" ht="30.75" customHeight="1">
      <c r="A112" s="167">
        <v>15</v>
      </c>
      <c r="B112" s="168" t="s">
        <v>45</v>
      </c>
      <c r="C112" s="186" t="s">
        <v>19</v>
      </c>
      <c r="D112" s="187" t="s">
        <v>264</v>
      </c>
      <c r="E112" s="188">
        <v>3.4163333329999999</v>
      </c>
      <c r="F112" s="178">
        <v>18464</v>
      </c>
      <c r="G112" s="172">
        <f t="shared" si="5"/>
        <v>63079.178660512</v>
      </c>
      <c r="H112" s="189" t="s">
        <v>265</v>
      </c>
      <c r="I112" s="171" t="s">
        <v>266</v>
      </c>
      <c r="J112" s="187" t="s">
        <v>267</v>
      </c>
      <c r="K112" s="178"/>
      <c r="L112" s="177">
        <f t="shared" si="6"/>
        <v>0</v>
      </c>
      <c r="M112" s="174">
        <v>1527</v>
      </c>
      <c r="N112" s="197">
        <v>44018</v>
      </c>
      <c r="O112" s="178">
        <f t="shared" si="7"/>
        <v>2730</v>
      </c>
      <c r="P112" s="179">
        <f t="shared" si="8"/>
        <v>9326.5899990899998</v>
      </c>
      <c r="Q112" s="178"/>
      <c r="R112" s="189"/>
      <c r="S112" s="178"/>
      <c r="T112" s="179">
        <f t="shared" si="9"/>
        <v>0</v>
      </c>
      <c r="U112" s="178">
        <v>15734</v>
      </c>
      <c r="V112" s="172">
        <f t="shared" si="10"/>
        <v>53752.588661422</v>
      </c>
      <c r="W112" s="183"/>
      <c r="X112" s="184">
        <f t="shared" si="12"/>
        <v>0</v>
      </c>
      <c r="Y112" s="185"/>
      <c r="Z112" s="185"/>
      <c r="AA112" s="185"/>
      <c r="AB112" s="185"/>
      <c r="AC112" s="185"/>
      <c r="AD112" s="185"/>
      <c r="AE112" s="185"/>
      <c r="AF112" s="185"/>
      <c r="AG112" s="185"/>
      <c r="AH112" s="185"/>
      <c r="AI112" s="185"/>
      <c r="AJ112" s="185"/>
      <c r="AK112" s="185"/>
      <c r="AL112" s="185"/>
    </row>
    <row r="113" spans="1:38" s="99" customFormat="1" ht="30" customHeight="1">
      <c r="A113" s="167">
        <v>16</v>
      </c>
      <c r="B113" s="168" t="s">
        <v>45</v>
      </c>
      <c r="C113" s="186" t="s">
        <v>19</v>
      </c>
      <c r="D113" s="187" t="s">
        <v>405</v>
      </c>
      <c r="E113" s="193">
        <v>3.7143333329999999</v>
      </c>
      <c r="F113" s="178">
        <v>52470</v>
      </c>
      <c r="G113" s="172">
        <f t="shared" si="5"/>
        <v>194891.06998251</v>
      </c>
      <c r="H113" s="189" t="s">
        <v>339</v>
      </c>
      <c r="I113" s="171" t="s">
        <v>406</v>
      </c>
      <c r="J113" s="187" t="s">
        <v>407</v>
      </c>
      <c r="K113" s="178"/>
      <c r="L113" s="177">
        <f t="shared" si="6"/>
        <v>0</v>
      </c>
      <c r="M113" s="174">
        <v>2797</v>
      </c>
      <c r="N113" s="197">
        <v>44169</v>
      </c>
      <c r="O113" s="178">
        <f t="shared" si="7"/>
        <v>0</v>
      </c>
      <c r="P113" s="179">
        <f t="shared" si="8"/>
        <v>0</v>
      </c>
      <c r="Q113" s="178"/>
      <c r="R113" s="189"/>
      <c r="S113" s="178"/>
      <c r="T113" s="179">
        <f t="shared" si="9"/>
        <v>0</v>
      </c>
      <c r="U113" s="178">
        <v>52470</v>
      </c>
      <c r="V113" s="172">
        <f t="shared" si="10"/>
        <v>194891.06998251</v>
      </c>
      <c r="W113" s="183"/>
      <c r="X113" s="184"/>
      <c r="Y113" s="185"/>
      <c r="Z113" s="185"/>
      <c r="AA113" s="185"/>
      <c r="AB113" s="185"/>
      <c r="AC113" s="185"/>
      <c r="AD113" s="185"/>
      <c r="AE113" s="185"/>
      <c r="AF113" s="185"/>
      <c r="AG113" s="185"/>
      <c r="AH113" s="185"/>
      <c r="AI113" s="185"/>
      <c r="AJ113" s="185"/>
      <c r="AK113" s="185"/>
      <c r="AL113" s="185"/>
    </row>
    <row r="114" spans="1:38" s="99" customFormat="1" ht="48.75" customHeight="1">
      <c r="A114" s="167">
        <v>17</v>
      </c>
      <c r="B114" s="168" t="s">
        <v>189</v>
      </c>
      <c r="C114" s="186" t="s">
        <v>19</v>
      </c>
      <c r="D114" s="187" t="s">
        <v>235</v>
      </c>
      <c r="E114" s="188">
        <v>6.1989999999999998</v>
      </c>
      <c r="F114" s="178">
        <v>1920</v>
      </c>
      <c r="G114" s="172">
        <f t="shared" si="5"/>
        <v>11902.08</v>
      </c>
      <c r="H114" s="189" t="s">
        <v>100</v>
      </c>
      <c r="I114" s="171" t="s">
        <v>236</v>
      </c>
      <c r="J114" s="190">
        <v>43977</v>
      </c>
      <c r="K114" s="178"/>
      <c r="L114" s="177">
        <f t="shared" si="6"/>
        <v>0</v>
      </c>
      <c r="M114" s="174">
        <v>1127</v>
      </c>
      <c r="N114" s="197">
        <v>43964</v>
      </c>
      <c r="O114" s="178">
        <f t="shared" si="7"/>
        <v>1890</v>
      </c>
      <c r="P114" s="179">
        <f t="shared" si="8"/>
        <v>11716.11</v>
      </c>
      <c r="Q114" s="178"/>
      <c r="R114" s="189"/>
      <c r="S114" s="178"/>
      <c r="T114" s="179">
        <f t="shared" si="9"/>
        <v>0</v>
      </c>
      <c r="U114" s="178">
        <v>30</v>
      </c>
      <c r="V114" s="172">
        <f t="shared" si="10"/>
        <v>185.97</v>
      </c>
      <c r="W114" s="183"/>
      <c r="X114" s="184">
        <f t="shared" ref="X114:X119" si="13">G114+L114-P114-V114</f>
        <v>-6.5369931689929217E-13</v>
      </c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85"/>
      <c r="AL114" s="185"/>
    </row>
    <row r="115" spans="1:38" s="99" customFormat="1" ht="48.75" customHeight="1">
      <c r="A115" s="167">
        <v>18</v>
      </c>
      <c r="B115" s="168" t="s">
        <v>189</v>
      </c>
      <c r="C115" s="186" t="s">
        <v>19</v>
      </c>
      <c r="D115" s="187" t="s">
        <v>237</v>
      </c>
      <c r="E115" s="188">
        <v>6.2149999999999999</v>
      </c>
      <c r="F115" s="178">
        <v>16</v>
      </c>
      <c r="G115" s="172">
        <f t="shared" si="5"/>
        <v>99.44</v>
      </c>
      <c r="H115" s="189" t="s">
        <v>100</v>
      </c>
      <c r="I115" s="171" t="s">
        <v>236</v>
      </c>
      <c r="J115" s="190">
        <v>43977</v>
      </c>
      <c r="K115" s="178"/>
      <c r="L115" s="177">
        <f t="shared" si="6"/>
        <v>0</v>
      </c>
      <c r="M115" s="174">
        <v>1127</v>
      </c>
      <c r="N115" s="197">
        <v>43964</v>
      </c>
      <c r="O115" s="178">
        <f t="shared" si="7"/>
        <v>0</v>
      </c>
      <c r="P115" s="179">
        <f t="shared" si="8"/>
        <v>0</v>
      </c>
      <c r="Q115" s="178"/>
      <c r="R115" s="189"/>
      <c r="S115" s="178"/>
      <c r="T115" s="179">
        <f t="shared" si="9"/>
        <v>0</v>
      </c>
      <c r="U115" s="178">
        <v>16</v>
      </c>
      <c r="V115" s="172">
        <f t="shared" si="10"/>
        <v>99.44</v>
      </c>
      <c r="W115" s="183"/>
      <c r="X115" s="184">
        <f t="shared" si="13"/>
        <v>0</v>
      </c>
      <c r="Y115" s="185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85"/>
      <c r="AK115" s="185"/>
      <c r="AL115" s="185"/>
    </row>
    <row r="116" spans="1:38" s="99" customFormat="1" ht="53.25" customHeight="1">
      <c r="A116" s="167">
        <v>19</v>
      </c>
      <c r="B116" s="168" t="s">
        <v>189</v>
      </c>
      <c r="C116" s="186" t="s">
        <v>19</v>
      </c>
      <c r="D116" s="187" t="s">
        <v>506</v>
      </c>
      <c r="E116" s="193">
        <v>5.8783333329999996</v>
      </c>
      <c r="F116" s="178">
        <v>4920</v>
      </c>
      <c r="G116" s="172">
        <f t="shared" si="5"/>
        <v>28921.399998359997</v>
      </c>
      <c r="H116" s="194" t="s">
        <v>179</v>
      </c>
      <c r="I116" s="171" t="s">
        <v>507</v>
      </c>
      <c r="J116" s="190">
        <v>44257</v>
      </c>
      <c r="K116" s="178"/>
      <c r="L116" s="177">
        <f t="shared" si="6"/>
        <v>0</v>
      </c>
      <c r="M116" s="174">
        <v>277</v>
      </c>
      <c r="N116" s="197">
        <v>44244</v>
      </c>
      <c r="O116" s="178">
        <f t="shared" si="7"/>
        <v>840</v>
      </c>
      <c r="P116" s="179">
        <f t="shared" si="8"/>
        <v>4937.7999997199995</v>
      </c>
      <c r="Q116" s="178"/>
      <c r="R116" s="189"/>
      <c r="S116" s="178"/>
      <c r="T116" s="179">
        <f t="shared" si="9"/>
        <v>0</v>
      </c>
      <c r="U116" s="178">
        <v>4080</v>
      </c>
      <c r="V116" s="172">
        <f t="shared" si="10"/>
        <v>23983.599998639998</v>
      </c>
      <c r="W116" s="183"/>
      <c r="X116" s="184">
        <f t="shared" si="13"/>
        <v>0</v>
      </c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5"/>
    </row>
    <row r="117" spans="1:38" s="99" customFormat="1" ht="56.25" customHeight="1">
      <c r="A117" s="167">
        <v>20</v>
      </c>
      <c r="B117" s="168" t="s">
        <v>189</v>
      </c>
      <c r="C117" s="186" t="s">
        <v>19</v>
      </c>
      <c r="D117" s="187" t="s">
        <v>508</v>
      </c>
      <c r="E117" s="193">
        <v>5.8783333329999996</v>
      </c>
      <c r="F117" s="178">
        <v>134220</v>
      </c>
      <c r="G117" s="172">
        <f t="shared" si="5"/>
        <v>788989.89995525999</v>
      </c>
      <c r="H117" s="194" t="s">
        <v>509</v>
      </c>
      <c r="I117" s="171" t="s">
        <v>507</v>
      </c>
      <c r="J117" s="190">
        <v>44257</v>
      </c>
      <c r="K117" s="178"/>
      <c r="L117" s="177">
        <f t="shared" si="6"/>
        <v>0</v>
      </c>
      <c r="M117" s="174">
        <v>277</v>
      </c>
      <c r="N117" s="197">
        <v>44244</v>
      </c>
      <c r="O117" s="178">
        <f t="shared" si="7"/>
        <v>51960</v>
      </c>
      <c r="P117" s="179">
        <f t="shared" si="8"/>
        <v>305438.19998267997</v>
      </c>
      <c r="Q117" s="178"/>
      <c r="R117" s="189"/>
      <c r="S117" s="178"/>
      <c r="T117" s="179">
        <f t="shared" si="9"/>
        <v>0</v>
      </c>
      <c r="U117" s="178">
        <v>82260</v>
      </c>
      <c r="V117" s="172">
        <f t="shared" si="10"/>
        <v>483551.69997257995</v>
      </c>
      <c r="W117" s="183"/>
      <c r="X117" s="184">
        <f t="shared" si="13"/>
        <v>0</v>
      </c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5"/>
    </row>
    <row r="118" spans="1:38" s="99" customFormat="1" ht="41.25" customHeight="1">
      <c r="A118" s="167">
        <v>21</v>
      </c>
      <c r="B118" s="198" t="s">
        <v>44</v>
      </c>
      <c r="C118" s="186" t="s">
        <v>19</v>
      </c>
      <c r="D118" s="187" t="s">
        <v>304</v>
      </c>
      <c r="E118" s="193">
        <v>4.354666666</v>
      </c>
      <c r="F118" s="178">
        <v>13</v>
      </c>
      <c r="G118" s="172">
        <f t="shared" si="5"/>
        <v>56.610666658</v>
      </c>
      <c r="H118" s="189">
        <v>44681</v>
      </c>
      <c r="I118" s="171" t="s">
        <v>305</v>
      </c>
      <c r="J118" s="190">
        <v>44047</v>
      </c>
      <c r="K118" s="178"/>
      <c r="L118" s="177">
        <f t="shared" si="6"/>
        <v>0</v>
      </c>
      <c r="M118" s="191" t="s">
        <v>306</v>
      </c>
      <c r="N118" s="195">
        <v>44029</v>
      </c>
      <c r="O118" s="178">
        <f t="shared" si="7"/>
        <v>0</v>
      </c>
      <c r="P118" s="179">
        <f t="shared" si="8"/>
        <v>0</v>
      </c>
      <c r="Q118" s="178"/>
      <c r="R118" s="189"/>
      <c r="S118" s="178"/>
      <c r="T118" s="179">
        <f t="shared" si="9"/>
        <v>0</v>
      </c>
      <c r="U118" s="178">
        <v>13</v>
      </c>
      <c r="V118" s="172">
        <f t="shared" si="10"/>
        <v>56.610666658</v>
      </c>
      <c r="W118" s="183"/>
      <c r="X118" s="184">
        <f t="shared" si="13"/>
        <v>0</v>
      </c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</row>
    <row r="119" spans="1:38" s="99" customFormat="1" ht="51" customHeight="1">
      <c r="A119" s="167">
        <v>22</v>
      </c>
      <c r="B119" s="168" t="s">
        <v>44</v>
      </c>
      <c r="C119" s="186" t="s">
        <v>19</v>
      </c>
      <c r="D119" s="187" t="s">
        <v>304</v>
      </c>
      <c r="E119" s="193">
        <v>4.9826666660000001</v>
      </c>
      <c r="F119" s="178">
        <v>23918</v>
      </c>
      <c r="G119" s="172">
        <f t="shared" si="5"/>
        <v>119175.421317388</v>
      </c>
      <c r="H119" s="189" t="s">
        <v>130</v>
      </c>
      <c r="I119" s="171" t="s">
        <v>336</v>
      </c>
      <c r="J119" s="190">
        <v>44083</v>
      </c>
      <c r="K119" s="178"/>
      <c r="L119" s="177">
        <f t="shared" si="6"/>
        <v>0</v>
      </c>
      <c r="M119" s="191" t="s">
        <v>337</v>
      </c>
      <c r="N119" s="192">
        <v>44064</v>
      </c>
      <c r="O119" s="178">
        <f t="shared" si="7"/>
        <v>23190</v>
      </c>
      <c r="P119" s="179">
        <f t="shared" si="8"/>
        <v>115548.03998454</v>
      </c>
      <c r="Q119" s="178"/>
      <c r="R119" s="189"/>
      <c r="S119" s="178"/>
      <c r="T119" s="179">
        <f t="shared" si="9"/>
        <v>0</v>
      </c>
      <c r="U119" s="178">
        <v>728</v>
      </c>
      <c r="V119" s="172">
        <f t="shared" si="10"/>
        <v>3627.3813328480001</v>
      </c>
      <c r="W119" s="183"/>
      <c r="X119" s="184">
        <f t="shared" si="13"/>
        <v>0</v>
      </c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5"/>
    </row>
    <row r="120" spans="1:38" s="99" customFormat="1" ht="28.5" customHeight="1">
      <c r="A120" s="167">
        <v>23</v>
      </c>
      <c r="B120" s="199" t="s">
        <v>44</v>
      </c>
      <c r="C120" s="186" t="s">
        <v>19</v>
      </c>
      <c r="D120" s="187" t="s">
        <v>510</v>
      </c>
      <c r="E120" s="193">
        <v>4.4996666660000004</v>
      </c>
      <c r="F120" s="178">
        <v>89010</v>
      </c>
      <c r="G120" s="172">
        <f t="shared" si="5"/>
        <v>400515.32994066004</v>
      </c>
      <c r="H120" s="194" t="s">
        <v>511</v>
      </c>
      <c r="I120" s="171" t="s">
        <v>512</v>
      </c>
      <c r="J120" s="190">
        <v>44257</v>
      </c>
      <c r="K120" s="178"/>
      <c r="L120" s="177">
        <f t="shared" si="6"/>
        <v>0</v>
      </c>
      <c r="M120" s="191" t="s">
        <v>513</v>
      </c>
      <c r="N120" s="192">
        <v>44244</v>
      </c>
      <c r="O120" s="178">
        <f t="shared" si="7"/>
        <v>0</v>
      </c>
      <c r="P120" s="179">
        <f t="shared" si="8"/>
        <v>0</v>
      </c>
      <c r="Q120" s="178"/>
      <c r="R120" s="189"/>
      <c r="S120" s="178"/>
      <c r="T120" s="179">
        <f t="shared" si="9"/>
        <v>0</v>
      </c>
      <c r="U120" s="178">
        <v>89010</v>
      </c>
      <c r="V120" s="172">
        <f t="shared" si="10"/>
        <v>400515.32994066004</v>
      </c>
      <c r="W120" s="183"/>
      <c r="X120" s="184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  <c r="AK120" s="185"/>
      <c r="AL120" s="185"/>
    </row>
    <row r="121" spans="1:38" s="99" customFormat="1" ht="28.5" customHeight="1">
      <c r="A121" s="167">
        <v>24</v>
      </c>
      <c r="B121" s="199" t="s">
        <v>44</v>
      </c>
      <c r="C121" s="186" t="s">
        <v>19</v>
      </c>
      <c r="D121" s="187" t="s">
        <v>514</v>
      </c>
      <c r="E121" s="193">
        <v>4.4996666660000004</v>
      </c>
      <c r="F121" s="178">
        <v>162990</v>
      </c>
      <c r="G121" s="172">
        <f t="shared" si="5"/>
        <v>733400.66989134008</v>
      </c>
      <c r="H121" s="194" t="s">
        <v>515</v>
      </c>
      <c r="I121" s="171" t="s">
        <v>512</v>
      </c>
      <c r="J121" s="190">
        <v>44257</v>
      </c>
      <c r="K121" s="178"/>
      <c r="L121" s="177">
        <f t="shared" si="6"/>
        <v>0</v>
      </c>
      <c r="M121" s="191" t="s">
        <v>513</v>
      </c>
      <c r="N121" s="192">
        <v>44244</v>
      </c>
      <c r="O121" s="178">
        <f t="shared" si="7"/>
        <v>0</v>
      </c>
      <c r="P121" s="179">
        <f t="shared" si="8"/>
        <v>0</v>
      </c>
      <c r="Q121" s="178"/>
      <c r="R121" s="189"/>
      <c r="S121" s="178"/>
      <c r="T121" s="179">
        <f t="shared" si="9"/>
        <v>0</v>
      </c>
      <c r="U121" s="178">
        <v>162990</v>
      </c>
      <c r="V121" s="172">
        <f t="shared" si="10"/>
        <v>733400.66989134008</v>
      </c>
      <c r="W121" s="183"/>
      <c r="X121" s="184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  <c r="AK121" s="185"/>
      <c r="AL121" s="185"/>
    </row>
    <row r="122" spans="1:38" s="99" customFormat="1" ht="29.25" customHeight="1">
      <c r="A122" s="167">
        <v>25</v>
      </c>
      <c r="B122" s="168" t="s">
        <v>128</v>
      </c>
      <c r="C122" s="186" t="s">
        <v>19</v>
      </c>
      <c r="D122" s="187" t="s">
        <v>129</v>
      </c>
      <c r="E122" s="188">
        <v>2.7203333330000001</v>
      </c>
      <c r="F122" s="178">
        <v>13320</v>
      </c>
      <c r="G122" s="172">
        <f t="shared" si="5"/>
        <v>36234.839995560003</v>
      </c>
      <c r="H122" s="189" t="s">
        <v>130</v>
      </c>
      <c r="I122" s="171" t="s">
        <v>127</v>
      </c>
      <c r="J122" s="190">
        <v>43705</v>
      </c>
      <c r="K122" s="178"/>
      <c r="L122" s="177">
        <f t="shared" si="6"/>
        <v>0</v>
      </c>
      <c r="M122" s="174">
        <v>1798</v>
      </c>
      <c r="N122" s="197">
        <v>43692</v>
      </c>
      <c r="O122" s="178">
        <f t="shared" si="7"/>
        <v>4320</v>
      </c>
      <c r="P122" s="179">
        <f t="shared" si="8"/>
        <v>11751.839998560001</v>
      </c>
      <c r="Q122" s="178"/>
      <c r="R122" s="189"/>
      <c r="S122" s="178"/>
      <c r="T122" s="179">
        <f t="shared" si="9"/>
        <v>0</v>
      </c>
      <c r="U122" s="178">
        <v>9000</v>
      </c>
      <c r="V122" s="172">
        <f t="shared" si="10"/>
        <v>24482.999997000003</v>
      </c>
      <c r="W122" s="183"/>
      <c r="X122" s="184">
        <f t="shared" ref="X122:X127" si="14">G122+L122-P122-V122</f>
        <v>0</v>
      </c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5"/>
    </row>
    <row r="123" spans="1:38" s="99" customFormat="1" ht="40.5" customHeight="1">
      <c r="A123" s="167">
        <v>26</v>
      </c>
      <c r="B123" s="168" t="s">
        <v>34</v>
      </c>
      <c r="C123" s="186" t="s">
        <v>33</v>
      </c>
      <c r="D123" s="187" t="s">
        <v>268</v>
      </c>
      <c r="E123" s="193">
        <v>5.1540999999999997</v>
      </c>
      <c r="F123" s="171">
        <v>1260</v>
      </c>
      <c r="G123" s="172">
        <f t="shared" si="5"/>
        <v>6494.1659999999993</v>
      </c>
      <c r="H123" s="189" t="s">
        <v>269</v>
      </c>
      <c r="I123" s="171">
        <v>1</v>
      </c>
      <c r="J123" s="190">
        <v>44146</v>
      </c>
      <c r="K123" s="171"/>
      <c r="L123" s="177">
        <f t="shared" si="6"/>
        <v>0</v>
      </c>
      <c r="M123" s="174">
        <v>60</v>
      </c>
      <c r="N123" s="197">
        <v>43875</v>
      </c>
      <c r="O123" s="178">
        <f t="shared" si="7"/>
        <v>1260</v>
      </c>
      <c r="P123" s="179">
        <f t="shared" si="8"/>
        <v>6494.1659999999993</v>
      </c>
      <c r="Q123" s="200"/>
      <c r="R123" s="201"/>
      <c r="S123" s="200"/>
      <c r="T123" s="179">
        <f t="shared" si="9"/>
        <v>0</v>
      </c>
      <c r="U123" s="171">
        <v>0</v>
      </c>
      <c r="V123" s="172">
        <f t="shared" si="10"/>
        <v>0</v>
      </c>
      <c r="W123" s="202"/>
      <c r="X123" s="184">
        <f t="shared" si="14"/>
        <v>0</v>
      </c>
      <c r="Y123" s="203"/>
      <c r="Z123" s="203"/>
      <c r="AA123" s="203"/>
      <c r="AB123" s="203"/>
      <c r="AC123" s="203"/>
      <c r="AD123" s="203"/>
      <c r="AE123" s="203"/>
      <c r="AF123" s="203"/>
      <c r="AG123" s="203"/>
      <c r="AH123" s="203"/>
      <c r="AI123" s="203"/>
      <c r="AJ123" s="203"/>
      <c r="AK123" s="203"/>
      <c r="AL123" s="203"/>
    </row>
    <row r="124" spans="1:38" s="99" customFormat="1" ht="27.75" customHeight="1">
      <c r="A124" s="167">
        <v>27</v>
      </c>
      <c r="B124" s="168" t="s">
        <v>408</v>
      </c>
      <c r="C124" s="186" t="s">
        <v>25</v>
      </c>
      <c r="D124" s="187" t="s">
        <v>268</v>
      </c>
      <c r="E124" s="193">
        <v>5.1540999999999997</v>
      </c>
      <c r="F124" s="171">
        <v>300</v>
      </c>
      <c r="G124" s="172">
        <f t="shared" si="5"/>
        <v>1546.23</v>
      </c>
      <c r="H124" s="189" t="s">
        <v>269</v>
      </c>
      <c r="I124" s="171">
        <v>2344</v>
      </c>
      <c r="J124" s="190">
        <v>44173</v>
      </c>
      <c r="K124" s="171"/>
      <c r="L124" s="177">
        <f t="shared" si="6"/>
        <v>0</v>
      </c>
      <c r="M124" s="174">
        <v>60</v>
      </c>
      <c r="N124" s="197">
        <v>43875</v>
      </c>
      <c r="O124" s="178">
        <f t="shared" si="7"/>
        <v>300</v>
      </c>
      <c r="P124" s="179">
        <f t="shared" si="8"/>
        <v>1546.23</v>
      </c>
      <c r="Q124" s="178"/>
      <c r="R124" s="189"/>
      <c r="S124" s="178"/>
      <c r="T124" s="179">
        <f t="shared" si="9"/>
        <v>0</v>
      </c>
      <c r="U124" s="171">
        <v>0</v>
      </c>
      <c r="V124" s="172">
        <f t="shared" si="10"/>
        <v>0</v>
      </c>
      <c r="W124" s="204"/>
      <c r="X124" s="184">
        <f t="shared" si="14"/>
        <v>0</v>
      </c>
      <c r="Y124" s="205"/>
      <c r="Z124" s="205"/>
      <c r="AA124" s="205"/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05"/>
      <c r="AL124" s="183"/>
    </row>
    <row r="125" spans="1:38" s="99" customFormat="1" ht="27.75" customHeight="1">
      <c r="A125" s="167">
        <v>28</v>
      </c>
      <c r="B125" s="168" t="s">
        <v>59</v>
      </c>
      <c r="C125" s="186" t="s">
        <v>16</v>
      </c>
      <c r="D125" s="187" t="s">
        <v>64</v>
      </c>
      <c r="E125" s="206">
        <v>8.7117261900000003</v>
      </c>
      <c r="F125" s="171">
        <v>1718</v>
      </c>
      <c r="G125" s="172">
        <f t="shared" si="5"/>
        <v>14966.745594420001</v>
      </c>
      <c r="H125" s="189" t="s">
        <v>65</v>
      </c>
      <c r="I125" s="171" t="s">
        <v>66</v>
      </c>
      <c r="J125" s="190">
        <v>43451</v>
      </c>
      <c r="K125" s="171"/>
      <c r="L125" s="177">
        <f t="shared" si="6"/>
        <v>0</v>
      </c>
      <c r="M125" s="174">
        <v>2258</v>
      </c>
      <c r="N125" s="207">
        <v>43438</v>
      </c>
      <c r="O125" s="178">
        <f t="shared" si="7"/>
        <v>308</v>
      </c>
      <c r="P125" s="179">
        <f t="shared" si="8"/>
        <v>2683.2116665200001</v>
      </c>
      <c r="Q125" s="178"/>
      <c r="R125" s="189"/>
      <c r="S125" s="178"/>
      <c r="T125" s="179">
        <f t="shared" si="9"/>
        <v>0</v>
      </c>
      <c r="U125" s="171">
        <v>1410</v>
      </c>
      <c r="V125" s="172">
        <f t="shared" si="10"/>
        <v>12283.5339279</v>
      </c>
      <c r="W125" s="204"/>
      <c r="X125" s="184">
        <f t="shared" si="14"/>
        <v>0</v>
      </c>
      <c r="Y125" s="205"/>
      <c r="Z125" s="205"/>
      <c r="AA125" s="205"/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05"/>
      <c r="AL125" s="183"/>
    </row>
    <row r="126" spans="1:38" s="99" customFormat="1" ht="39.75" customHeight="1">
      <c r="A126" s="167">
        <v>29</v>
      </c>
      <c r="B126" s="208" t="s">
        <v>190</v>
      </c>
      <c r="C126" s="176" t="s">
        <v>25</v>
      </c>
      <c r="D126" s="187" t="s">
        <v>307</v>
      </c>
      <c r="E126" s="209">
        <v>0.67049999999999998</v>
      </c>
      <c r="F126" s="171">
        <v>3000</v>
      </c>
      <c r="G126" s="172">
        <f t="shared" si="5"/>
        <v>2011.5</v>
      </c>
      <c r="H126" s="189" t="s">
        <v>308</v>
      </c>
      <c r="I126" s="171" t="s">
        <v>309</v>
      </c>
      <c r="J126" s="190">
        <v>44047</v>
      </c>
      <c r="K126" s="171"/>
      <c r="L126" s="177">
        <f t="shared" si="6"/>
        <v>0</v>
      </c>
      <c r="M126" s="171">
        <v>1582</v>
      </c>
      <c r="N126" s="190">
        <v>44025</v>
      </c>
      <c r="O126" s="178">
        <f t="shared" si="7"/>
        <v>1100</v>
      </c>
      <c r="P126" s="179">
        <f t="shared" si="8"/>
        <v>737.55</v>
      </c>
      <c r="Q126" s="178"/>
      <c r="R126" s="189"/>
      <c r="S126" s="178"/>
      <c r="T126" s="179">
        <f t="shared" si="9"/>
        <v>0</v>
      </c>
      <c r="U126" s="171">
        <v>1900</v>
      </c>
      <c r="V126" s="172">
        <f t="shared" si="10"/>
        <v>1273.95</v>
      </c>
      <c r="W126" s="204"/>
      <c r="X126" s="184">
        <f t="shared" si="14"/>
        <v>0</v>
      </c>
      <c r="Y126" s="205"/>
      <c r="Z126" s="205"/>
      <c r="AA126" s="205"/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05"/>
      <c r="AL126" s="183"/>
    </row>
    <row r="127" spans="1:38" s="99" customFormat="1" ht="56.25" customHeight="1">
      <c r="A127" s="167">
        <v>30</v>
      </c>
      <c r="B127" s="210" t="s">
        <v>40</v>
      </c>
      <c r="C127" s="176" t="s">
        <v>16</v>
      </c>
      <c r="D127" s="187" t="s">
        <v>191</v>
      </c>
      <c r="E127" s="206">
        <v>0.93033333299999998</v>
      </c>
      <c r="F127" s="171">
        <v>14130</v>
      </c>
      <c r="G127" s="172">
        <f t="shared" si="5"/>
        <v>13145.60999529</v>
      </c>
      <c r="H127" s="189" t="s">
        <v>78</v>
      </c>
      <c r="I127" s="171" t="s">
        <v>192</v>
      </c>
      <c r="J127" s="190">
        <v>43915</v>
      </c>
      <c r="K127" s="171"/>
      <c r="L127" s="177">
        <f t="shared" si="6"/>
        <v>0</v>
      </c>
      <c r="M127" s="176">
        <v>635</v>
      </c>
      <c r="N127" s="190">
        <v>43901</v>
      </c>
      <c r="O127" s="178">
        <f t="shared" si="7"/>
        <v>2580</v>
      </c>
      <c r="P127" s="179">
        <f t="shared" si="8"/>
        <v>2400.2599991399998</v>
      </c>
      <c r="Q127" s="178"/>
      <c r="R127" s="189"/>
      <c r="S127" s="178"/>
      <c r="T127" s="179">
        <f t="shared" si="9"/>
        <v>0</v>
      </c>
      <c r="U127" s="171">
        <v>11550</v>
      </c>
      <c r="V127" s="172">
        <f t="shared" si="10"/>
        <v>10745.34999615</v>
      </c>
      <c r="W127" s="204"/>
      <c r="X127" s="184">
        <f t="shared" si="14"/>
        <v>0</v>
      </c>
      <c r="Y127" s="205"/>
      <c r="Z127" s="205"/>
      <c r="AA127" s="205"/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05"/>
      <c r="AL127" s="183"/>
    </row>
    <row r="128" spans="1:38" s="99" customFormat="1" ht="57" customHeight="1">
      <c r="A128" s="167">
        <v>31</v>
      </c>
      <c r="B128" s="210" t="s">
        <v>40</v>
      </c>
      <c r="C128" s="176" t="s">
        <v>16</v>
      </c>
      <c r="D128" s="187" t="s">
        <v>310</v>
      </c>
      <c r="E128" s="206">
        <v>3.0594999999999999</v>
      </c>
      <c r="F128" s="171">
        <v>60000</v>
      </c>
      <c r="G128" s="172">
        <f t="shared" si="5"/>
        <v>183570</v>
      </c>
      <c r="H128" s="189">
        <v>44985</v>
      </c>
      <c r="I128" s="171">
        <v>114</v>
      </c>
      <c r="J128" s="190">
        <v>44284</v>
      </c>
      <c r="K128" s="171"/>
      <c r="L128" s="177">
        <f t="shared" si="6"/>
        <v>0</v>
      </c>
      <c r="M128" s="176">
        <v>1746</v>
      </c>
      <c r="N128" s="190">
        <v>44043</v>
      </c>
      <c r="O128" s="178">
        <f t="shared" si="7"/>
        <v>0</v>
      </c>
      <c r="P128" s="179">
        <f t="shared" si="8"/>
        <v>0</v>
      </c>
      <c r="Q128" s="178"/>
      <c r="R128" s="189"/>
      <c r="S128" s="178"/>
      <c r="T128" s="179">
        <f t="shared" si="9"/>
        <v>0</v>
      </c>
      <c r="U128" s="171">
        <v>60000</v>
      </c>
      <c r="V128" s="172">
        <f t="shared" si="10"/>
        <v>183570</v>
      </c>
      <c r="W128" s="183"/>
      <c r="X128" s="184"/>
      <c r="Y128" s="185"/>
      <c r="Z128" s="185"/>
      <c r="AA128" s="185"/>
      <c r="AB128" s="185"/>
      <c r="AC128" s="185"/>
      <c r="AD128" s="185"/>
      <c r="AE128" s="185"/>
      <c r="AF128" s="185"/>
      <c r="AG128" s="185"/>
      <c r="AH128" s="185"/>
      <c r="AI128" s="185"/>
      <c r="AJ128" s="185"/>
      <c r="AK128" s="185"/>
      <c r="AL128" s="185"/>
    </row>
    <row r="129" spans="1:38" s="99" customFormat="1" ht="57" customHeight="1">
      <c r="A129" s="167">
        <v>32</v>
      </c>
      <c r="B129" s="210" t="s">
        <v>40</v>
      </c>
      <c r="C129" s="176" t="s">
        <v>16</v>
      </c>
      <c r="D129" s="187" t="s">
        <v>338</v>
      </c>
      <c r="E129" s="206">
        <v>3.1516999999999999</v>
      </c>
      <c r="F129" s="171">
        <v>43024</v>
      </c>
      <c r="G129" s="172">
        <f t="shared" si="5"/>
        <v>135598.7408</v>
      </c>
      <c r="H129" s="189" t="s">
        <v>265</v>
      </c>
      <c r="I129" s="171">
        <v>2193</v>
      </c>
      <c r="J129" s="190">
        <v>44158</v>
      </c>
      <c r="K129" s="171"/>
      <c r="L129" s="177">
        <f t="shared" si="6"/>
        <v>0</v>
      </c>
      <c r="M129" s="176">
        <v>1932</v>
      </c>
      <c r="N129" s="190">
        <v>44064</v>
      </c>
      <c r="O129" s="178">
        <f t="shared" si="7"/>
        <v>13215</v>
      </c>
      <c r="P129" s="179">
        <f t="shared" si="8"/>
        <v>41649.715499999998</v>
      </c>
      <c r="Q129" s="178"/>
      <c r="R129" s="189"/>
      <c r="S129" s="178"/>
      <c r="T129" s="179">
        <f t="shared" si="9"/>
        <v>0</v>
      </c>
      <c r="U129" s="171">
        <v>29809</v>
      </c>
      <c r="V129" s="172">
        <f t="shared" si="10"/>
        <v>93949.025299999994</v>
      </c>
      <c r="W129" s="183"/>
      <c r="X129" s="184">
        <f>G129+L129-P129-V129</f>
        <v>0</v>
      </c>
      <c r="Y129" s="185"/>
      <c r="Z129" s="185"/>
      <c r="AA129" s="185"/>
      <c r="AB129" s="185"/>
      <c r="AC129" s="185"/>
      <c r="AD129" s="185"/>
      <c r="AE129" s="185"/>
      <c r="AF129" s="185"/>
      <c r="AG129" s="185"/>
      <c r="AH129" s="185"/>
      <c r="AI129" s="185"/>
      <c r="AJ129" s="185"/>
      <c r="AK129" s="185"/>
      <c r="AL129" s="185"/>
    </row>
    <row r="130" spans="1:38" s="99" customFormat="1" ht="57" customHeight="1">
      <c r="A130" s="167">
        <v>33</v>
      </c>
      <c r="B130" s="210" t="s">
        <v>40</v>
      </c>
      <c r="C130" s="176" t="s">
        <v>16</v>
      </c>
      <c r="D130" s="187" t="s">
        <v>338</v>
      </c>
      <c r="E130" s="206">
        <v>3.1516666660000001</v>
      </c>
      <c r="F130" s="171">
        <v>60000</v>
      </c>
      <c r="G130" s="172">
        <f t="shared" si="5"/>
        <v>189099.99996000002</v>
      </c>
      <c r="H130" s="189" t="s">
        <v>265</v>
      </c>
      <c r="I130" s="171">
        <v>114</v>
      </c>
      <c r="J130" s="190">
        <v>44284</v>
      </c>
      <c r="K130" s="171"/>
      <c r="L130" s="177">
        <f t="shared" si="6"/>
        <v>0</v>
      </c>
      <c r="M130" s="176">
        <v>1932</v>
      </c>
      <c r="N130" s="190">
        <v>44064</v>
      </c>
      <c r="O130" s="178">
        <f t="shared" si="7"/>
        <v>0</v>
      </c>
      <c r="P130" s="179">
        <f t="shared" si="8"/>
        <v>0</v>
      </c>
      <c r="Q130" s="178"/>
      <c r="R130" s="189"/>
      <c r="S130" s="178"/>
      <c r="T130" s="179">
        <f t="shared" si="9"/>
        <v>0</v>
      </c>
      <c r="U130" s="171">
        <v>60000</v>
      </c>
      <c r="V130" s="172">
        <f t="shared" si="10"/>
        <v>189099.99996000002</v>
      </c>
      <c r="W130" s="183"/>
      <c r="X130" s="184"/>
      <c r="Y130" s="185"/>
      <c r="Z130" s="185"/>
      <c r="AA130" s="185"/>
      <c r="AB130" s="185"/>
      <c r="AC130" s="185"/>
      <c r="AD130" s="185"/>
      <c r="AE130" s="185"/>
      <c r="AF130" s="185"/>
      <c r="AG130" s="185"/>
      <c r="AH130" s="185"/>
      <c r="AI130" s="185"/>
      <c r="AJ130" s="185"/>
      <c r="AK130" s="185"/>
      <c r="AL130" s="185"/>
    </row>
    <row r="131" spans="1:38" s="99" customFormat="1" ht="40.5" customHeight="1">
      <c r="A131" s="167">
        <v>34</v>
      </c>
      <c r="B131" s="210" t="s">
        <v>168</v>
      </c>
      <c r="C131" s="211" t="s">
        <v>16</v>
      </c>
      <c r="D131" s="187" t="s">
        <v>169</v>
      </c>
      <c r="E131" s="206">
        <v>0.90216666599999995</v>
      </c>
      <c r="F131" s="171">
        <v>39</v>
      </c>
      <c r="G131" s="172">
        <f t="shared" si="5"/>
        <v>35.184499973999998</v>
      </c>
      <c r="H131" s="189" t="s">
        <v>170</v>
      </c>
      <c r="I131" s="171" t="s">
        <v>171</v>
      </c>
      <c r="J131" s="190">
        <v>43865</v>
      </c>
      <c r="K131" s="171"/>
      <c r="L131" s="177">
        <f t="shared" si="6"/>
        <v>0</v>
      </c>
      <c r="M131" s="176">
        <v>59</v>
      </c>
      <c r="N131" s="190">
        <v>43844</v>
      </c>
      <c r="O131" s="178">
        <f t="shared" si="7"/>
        <v>0</v>
      </c>
      <c r="P131" s="179">
        <f t="shared" si="8"/>
        <v>0</v>
      </c>
      <c r="Q131" s="178"/>
      <c r="R131" s="189"/>
      <c r="S131" s="178"/>
      <c r="T131" s="179">
        <f t="shared" si="9"/>
        <v>0</v>
      </c>
      <c r="U131" s="171">
        <v>39</v>
      </c>
      <c r="V131" s="172">
        <f t="shared" si="10"/>
        <v>35.184499973999998</v>
      </c>
      <c r="W131" s="204"/>
      <c r="X131" s="184">
        <f>G131+L131-P131-V131</f>
        <v>0</v>
      </c>
      <c r="Y131" s="205"/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5"/>
      <c r="AJ131" s="205"/>
      <c r="AK131" s="205"/>
      <c r="AL131" s="183"/>
    </row>
    <row r="132" spans="1:38" s="99" customFormat="1" ht="40.5" customHeight="1">
      <c r="A132" s="167">
        <v>35</v>
      </c>
      <c r="B132" s="210" t="s">
        <v>168</v>
      </c>
      <c r="C132" s="176" t="s">
        <v>16</v>
      </c>
      <c r="D132" s="187" t="s">
        <v>516</v>
      </c>
      <c r="E132" s="206">
        <v>0.78580000000000005</v>
      </c>
      <c r="F132" s="171">
        <v>13281</v>
      </c>
      <c r="G132" s="172">
        <f t="shared" si="5"/>
        <v>10436.209800000001</v>
      </c>
      <c r="H132" s="189">
        <v>45230</v>
      </c>
      <c r="I132" s="171">
        <v>2354</v>
      </c>
      <c r="J132" s="190">
        <v>44273</v>
      </c>
      <c r="K132" s="171"/>
      <c r="L132" s="177">
        <f t="shared" si="6"/>
        <v>0</v>
      </c>
      <c r="M132" s="176">
        <v>276</v>
      </c>
      <c r="N132" s="190">
        <v>43868</v>
      </c>
      <c r="O132" s="178">
        <f t="shared" si="7"/>
        <v>600</v>
      </c>
      <c r="P132" s="179">
        <f t="shared" si="8"/>
        <v>471.48</v>
      </c>
      <c r="Q132" s="178"/>
      <c r="R132" s="189"/>
      <c r="S132" s="178"/>
      <c r="T132" s="179">
        <f t="shared" si="9"/>
        <v>0</v>
      </c>
      <c r="U132" s="171">
        <v>12681</v>
      </c>
      <c r="V132" s="172">
        <f t="shared" si="10"/>
        <v>9964.729800000001</v>
      </c>
      <c r="W132" s="204"/>
      <c r="X132" s="184"/>
      <c r="Y132" s="205"/>
      <c r="Z132" s="205"/>
      <c r="AA132" s="205"/>
      <c r="AB132" s="205"/>
      <c r="AC132" s="205"/>
      <c r="AD132" s="205"/>
      <c r="AE132" s="205"/>
      <c r="AF132" s="205"/>
      <c r="AG132" s="205"/>
      <c r="AH132" s="205"/>
      <c r="AI132" s="205"/>
      <c r="AJ132" s="205"/>
      <c r="AK132" s="205"/>
      <c r="AL132" s="183"/>
    </row>
    <row r="133" spans="1:38" s="99" customFormat="1" ht="40.5" customHeight="1">
      <c r="A133" s="212">
        <v>52</v>
      </c>
      <c r="B133" s="210" t="s">
        <v>668</v>
      </c>
      <c r="C133" s="213" t="s">
        <v>25</v>
      </c>
      <c r="D133" s="187" t="s">
        <v>669</v>
      </c>
      <c r="E133" s="214">
        <v>0.55820800000000004</v>
      </c>
      <c r="F133" s="171"/>
      <c r="G133" s="172"/>
      <c r="H133" s="215">
        <v>45016</v>
      </c>
      <c r="I133" s="171" t="s">
        <v>670</v>
      </c>
      <c r="J133" s="190">
        <v>44349</v>
      </c>
      <c r="K133" s="171">
        <v>29760</v>
      </c>
      <c r="L133" s="177">
        <f>K133*E133</f>
        <v>16612.270080000002</v>
      </c>
      <c r="M133" s="174">
        <v>944</v>
      </c>
      <c r="N133" s="197">
        <v>44333</v>
      </c>
      <c r="O133" s="178">
        <f>F133+K133-U133</f>
        <v>0</v>
      </c>
      <c r="P133" s="179">
        <f>O133*E133</f>
        <v>0</v>
      </c>
      <c r="Q133" s="178"/>
      <c r="R133" s="189"/>
      <c r="S133" s="178"/>
      <c r="T133" s="179">
        <f>S133*E133</f>
        <v>0</v>
      </c>
      <c r="U133" s="171">
        <v>29760</v>
      </c>
      <c r="V133" s="172">
        <f>U133*E133</f>
        <v>16612.270080000002</v>
      </c>
      <c r="W133" s="204"/>
      <c r="X133" s="184"/>
      <c r="Y133" s="205"/>
      <c r="Z133" s="205"/>
      <c r="AA133" s="205"/>
      <c r="AB133" s="205"/>
      <c r="AC133" s="205"/>
      <c r="AD133" s="205"/>
      <c r="AE133" s="205"/>
      <c r="AF133" s="205"/>
      <c r="AG133" s="205"/>
      <c r="AH133" s="205"/>
      <c r="AI133" s="205"/>
      <c r="AJ133" s="205"/>
      <c r="AK133" s="205"/>
      <c r="AL133" s="183"/>
    </row>
    <row r="134" spans="1:38" s="99" customFormat="1" ht="40.5" customHeight="1">
      <c r="A134" s="167">
        <v>36</v>
      </c>
      <c r="B134" s="210" t="s">
        <v>74</v>
      </c>
      <c r="C134" s="176" t="s">
        <v>16</v>
      </c>
      <c r="D134" s="187" t="s">
        <v>75</v>
      </c>
      <c r="E134" s="206">
        <v>2.6640000000000001</v>
      </c>
      <c r="F134" s="171">
        <v>240</v>
      </c>
      <c r="G134" s="172">
        <f t="shared" si="5"/>
        <v>639.36</v>
      </c>
      <c r="H134" s="189">
        <v>44530</v>
      </c>
      <c r="I134" s="171" t="s">
        <v>72</v>
      </c>
      <c r="J134" s="190">
        <v>43516</v>
      </c>
      <c r="K134" s="171"/>
      <c r="L134" s="177">
        <f t="shared" si="6"/>
        <v>0</v>
      </c>
      <c r="M134" s="191" t="s">
        <v>73</v>
      </c>
      <c r="N134" s="195">
        <v>43510</v>
      </c>
      <c r="O134" s="178">
        <f t="shared" si="7"/>
        <v>0</v>
      </c>
      <c r="P134" s="179">
        <f t="shared" si="8"/>
        <v>0</v>
      </c>
      <c r="Q134" s="178"/>
      <c r="R134" s="189"/>
      <c r="S134" s="178"/>
      <c r="T134" s="179">
        <f t="shared" si="9"/>
        <v>0</v>
      </c>
      <c r="U134" s="171">
        <v>240</v>
      </c>
      <c r="V134" s="172">
        <f t="shared" si="10"/>
        <v>639.36</v>
      </c>
      <c r="W134" s="204"/>
      <c r="X134" s="184">
        <f t="shared" ref="X134:X141" si="15">G134+L134-P134-V134</f>
        <v>0</v>
      </c>
      <c r="Y134" s="205"/>
      <c r="Z134" s="205"/>
      <c r="AA134" s="205"/>
      <c r="AB134" s="205"/>
      <c r="AC134" s="205"/>
      <c r="AD134" s="205"/>
      <c r="AE134" s="205"/>
      <c r="AF134" s="205"/>
      <c r="AG134" s="205"/>
      <c r="AH134" s="205"/>
      <c r="AI134" s="205"/>
      <c r="AJ134" s="205"/>
      <c r="AK134" s="205"/>
      <c r="AL134" s="183"/>
    </row>
    <row r="135" spans="1:38" s="99" customFormat="1" ht="40.5" customHeight="1">
      <c r="A135" s="167">
        <v>37</v>
      </c>
      <c r="B135" s="210" t="s">
        <v>119</v>
      </c>
      <c r="C135" s="211" t="s">
        <v>16</v>
      </c>
      <c r="D135" s="187" t="s">
        <v>172</v>
      </c>
      <c r="E135" s="206">
        <v>30.912500000000001</v>
      </c>
      <c r="F135" s="171">
        <v>592</v>
      </c>
      <c r="G135" s="172">
        <f t="shared" si="5"/>
        <v>18300.2</v>
      </c>
      <c r="H135" s="189" t="s">
        <v>76</v>
      </c>
      <c r="I135" s="171" t="s">
        <v>173</v>
      </c>
      <c r="J135" s="190">
        <v>43865</v>
      </c>
      <c r="K135" s="171"/>
      <c r="L135" s="177">
        <f t="shared" si="6"/>
        <v>0</v>
      </c>
      <c r="M135" s="191" t="s">
        <v>174</v>
      </c>
      <c r="N135" s="195">
        <v>43845</v>
      </c>
      <c r="O135" s="178">
        <f t="shared" si="7"/>
        <v>592</v>
      </c>
      <c r="P135" s="179">
        <f t="shared" si="8"/>
        <v>18300.2</v>
      </c>
      <c r="Q135" s="178"/>
      <c r="R135" s="189"/>
      <c r="S135" s="178"/>
      <c r="T135" s="179">
        <f t="shared" si="9"/>
        <v>0</v>
      </c>
      <c r="U135" s="216">
        <v>0</v>
      </c>
      <c r="V135" s="172">
        <f t="shared" si="10"/>
        <v>0</v>
      </c>
      <c r="W135" s="204"/>
      <c r="X135" s="184">
        <f t="shared" si="15"/>
        <v>0</v>
      </c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183"/>
    </row>
    <row r="136" spans="1:38" s="99" customFormat="1" ht="40.5" customHeight="1">
      <c r="A136" s="167">
        <v>38</v>
      </c>
      <c r="B136" s="210" t="s">
        <v>119</v>
      </c>
      <c r="C136" s="176" t="s">
        <v>16</v>
      </c>
      <c r="D136" s="187" t="s">
        <v>368</v>
      </c>
      <c r="E136" s="206">
        <v>27.095357143000001</v>
      </c>
      <c r="F136" s="171">
        <v>7896</v>
      </c>
      <c r="G136" s="172">
        <f t="shared" si="5"/>
        <v>213944.94000112801</v>
      </c>
      <c r="H136" s="189" t="s">
        <v>369</v>
      </c>
      <c r="I136" s="171" t="s">
        <v>370</v>
      </c>
      <c r="J136" s="190">
        <v>44147</v>
      </c>
      <c r="K136" s="171"/>
      <c r="L136" s="177">
        <f t="shared" si="6"/>
        <v>0</v>
      </c>
      <c r="M136" s="191" t="s">
        <v>371</v>
      </c>
      <c r="N136" s="195">
        <v>44119</v>
      </c>
      <c r="O136" s="178">
        <f t="shared" si="7"/>
        <v>4452</v>
      </c>
      <c r="P136" s="179">
        <f t="shared" si="8"/>
        <v>120628.530000636</v>
      </c>
      <c r="Q136" s="178"/>
      <c r="R136" s="189"/>
      <c r="S136" s="178"/>
      <c r="T136" s="179">
        <f t="shared" si="9"/>
        <v>0</v>
      </c>
      <c r="U136" s="171">
        <v>3444</v>
      </c>
      <c r="V136" s="172">
        <f t="shared" si="10"/>
        <v>93316.410000492004</v>
      </c>
      <c r="W136" s="204"/>
      <c r="X136" s="184">
        <f t="shared" si="15"/>
        <v>0</v>
      </c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183"/>
    </row>
    <row r="137" spans="1:38" s="99" customFormat="1" ht="40.5" customHeight="1">
      <c r="A137" s="167">
        <v>39</v>
      </c>
      <c r="B137" s="217" t="s">
        <v>120</v>
      </c>
      <c r="C137" s="218" t="s">
        <v>16</v>
      </c>
      <c r="D137" s="219" t="s">
        <v>342</v>
      </c>
      <c r="E137" s="220">
        <v>16.429642857000001</v>
      </c>
      <c r="F137" s="171">
        <v>25424</v>
      </c>
      <c r="G137" s="172">
        <f t="shared" si="5"/>
        <v>417707.23999636801</v>
      </c>
      <c r="H137" s="221" t="s">
        <v>78</v>
      </c>
      <c r="I137" s="222" t="s">
        <v>343</v>
      </c>
      <c r="J137" s="223">
        <v>44106</v>
      </c>
      <c r="K137" s="222"/>
      <c r="L137" s="177">
        <f t="shared" si="6"/>
        <v>0</v>
      </c>
      <c r="M137" s="224" t="s">
        <v>178</v>
      </c>
      <c r="N137" s="225">
        <v>43868</v>
      </c>
      <c r="O137" s="178">
        <f t="shared" si="7"/>
        <v>7336</v>
      </c>
      <c r="P137" s="179">
        <f t="shared" si="8"/>
        <v>120527.859998952</v>
      </c>
      <c r="Q137" s="178"/>
      <c r="R137" s="189"/>
      <c r="S137" s="178"/>
      <c r="T137" s="179">
        <f t="shared" si="9"/>
        <v>0</v>
      </c>
      <c r="U137" s="171">
        <v>18088</v>
      </c>
      <c r="V137" s="172">
        <f t="shared" si="10"/>
        <v>297179.37999741599</v>
      </c>
      <c r="W137" s="204"/>
      <c r="X137" s="184">
        <f t="shared" si="15"/>
        <v>0</v>
      </c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183"/>
    </row>
    <row r="138" spans="1:38" s="99" customFormat="1" ht="40.5" customHeight="1">
      <c r="A138" s="167">
        <v>40</v>
      </c>
      <c r="B138" s="217" t="s">
        <v>120</v>
      </c>
      <c r="C138" s="218" t="s">
        <v>16</v>
      </c>
      <c r="D138" s="219" t="s">
        <v>344</v>
      </c>
      <c r="E138" s="220">
        <v>16.429642857000001</v>
      </c>
      <c r="F138" s="171">
        <v>8120</v>
      </c>
      <c r="G138" s="172">
        <f t="shared" si="5"/>
        <v>133408.69999884002</v>
      </c>
      <c r="H138" s="221" t="s">
        <v>78</v>
      </c>
      <c r="I138" s="222" t="s">
        <v>343</v>
      </c>
      <c r="J138" s="223">
        <v>44106</v>
      </c>
      <c r="K138" s="222"/>
      <c r="L138" s="177">
        <f t="shared" si="6"/>
        <v>0</v>
      </c>
      <c r="M138" s="224" t="s">
        <v>178</v>
      </c>
      <c r="N138" s="225">
        <v>43868</v>
      </c>
      <c r="O138" s="178">
        <f t="shared" si="7"/>
        <v>0</v>
      </c>
      <c r="P138" s="179">
        <f t="shared" si="8"/>
        <v>0</v>
      </c>
      <c r="Q138" s="178"/>
      <c r="R138" s="189"/>
      <c r="S138" s="178"/>
      <c r="T138" s="179">
        <f t="shared" si="9"/>
        <v>0</v>
      </c>
      <c r="U138" s="171">
        <v>8120</v>
      </c>
      <c r="V138" s="172">
        <f t="shared" si="10"/>
        <v>133408.69999884002</v>
      </c>
      <c r="W138" s="204"/>
      <c r="X138" s="184">
        <f t="shared" si="15"/>
        <v>0</v>
      </c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183"/>
    </row>
    <row r="139" spans="1:38" s="99" customFormat="1" ht="40.5" customHeight="1">
      <c r="A139" s="167">
        <v>41</v>
      </c>
      <c r="B139" s="217" t="s">
        <v>121</v>
      </c>
      <c r="C139" s="218" t="s">
        <v>16</v>
      </c>
      <c r="D139" s="219" t="s">
        <v>345</v>
      </c>
      <c r="E139" s="220">
        <v>10.589285714000001</v>
      </c>
      <c r="F139" s="171">
        <v>33516</v>
      </c>
      <c r="G139" s="172">
        <f t="shared" si="5"/>
        <v>354910.49999042402</v>
      </c>
      <c r="H139" s="221" t="s">
        <v>346</v>
      </c>
      <c r="I139" s="222" t="s">
        <v>347</v>
      </c>
      <c r="J139" s="223">
        <v>44106</v>
      </c>
      <c r="K139" s="222"/>
      <c r="L139" s="177">
        <f t="shared" si="6"/>
        <v>0</v>
      </c>
      <c r="M139" s="224" t="s">
        <v>348</v>
      </c>
      <c r="N139" s="225">
        <v>44078</v>
      </c>
      <c r="O139" s="178">
        <f t="shared" si="7"/>
        <v>7336</v>
      </c>
      <c r="P139" s="179">
        <f t="shared" si="8"/>
        <v>77682.999997904</v>
      </c>
      <c r="Q139" s="178"/>
      <c r="R139" s="189"/>
      <c r="S139" s="178"/>
      <c r="T139" s="179">
        <f t="shared" si="9"/>
        <v>0</v>
      </c>
      <c r="U139" s="171">
        <v>26180</v>
      </c>
      <c r="V139" s="172">
        <f t="shared" si="10"/>
        <v>277227.49999252002</v>
      </c>
      <c r="W139" s="204"/>
      <c r="X139" s="184">
        <f t="shared" si="15"/>
        <v>0</v>
      </c>
      <c r="Y139" s="205"/>
      <c r="Z139" s="205"/>
      <c r="AA139" s="205"/>
      <c r="AB139" s="205"/>
      <c r="AC139" s="205"/>
      <c r="AD139" s="205"/>
      <c r="AE139" s="205"/>
      <c r="AF139" s="205"/>
      <c r="AG139" s="205"/>
      <c r="AH139" s="205"/>
      <c r="AI139" s="205"/>
      <c r="AJ139" s="205"/>
      <c r="AK139" s="205"/>
      <c r="AL139" s="183"/>
    </row>
    <row r="140" spans="1:38" s="99" customFormat="1" ht="40.5" customHeight="1">
      <c r="A140" s="167">
        <v>42</v>
      </c>
      <c r="B140" s="217" t="s">
        <v>122</v>
      </c>
      <c r="C140" s="218" t="s">
        <v>16</v>
      </c>
      <c r="D140" s="219" t="s">
        <v>349</v>
      </c>
      <c r="E140" s="220">
        <v>81.514285713999996</v>
      </c>
      <c r="F140" s="171">
        <v>4620</v>
      </c>
      <c r="G140" s="172">
        <f t="shared" si="5"/>
        <v>376595.99999867997</v>
      </c>
      <c r="H140" s="221" t="s">
        <v>350</v>
      </c>
      <c r="I140" s="222" t="s">
        <v>347</v>
      </c>
      <c r="J140" s="223">
        <v>44106</v>
      </c>
      <c r="K140" s="222"/>
      <c r="L140" s="177">
        <f t="shared" si="6"/>
        <v>0</v>
      </c>
      <c r="M140" s="224" t="s">
        <v>348</v>
      </c>
      <c r="N140" s="225">
        <v>44078</v>
      </c>
      <c r="O140" s="178">
        <f t="shared" si="7"/>
        <v>1148</v>
      </c>
      <c r="P140" s="179">
        <f t="shared" si="8"/>
        <v>93578.399999671994</v>
      </c>
      <c r="Q140" s="178"/>
      <c r="R140" s="189"/>
      <c r="S140" s="178"/>
      <c r="T140" s="179">
        <f t="shared" si="9"/>
        <v>0</v>
      </c>
      <c r="U140" s="171">
        <v>3472</v>
      </c>
      <c r="V140" s="172">
        <f t="shared" si="10"/>
        <v>283017.599999008</v>
      </c>
      <c r="W140" s="204"/>
      <c r="X140" s="184">
        <f t="shared" si="15"/>
        <v>0</v>
      </c>
      <c r="Y140" s="205"/>
      <c r="Z140" s="205"/>
      <c r="AA140" s="205"/>
      <c r="AB140" s="205"/>
      <c r="AC140" s="205"/>
      <c r="AD140" s="205"/>
      <c r="AE140" s="205"/>
      <c r="AF140" s="205"/>
      <c r="AG140" s="205"/>
      <c r="AH140" s="205"/>
      <c r="AI140" s="205"/>
      <c r="AJ140" s="205"/>
      <c r="AK140" s="205"/>
      <c r="AL140" s="183"/>
    </row>
    <row r="141" spans="1:38" s="99" customFormat="1" ht="40.5" customHeight="1">
      <c r="A141" s="167">
        <v>43</v>
      </c>
      <c r="B141" s="210" t="s">
        <v>122</v>
      </c>
      <c r="C141" s="211" t="s">
        <v>16</v>
      </c>
      <c r="D141" s="187" t="s">
        <v>175</v>
      </c>
      <c r="E141" s="206">
        <v>81.514285713999996</v>
      </c>
      <c r="F141" s="171">
        <v>336</v>
      </c>
      <c r="G141" s="172">
        <f t="shared" si="5"/>
        <v>27388.799999904</v>
      </c>
      <c r="H141" s="189" t="s">
        <v>176</v>
      </c>
      <c r="I141" s="171" t="s">
        <v>177</v>
      </c>
      <c r="J141" s="190">
        <v>43888</v>
      </c>
      <c r="K141" s="171"/>
      <c r="L141" s="177">
        <f t="shared" si="6"/>
        <v>0</v>
      </c>
      <c r="M141" s="191" t="s">
        <v>178</v>
      </c>
      <c r="N141" s="195">
        <v>43868</v>
      </c>
      <c r="O141" s="178">
        <f t="shared" si="7"/>
        <v>336</v>
      </c>
      <c r="P141" s="179">
        <f t="shared" si="8"/>
        <v>27388.799999904</v>
      </c>
      <c r="Q141" s="178"/>
      <c r="R141" s="189"/>
      <c r="S141" s="178"/>
      <c r="T141" s="179">
        <f t="shared" si="9"/>
        <v>0</v>
      </c>
      <c r="U141" s="171">
        <v>0</v>
      </c>
      <c r="V141" s="172">
        <f t="shared" si="10"/>
        <v>0</v>
      </c>
      <c r="W141" s="204"/>
      <c r="X141" s="184">
        <f t="shared" si="15"/>
        <v>0</v>
      </c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183"/>
    </row>
    <row r="142" spans="1:38" s="99" customFormat="1" ht="33" customHeight="1">
      <c r="A142" s="167">
        <v>44</v>
      </c>
      <c r="B142" s="226" t="s">
        <v>99</v>
      </c>
      <c r="C142" s="176" t="s">
        <v>25</v>
      </c>
      <c r="D142" s="187" t="s">
        <v>517</v>
      </c>
      <c r="E142" s="209">
        <v>0.39460000000000001</v>
      </c>
      <c r="F142" s="171">
        <v>1300</v>
      </c>
      <c r="G142" s="172">
        <f t="shared" si="5"/>
        <v>512.98</v>
      </c>
      <c r="H142" s="189">
        <v>44500</v>
      </c>
      <c r="I142" s="171">
        <v>114</v>
      </c>
      <c r="J142" s="190">
        <v>44284</v>
      </c>
      <c r="K142" s="171"/>
      <c r="L142" s="177">
        <f t="shared" si="6"/>
        <v>0</v>
      </c>
      <c r="M142" s="174">
        <v>635</v>
      </c>
      <c r="N142" s="197">
        <v>43901</v>
      </c>
      <c r="O142" s="178">
        <f t="shared" si="7"/>
        <v>0</v>
      </c>
      <c r="P142" s="179">
        <f t="shared" si="8"/>
        <v>0</v>
      </c>
      <c r="Q142" s="178"/>
      <c r="R142" s="189"/>
      <c r="S142" s="178"/>
      <c r="T142" s="179">
        <f t="shared" si="9"/>
        <v>0</v>
      </c>
      <c r="U142" s="171">
        <v>1300</v>
      </c>
      <c r="V142" s="172">
        <f t="shared" si="10"/>
        <v>512.98</v>
      </c>
      <c r="W142" s="204"/>
      <c r="X142" s="184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183"/>
    </row>
    <row r="143" spans="1:38" s="99" customFormat="1" ht="31.5" customHeight="1">
      <c r="A143" s="167">
        <v>45</v>
      </c>
      <c r="B143" s="168" t="s">
        <v>205</v>
      </c>
      <c r="C143" s="176" t="s">
        <v>206</v>
      </c>
      <c r="D143" s="187" t="s">
        <v>207</v>
      </c>
      <c r="E143" s="206">
        <v>3693.55</v>
      </c>
      <c r="F143" s="171">
        <v>11</v>
      </c>
      <c r="G143" s="172">
        <f t="shared" si="5"/>
        <v>40629.050000000003</v>
      </c>
      <c r="H143" s="189" t="s">
        <v>208</v>
      </c>
      <c r="I143" s="171" t="s">
        <v>209</v>
      </c>
      <c r="J143" s="190">
        <v>43949</v>
      </c>
      <c r="K143" s="171"/>
      <c r="L143" s="177">
        <f t="shared" si="6"/>
        <v>0</v>
      </c>
      <c r="M143" s="191" t="s">
        <v>210</v>
      </c>
      <c r="N143" s="192">
        <v>43928</v>
      </c>
      <c r="O143" s="178">
        <f t="shared" si="7"/>
        <v>9</v>
      </c>
      <c r="P143" s="179">
        <f t="shared" si="8"/>
        <v>33241.950000000004</v>
      </c>
      <c r="Q143" s="178"/>
      <c r="R143" s="189"/>
      <c r="S143" s="178"/>
      <c r="T143" s="179">
        <f t="shared" si="9"/>
        <v>0</v>
      </c>
      <c r="U143" s="171">
        <v>2</v>
      </c>
      <c r="V143" s="172">
        <f t="shared" si="10"/>
        <v>7387.1</v>
      </c>
      <c r="W143" s="204"/>
      <c r="X143" s="184">
        <f t="shared" ref="X143:X146" si="16">G143+L143-P143-V143</f>
        <v>0</v>
      </c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183"/>
    </row>
    <row r="144" spans="1:38" s="99" customFormat="1" ht="31.5" customHeight="1">
      <c r="A144" s="167">
        <v>46</v>
      </c>
      <c r="B144" s="168" t="s">
        <v>67</v>
      </c>
      <c r="C144" s="176" t="s">
        <v>19</v>
      </c>
      <c r="D144" s="187" t="s">
        <v>193</v>
      </c>
      <c r="E144" s="206">
        <v>192.27066666600001</v>
      </c>
      <c r="F144" s="171">
        <v>720</v>
      </c>
      <c r="G144" s="172">
        <f t="shared" si="5"/>
        <v>138434.87999952</v>
      </c>
      <c r="H144" s="189" t="s">
        <v>130</v>
      </c>
      <c r="I144" s="171" t="s">
        <v>192</v>
      </c>
      <c r="J144" s="190">
        <v>43915</v>
      </c>
      <c r="K144" s="171"/>
      <c r="L144" s="177">
        <f t="shared" si="6"/>
        <v>0</v>
      </c>
      <c r="M144" s="174">
        <v>635</v>
      </c>
      <c r="N144" s="197">
        <v>43901</v>
      </c>
      <c r="O144" s="178">
        <f t="shared" si="7"/>
        <v>240</v>
      </c>
      <c r="P144" s="179">
        <f t="shared" si="8"/>
        <v>46144.959999840001</v>
      </c>
      <c r="Q144" s="178"/>
      <c r="R144" s="189"/>
      <c r="S144" s="178"/>
      <c r="T144" s="179">
        <f t="shared" si="9"/>
        <v>0</v>
      </c>
      <c r="U144" s="171">
        <v>480</v>
      </c>
      <c r="V144" s="172">
        <f t="shared" si="10"/>
        <v>92289.919999680002</v>
      </c>
      <c r="W144" s="204"/>
      <c r="X144" s="184">
        <f t="shared" si="16"/>
        <v>0</v>
      </c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</row>
    <row r="145" spans="1:38" s="99" customFormat="1" ht="31.5" customHeight="1">
      <c r="A145" s="167">
        <v>47</v>
      </c>
      <c r="B145" s="168" t="s">
        <v>67</v>
      </c>
      <c r="C145" s="176" t="s">
        <v>19</v>
      </c>
      <c r="D145" s="187" t="s">
        <v>270</v>
      </c>
      <c r="E145" s="206">
        <v>192.27066666600001</v>
      </c>
      <c r="F145" s="171">
        <v>60</v>
      </c>
      <c r="G145" s="172">
        <f t="shared" si="5"/>
        <v>11536.23999996</v>
      </c>
      <c r="H145" s="189" t="s">
        <v>211</v>
      </c>
      <c r="I145" s="171" t="s">
        <v>271</v>
      </c>
      <c r="J145" s="190">
        <v>44028</v>
      </c>
      <c r="K145" s="171"/>
      <c r="L145" s="177">
        <f t="shared" si="6"/>
        <v>0</v>
      </c>
      <c r="M145" s="174">
        <v>1499</v>
      </c>
      <c r="N145" s="197">
        <v>44013</v>
      </c>
      <c r="O145" s="178">
        <f t="shared" si="7"/>
        <v>0</v>
      </c>
      <c r="P145" s="179">
        <f t="shared" si="8"/>
        <v>0</v>
      </c>
      <c r="Q145" s="178"/>
      <c r="R145" s="189"/>
      <c r="S145" s="178"/>
      <c r="T145" s="179">
        <f t="shared" si="9"/>
        <v>0</v>
      </c>
      <c r="U145" s="171">
        <v>60</v>
      </c>
      <c r="V145" s="172">
        <f t="shared" si="10"/>
        <v>11536.23999996</v>
      </c>
      <c r="W145" s="204"/>
      <c r="X145" s="184">
        <f t="shared" si="16"/>
        <v>0</v>
      </c>
      <c r="Y145" s="205"/>
      <c r="Z145" s="205"/>
      <c r="AA145" s="205"/>
      <c r="AB145" s="205"/>
      <c r="AC145" s="205"/>
      <c r="AD145" s="205"/>
      <c r="AE145" s="205"/>
      <c r="AF145" s="205"/>
      <c r="AG145" s="205"/>
      <c r="AH145" s="205"/>
      <c r="AI145" s="205"/>
      <c r="AJ145" s="205"/>
      <c r="AK145" s="205"/>
      <c r="AL145" s="205"/>
    </row>
    <row r="146" spans="1:38" s="99" customFormat="1" ht="43.5" customHeight="1">
      <c r="A146" s="167">
        <v>48</v>
      </c>
      <c r="B146" s="168" t="s">
        <v>46</v>
      </c>
      <c r="C146" s="176" t="s">
        <v>16</v>
      </c>
      <c r="D146" s="187" t="s">
        <v>77</v>
      </c>
      <c r="E146" s="206">
        <v>2.399333333</v>
      </c>
      <c r="F146" s="171">
        <v>16303</v>
      </c>
      <c r="G146" s="172">
        <f t="shared" si="5"/>
        <v>39116.331327899003</v>
      </c>
      <c r="H146" s="189" t="s">
        <v>78</v>
      </c>
      <c r="I146" s="171" t="s">
        <v>72</v>
      </c>
      <c r="J146" s="190">
        <v>43516</v>
      </c>
      <c r="K146" s="171"/>
      <c r="L146" s="177">
        <f t="shared" si="6"/>
        <v>0</v>
      </c>
      <c r="M146" s="191" t="s">
        <v>73</v>
      </c>
      <c r="N146" s="192">
        <v>43510</v>
      </c>
      <c r="O146" s="178">
        <f t="shared" si="7"/>
        <v>540</v>
      </c>
      <c r="P146" s="179">
        <f t="shared" si="8"/>
        <v>1295.63999982</v>
      </c>
      <c r="Q146" s="178"/>
      <c r="R146" s="189"/>
      <c r="S146" s="178"/>
      <c r="T146" s="179">
        <f t="shared" si="9"/>
        <v>0</v>
      </c>
      <c r="U146" s="171">
        <v>15763</v>
      </c>
      <c r="V146" s="172">
        <f t="shared" si="10"/>
        <v>37820.691328078996</v>
      </c>
      <c r="W146" s="204"/>
      <c r="X146" s="184">
        <f t="shared" si="16"/>
        <v>0</v>
      </c>
      <c r="Y146" s="205"/>
      <c r="Z146" s="205"/>
      <c r="AA146" s="205"/>
      <c r="AB146" s="205"/>
      <c r="AC146" s="205"/>
      <c r="AD146" s="205"/>
      <c r="AE146" s="205"/>
      <c r="AF146" s="205"/>
      <c r="AG146" s="205"/>
      <c r="AH146" s="205"/>
      <c r="AI146" s="205"/>
      <c r="AJ146" s="205"/>
      <c r="AK146" s="205"/>
      <c r="AL146" s="183"/>
    </row>
    <row r="147" spans="1:38" s="99" customFormat="1" ht="43.5" customHeight="1">
      <c r="A147" s="167">
        <v>49</v>
      </c>
      <c r="B147" s="168" t="s">
        <v>46</v>
      </c>
      <c r="C147" s="176" t="s">
        <v>16</v>
      </c>
      <c r="D147" s="187" t="s">
        <v>571</v>
      </c>
      <c r="E147" s="206">
        <v>5.88</v>
      </c>
      <c r="F147" s="171">
        <v>27930</v>
      </c>
      <c r="G147" s="172">
        <f t="shared" si="5"/>
        <v>164228.4</v>
      </c>
      <c r="H147" s="194" t="s">
        <v>572</v>
      </c>
      <c r="I147" s="171" t="s">
        <v>353</v>
      </c>
      <c r="J147" s="190">
        <v>44307</v>
      </c>
      <c r="K147" s="171"/>
      <c r="L147" s="177">
        <f t="shared" si="6"/>
        <v>0</v>
      </c>
      <c r="M147" s="191" t="s">
        <v>573</v>
      </c>
      <c r="N147" s="192">
        <v>44287</v>
      </c>
      <c r="O147" s="178">
        <f t="shared" si="7"/>
        <v>0</v>
      </c>
      <c r="P147" s="179">
        <f t="shared" si="8"/>
        <v>0</v>
      </c>
      <c r="Q147" s="178"/>
      <c r="R147" s="189"/>
      <c r="S147" s="178"/>
      <c r="T147" s="179">
        <f t="shared" si="9"/>
        <v>0</v>
      </c>
      <c r="U147" s="171">
        <v>27930</v>
      </c>
      <c r="V147" s="172">
        <f t="shared" si="10"/>
        <v>164228.4</v>
      </c>
      <c r="W147" s="204"/>
      <c r="X147" s="184"/>
      <c r="Y147" s="205"/>
      <c r="Z147" s="205"/>
      <c r="AA147" s="205"/>
      <c r="AB147" s="205"/>
      <c r="AC147" s="205"/>
      <c r="AD147" s="205"/>
      <c r="AE147" s="205"/>
      <c r="AF147" s="205"/>
      <c r="AG147" s="205"/>
      <c r="AH147" s="205"/>
      <c r="AI147" s="205"/>
      <c r="AJ147" s="205"/>
      <c r="AK147" s="205"/>
      <c r="AL147" s="183"/>
    </row>
    <row r="148" spans="1:38" s="99" customFormat="1" ht="21" customHeight="1">
      <c r="A148" s="167">
        <v>50</v>
      </c>
      <c r="B148" s="227" t="s">
        <v>351</v>
      </c>
      <c r="C148" s="218" t="s">
        <v>16</v>
      </c>
      <c r="D148" s="219" t="s">
        <v>352</v>
      </c>
      <c r="E148" s="220">
        <v>2.6943333329999999</v>
      </c>
      <c r="F148" s="171">
        <v>3846</v>
      </c>
      <c r="G148" s="172">
        <f t="shared" si="5"/>
        <v>10362.405998717999</v>
      </c>
      <c r="H148" s="221" t="s">
        <v>350</v>
      </c>
      <c r="I148" s="222" t="s">
        <v>354</v>
      </c>
      <c r="J148" s="223">
        <v>44133</v>
      </c>
      <c r="K148" s="222"/>
      <c r="L148" s="177">
        <f t="shared" si="6"/>
        <v>0</v>
      </c>
      <c r="M148" s="224" t="s">
        <v>355</v>
      </c>
      <c r="N148" s="225">
        <v>44109</v>
      </c>
      <c r="O148" s="178">
        <f t="shared" si="7"/>
        <v>2130</v>
      </c>
      <c r="P148" s="179">
        <f t="shared" si="8"/>
        <v>5738.9299992899996</v>
      </c>
      <c r="Q148" s="178"/>
      <c r="R148" s="189"/>
      <c r="S148" s="178"/>
      <c r="T148" s="179">
        <f t="shared" si="9"/>
        <v>0</v>
      </c>
      <c r="U148" s="171">
        <v>1716</v>
      </c>
      <c r="V148" s="172">
        <f t="shared" si="10"/>
        <v>4623.4759994280003</v>
      </c>
      <c r="W148" s="204"/>
      <c r="X148" s="184">
        <f>G148+L148-P148-V148</f>
        <v>0</v>
      </c>
      <c r="Y148" s="205"/>
      <c r="Z148" s="205"/>
      <c r="AA148" s="205"/>
      <c r="AB148" s="205"/>
      <c r="AC148" s="205"/>
      <c r="AD148" s="205"/>
      <c r="AE148" s="205"/>
      <c r="AF148" s="205"/>
      <c r="AG148" s="205"/>
      <c r="AH148" s="205"/>
      <c r="AI148" s="205"/>
      <c r="AJ148" s="205"/>
      <c r="AK148" s="205"/>
      <c r="AL148" s="183"/>
    </row>
    <row r="149" spans="1:38" s="99" customFormat="1" ht="21" customHeight="1">
      <c r="A149" s="167">
        <v>51</v>
      </c>
      <c r="B149" s="168" t="s">
        <v>351</v>
      </c>
      <c r="C149" s="176" t="s">
        <v>16</v>
      </c>
      <c r="D149" s="187" t="s">
        <v>574</v>
      </c>
      <c r="E149" s="206">
        <v>2.641</v>
      </c>
      <c r="F149" s="171">
        <v>1740</v>
      </c>
      <c r="G149" s="172">
        <f t="shared" si="5"/>
        <v>4595.34</v>
      </c>
      <c r="H149" s="228" t="s">
        <v>211</v>
      </c>
      <c r="I149" s="171" t="s">
        <v>575</v>
      </c>
      <c r="J149" s="190">
        <v>44307</v>
      </c>
      <c r="K149" s="171"/>
      <c r="L149" s="177">
        <f t="shared" si="6"/>
        <v>0</v>
      </c>
      <c r="M149" s="191" t="s">
        <v>576</v>
      </c>
      <c r="N149" s="192">
        <v>44287</v>
      </c>
      <c r="O149" s="178">
        <f t="shared" si="7"/>
        <v>0</v>
      </c>
      <c r="P149" s="179">
        <f t="shared" si="8"/>
        <v>0</v>
      </c>
      <c r="Q149" s="178"/>
      <c r="R149" s="189"/>
      <c r="S149" s="178"/>
      <c r="T149" s="179">
        <f t="shared" si="9"/>
        <v>0</v>
      </c>
      <c r="U149" s="171">
        <v>1740</v>
      </c>
      <c r="V149" s="172">
        <f t="shared" si="10"/>
        <v>4595.34</v>
      </c>
      <c r="W149" s="204"/>
      <c r="X149" s="184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183"/>
    </row>
    <row r="150" spans="1:38" s="28" customFormat="1" ht="27" customHeight="1">
      <c r="A150" s="35"/>
      <c r="B150" s="71" t="s">
        <v>14</v>
      </c>
      <c r="C150" s="37"/>
      <c r="D150" s="38"/>
      <c r="E150" s="6"/>
      <c r="F150" s="7"/>
      <c r="G150" s="6">
        <f>SUM(G98:G149)</f>
        <v>6892503.9086607071</v>
      </c>
      <c r="H150" s="59"/>
      <c r="I150" s="59"/>
      <c r="J150" s="37"/>
      <c r="K150" s="7"/>
      <c r="L150" s="6">
        <f>SUM(L98:L149)</f>
        <v>16612.270080000002</v>
      </c>
      <c r="M150" s="7"/>
      <c r="N150" s="59"/>
      <c r="O150" s="7"/>
      <c r="P150" s="6">
        <f>SUM(P98:P149)</f>
        <v>1534597.4792861149</v>
      </c>
      <c r="Q150" s="22"/>
      <c r="R150" s="7"/>
      <c r="S150" s="7"/>
      <c r="T150" s="6"/>
      <c r="U150" s="7"/>
      <c r="V150" s="6">
        <f>SUM(V98:V149)</f>
        <v>5374518.6994545897</v>
      </c>
      <c r="W150" s="50"/>
      <c r="X150" s="36">
        <f>G150+L150-P150-V150</f>
        <v>0</v>
      </c>
    </row>
    <row r="151" spans="1:38" s="84" customFormat="1" ht="42.75" customHeight="1">
      <c r="A151" s="374" t="s">
        <v>180</v>
      </c>
      <c r="B151" s="375"/>
      <c r="C151" s="375"/>
      <c r="D151" s="375"/>
      <c r="E151" s="375"/>
      <c r="F151" s="375"/>
      <c r="G151" s="375"/>
      <c r="H151" s="375"/>
      <c r="I151" s="375"/>
      <c r="J151" s="375"/>
      <c r="K151" s="375"/>
      <c r="L151" s="375"/>
      <c r="M151" s="375"/>
      <c r="N151" s="375"/>
      <c r="O151" s="375"/>
      <c r="P151" s="375"/>
      <c r="Q151" s="375"/>
      <c r="R151" s="375"/>
      <c r="S151" s="375"/>
      <c r="T151" s="375"/>
      <c r="U151" s="375"/>
      <c r="V151" s="376"/>
      <c r="W151" s="83"/>
    </row>
    <row r="152" spans="1:38" s="99" customFormat="1" ht="42.75" customHeight="1">
      <c r="A152" s="229">
        <v>1</v>
      </c>
      <c r="B152" s="106" t="s">
        <v>577</v>
      </c>
      <c r="C152" s="101" t="s">
        <v>51</v>
      </c>
      <c r="D152" s="230" t="s">
        <v>578</v>
      </c>
      <c r="E152" s="231">
        <v>9.9986800000000002</v>
      </c>
      <c r="F152" s="88">
        <v>92500</v>
      </c>
      <c r="G152" s="230">
        <f t="shared" ref="G152:G170" si="17">E152*F152</f>
        <v>924877.9</v>
      </c>
      <c r="H152" s="105" t="s">
        <v>533</v>
      </c>
      <c r="I152" s="105" t="s">
        <v>579</v>
      </c>
      <c r="J152" s="230" t="s">
        <v>580</v>
      </c>
      <c r="K152" s="101"/>
      <c r="L152" s="230">
        <f t="shared" ref="L152:L170" si="18">E152*K152</f>
        <v>0</v>
      </c>
      <c r="M152" s="101">
        <v>342</v>
      </c>
      <c r="N152" s="105" t="s">
        <v>579</v>
      </c>
      <c r="O152" s="94">
        <f t="shared" ref="O152:O170" si="19">F152+K152-U152</f>
        <v>0</v>
      </c>
      <c r="P152" s="90">
        <f t="shared" ref="P152:P170" si="20">O152*E152</f>
        <v>0</v>
      </c>
      <c r="Q152" s="232"/>
      <c r="R152" s="232"/>
      <c r="S152" s="232"/>
      <c r="T152" s="90">
        <f t="shared" ref="T152:T170" si="21">S152*E152</f>
        <v>0</v>
      </c>
      <c r="U152" s="88">
        <v>92500</v>
      </c>
      <c r="V152" s="90">
        <f t="shared" ref="V152:V153" si="22">U152*E152</f>
        <v>924877.9</v>
      </c>
      <c r="W152" s="233"/>
      <c r="X152" s="233"/>
      <c r="Y152" s="233"/>
      <c r="Z152" s="233"/>
      <c r="AA152" s="233"/>
      <c r="AB152" s="233"/>
      <c r="AC152" s="233"/>
    </row>
    <row r="153" spans="1:38" s="99" customFormat="1" ht="42.75" customHeight="1">
      <c r="A153" s="229">
        <v>2</v>
      </c>
      <c r="B153" s="106" t="s">
        <v>581</v>
      </c>
      <c r="C153" s="101" t="s">
        <v>51</v>
      </c>
      <c r="D153" s="230" t="s">
        <v>582</v>
      </c>
      <c r="E153" s="231">
        <v>9.9986800000000002</v>
      </c>
      <c r="F153" s="88">
        <v>189000</v>
      </c>
      <c r="G153" s="230">
        <f t="shared" si="17"/>
        <v>1889750.52</v>
      </c>
      <c r="H153" s="105" t="s">
        <v>583</v>
      </c>
      <c r="I153" s="105" t="s">
        <v>579</v>
      </c>
      <c r="J153" s="230" t="s">
        <v>580</v>
      </c>
      <c r="K153" s="101"/>
      <c r="L153" s="230">
        <f t="shared" si="18"/>
        <v>0</v>
      </c>
      <c r="M153" s="101">
        <v>342</v>
      </c>
      <c r="N153" s="105" t="s">
        <v>579</v>
      </c>
      <c r="O153" s="94">
        <f t="shared" si="19"/>
        <v>17000</v>
      </c>
      <c r="P153" s="90">
        <f t="shared" si="20"/>
        <v>169977.56</v>
      </c>
      <c r="Q153" s="232"/>
      <c r="R153" s="232"/>
      <c r="S153" s="232"/>
      <c r="T153" s="90">
        <f t="shared" si="21"/>
        <v>0</v>
      </c>
      <c r="U153" s="234">
        <v>172000</v>
      </c>
      <c r="V153" s="90">
        <f t="shared" si="22"/>
        <v>1719772.96</v>
      </c>
      <c r="W153" s="233"/>
      <c r="X153" s="233"/>
      <c r="Y153" s="233"/>
      <c r="Z153" s="233"/>
      <c r="AA153" s="233"/>
      <c r="AB153" s="233"/>
      <c r="AC153" s="233"/>
    </row>
    <row r="154" spans="1:38" s="99" customFormat="1" ht="50.25" customHeight="1">
      <c r="A154" s="229">
        <v>3</v>
      </c>
      <c r="B154" s="235" t="s">
        <v>288</v>
      </c>
      <c r="C154" s="101" t="s">
        <v>51</v>
      </c>
      <c r="D154" s="230" t="s">
        <v>289</v>
      </c>
      <c r="E154" s="230">
        <v>82717.289999999994</v>
      </c>
      <c r="F154" s="88">
        <v>20</v>
      </c>
      <c r="G154" s="230">
        <f t="shared" si="17"/>
        <v>1654345.7999999998</v>
      </c>
      <c r="H154" s="105" t="s">
        <v>226</v>
      </c>
      <c r="I154" s="105" t="s">
        <v>290</v>
      </c>
      <c r="J154" s="230" t="s">
        <v>291</v>
      </c>
      <c r="K154" s="101"/>
      <c r="L154" s="230">
        <f t="shared" si="18"/>
        <v>0</v>
      </c>
      <c r="M154" s="101">
        <v>668</v>
      </c>
      <c r="N154" s="105" t="s">
        <v>292</v>
      </c>
      <c r="O154" s="94">
        <f t="shared" si="19"/>
        <v>1</v>
      </c>
      <c r="P154" s="90">
        <f t="shared" si="20"/>
        <v>82717.289999999994</v>
      </c>
      <c r="Q154" s="236"/>
      <c r="R154" s="88"/>
      <c r="S154" s="88"/>
      <c r="T154" s="90">
        <f t="shared" si="21"/>
        <v>0</v>
      </c>
      <c r="U154" s="234">
        <v>19</v>
      </c>
      <c r="V154" s="90">
        <f t="shared" ref="V154:V170" si="23">E154*U154</f>
        <v>1571628.5099999998</v>
      </c>
      <c r="W154" s="153"/>
      <c r="X154" s="153"/>
      <c r="Y154" s="153"/>
      <c r="Z154" s="153"/>
      <c r="AA154" s="153"/>
      <c r="AB154" s="153"/>
      <c r="AC154" s="153"/>
    </row>
    <row r="155" spans="1:38" s="99" customFormat="1" ht="54" customHeight="1">
      <c r="A155" s="229">
        <v>4</v>
      </c>
      <c r="B155" s="235" t="s">
        <v>181</v>
      </c>
      <c r="C155" s="101" t="s">
        <v>51</v>
      </c>
      <c r="D155" s="230" t="s">
        <v>293</v>
      </c>
      <c r="E155" s="101">
        <v>144755.25</v>
      </c>
      <c r="F155" s="101">
        <v>10</v>
      </c>
      <c r="G155" s="230">
        <f t="shared" si="17"/>
        <v>1447552.5</v>
      </c>
      <c r="H155" s="105" t="s">
        <v>226</v>
      </c>
      <c r="I155" s="105" t="s">
        <v>290</v>
      </c>
      <c r="J155" s="230" t="s">
        <v>291</v>
      </c>
      <c r="K155" s="101"/>
      <c r="L155" s="230">
        <f t="shared" si="18"/>
        <v>0</v>
      </c>
      <c r="M155" s="101">
        <v>668</v>
      </c>
      <c r="N155" s="105" t="s">
        <v>292</v>
      </c>
      <c r="O155" s="94">
        <f t="shared" si="19"/>
        <v>3</v>
      </c>
      <c r="P155" s="90">
        <f t="shared" si="20"/>
        <v>434265.75</v>
      </c>
      <c r="Q155" s="236"/>
      <c r="R155" s="88"/>
      <c r="S155" s="88"/>
      <c r="T155" s="90">
        <f t="shared" si="21"/>
        <v>0</v>
      </c>
      <c r="U155" s="237">
        <v>7</v>
      </c>
      <c r="V155" s="90">
        <f t="shared" si="23"/>
        <v>1013286.75</v>
      </c>
      <c r="W155" s="153"/>
      <c r="X155" s="153"/>
      <c r="Y155" s="153"/>
      <c r="Z155" s="153"/>
      <c r="AA155" s="153"/>
      <c r="AB155" s="153"/>
      <c r="AC155" s="153"/>
    </row>
    <row r="156" spans="1:38" s="99" customFormat="1" ht="58.5" customHeight="1">
      <c r="A156" s="229">
        <v>5</v>
      </c>
      <c r="B156" s="235" t="s">
        <v>247</v>
      </c>
      <c r="C156" s="101" t="s">
        <v>37</v>
      </c>
      <c r="D156" s="230" t="s">
        <v>248</v>
      </c>
      <c r="E156" s="230">
        <v>0.40288479999999999</v>
      </c>
      <c r="F156" s="101">
        <v>3300000</v>
      </c>
      <c r="G156" s="230">
        <f t="shared" si="17"/>
        <v>1329519.8399999999</v>
      </c>
      <c r="H156" s="105" t="s">
        <v>150</v>
      </c>
      <c r="I156" s="105" t="s">
        <v>246</v>
      </c>
      <c r="J156" s="230" t="s">
        <v>249</v>
      </c>
      <c r="K156" s="238"/>
      <c r="L156" s="230">
        <f t="shared" si="18"/>
        <v>0</v>
      </c>
      <c r="M156" s="101">
        <v>572</v>
      </c>
      <c r="N156" s="105" t="s">
        <v>246</v>
      </c>
      <c r="O156" s="94">
        <f t="shared" si="19"/>
        <v>0</v>
      </c>
      <c r="P156" s="90">
        <f t="shared" si="20"/>
        <v>0</v>
      </c>
      <c r="Q156" s="236"/>
      <c r="R156" s="88"/>
      <c r="S156" s="88"/>
      <c r="T156" s="90">
        <f t="shared" si="21"/>
        <v>0</v>
      </c>
      <c r="U156" s="101">
        <v>3300000</v>
      </c>
      <c r="V156" s="90">
        <f t="shared" si="23"/>
        <v>1329519.8399999999</v>
      </c>
      <c r="W156" s="153"/>
      <c r="X156" s="153"/>
      <c r="Y156" s="153"/>
      <c r="Z156" s="153"/>
      <c r="AA156" s="153"/>
      <c r="AB156" s="153"/>
      <c r="AC156" s="153"/>
    </row>
    <row r="157" spans="1:38" s="99" customFormat="1" ht="58.5" customHeight="1">
      <c r="A157" s="229">
        <v>6</v>
      </c>
      <c r="B157" s="235" t="s">
        <v>250</v>
      </c>
      <c r="C157" s="101" t="s">
        <v>37</v>
      </c>
      <c r="D157" s="230" t="s">
        <v>251</v>
      </c>
      <c r="E157" s="230">
        <v>0.40288479999999999</v>
      </c>
      <c r="F157" s="101">
        <v>1000000</v>
      </c>
      <c r="G157" s="230">
        <f t="shared" si="17"/>
        <v>402884.8</v>
      </c>
      <c r="H157" s="105" t="s">
        <v>150</v>
      </c>
      <c r="I157" s="105" t="s">
        <v>246</v>
      </c>
      <c r="J157" s="230" t="s">
        <v>249</v>
      </c>
      <c r="K157" s="238"/>
      <c r="L157" s="230">
        <f t="shared" si="18"/>
        <v>0</v>
      </c>
      <c r="M157" s="101">
        <v>572</v>
      </c>
      <c r="N157" s="105" t="s">
        <v>246</v>
      </c>
      <c r="O157" s="94">
        <f t="shared" si="19"/>
        <v>0</v>
      </c>
      <c r="P157" s="90">
        <f t="shared" si="20"/>
        <v>0</v>
      </c>
      <c r="Q157" s="236"/>
      <c r="R157" s="88"/>
      <c r="S157" s="88"/>
      <c r="T157" s="90">
        <f t="shared" si="21"/>
        <v>0</v>
      </c>
      <c r="U157" s="101">
        <v>1000000</v>
      </c>
      <c r="V157" s="90">
        <f t="shared" si="23"/>
        <v>402884.8</v>
      </c>
      <c r="W157" s="153"/>
      <c r="X157" s="153"/>
      <c r="Y157" s="153"/>
      <c r="Z157" s="153"/>
      <c r="AA157" s="153"/>
      <c r="AB157" s="153"/>
      <c r="AC157" s="153"/>
    </row>
    <row r="158" spans="1:38" s="99" customFormat="1" ht="58.5" customHeight="1">
      <c r="A158" s="229">
        <v>7</v>
      </c>
      <c r="B158" s="235" t="s">
        <v>250</v>
      </c>
      <c r="C158" s="101" t="s">
        <v>37</v>
      </c>
      <c r="D158" s="230" t="s">
        <v>251</v>
      </c>
      <c r="E158" s="230">
        <v>0.40288479999999999</v>
      </c>
      <c r="F158" s="101">
        <v>2250000</v>
      </c>
      <c r="G158" s="230">
        <f t="shared" si="17"/>
        <v>906490.79999999993</v>
      </c>
      <c r="H158" s="105" t="s">
        <v>150</v>
      </c>
      <c r="I158" s="105" t="s">
        <v>290</v>
      </c>
      <c r="J158" s="230" t="s">
        <v>294</v>
      </c>
      <c r="K158" s="101"/>
      <c r="L158" s="230">
        <f t="shared" si="18"/>
        <v>0</v>
      </c>
      <c r="M158" s="101">
        <v>712</v>
      </c>
      <c r="N158" s="105" t="s">
        <v>295</v>
      </c>
      <c r="O158" s="94">
        <f t="shared" si="19"/>
        <v>0</v>
      </c>
      <c r="P158" s="90">
        <f t="shared" si="20"/>
        <v>0</v>
      </c>
      <c r="Q158" s="236"/>
      <c r="R158" s="88"/>
      <c r="S158" s="88"/>
      <c r="T158" s="90">
        <f t="shared" si="21"/>
        <v>0</v>
      </c>
      <c r="U158" s="101">
        <v>2250000</v>
      </c>
      <c r="V158" s="90">
        <f t="shared" si="23"/>
        <v>906490.79999999993</v>
      </c>
      <c r="W158" s="153"/>
      <c r="X158" s="153"/>
      <c r="Y158" s="153"/>
      <c r="Z158" s="153"/>
      <c r="AA158" s="153"/>
      <c r="AB158" s="153"/>
      <c r="AC158" s="153"/>
    </row>
    <row r="159" spans="1:38" s="99" customFormat="1" ht="58.5" customHeight="1">
      <c r="A159" s="229">
        <v>8</v>
      </c>
      <c r="B159" s="235" t="s">
        <v>247</v>
      </c>
      <c r="C159" s="101" t="s">
        <v>37</v>
      </c>
      <c r="D159" s="230" t="s">
        <v>357</v>
      </c>
      <c r="E159" s="230">
        <v>0.40288479999999999</v>
      </c>
      <c r="F159" s="101">
        <v>2000000</v>
      </c>
      <c r="G159" s="230">
        <f t="shared" si="17"/>
        <v>805769.6</v>
      </c>
      <c r="H159" s="105" t="s">
        <v>358</v>
      </c>
      <c r="I159" s="105" t="s">
        <v>359</v>
      </c>
      <c r="J159" s="230" t="s">
        <v>360</v>
      </c>
      <c r="K159" s="238"/>
      <c r="L159" s="230">
        <f t="shared" si="18"/>
        <v>0</v>
      </c>
      <c r="M159" s="101">
        <v>990</v>
      </c>
      <c r="N159" s="105" t="s">
        <v>340</v>
      </c>
      <c r="O159" s="94">
        <f t="shared" si="19"/>
        <v>0</v>
      </c>
      <c r="P159" s="90">
        <f t="shared" si="20"/>
        <v>0</v>
      </c>
      <c r="Q159" s="236"/>
      <c r="R159" s="88"/>
      <c r="S159" s="88"/>
      <c r="T159" s="90">
        <f t="shared" si="21"/>
        <v>0</v>
      </c>
      <c r="U159" s="101">
        <v>2000000</v>
      </c>
      <c r="V159" s="90">
        <f t="shared" si="23"/>
        <v>805769.6</v>
      </c>
      <c r="W159" s="153"/>
      <c r="X159" s="153"/>
      <c r="Y159" s="153"/>
      <c r="Z159" s="153"/>
      <c r="AA159" s="153"/>
      <c r="AB159" s="153"/>
      <c r="AC159" s="153"/>
    </row>
    <row r="160" spans="1:38" s="99" customFormat="1" ht="58.5" customHeight="1">
      <c r="A160" s="229">
        <v>9</v>
      </c>
      <c r="B160" s="239" t="s">
        <v>584</v>
      </c>
      <c r="C160" s="101" t="s">
        <v>37</v>
      </c>
      <c r="D160" s="230" t="s">
        <v>585</v>
      </c>
      <c r="E160" s="240">
        <v>2.3926400000000001</v>
      </c>
      <c r="F160" s="101">
        <v>10750</v>
      </c>
      <c r="G160" s="230">
        <f t="shared" si="17"/>
        <v>25720.880000000001</v>
      </c>
      <c r="H160" s="105" t="s">
        <v>586</v>
      </c>
      <c r="I160" s="105" t="s">
        <v>587</v>
      </c>
      <c r="J160" s="230" t="s">
        <v>588</v>
      </c>
      <c r="K160" s="101"/>
      <c r="L160" s="230">
        <f t="shared" si="18"/>
        <v>0</v>
      </c>
      <c r="M160" s="101">
        <v>381</v>
      </c>
      <c r="N160" s="105" t="s">
        <v>589</v>
      </c>
      <c r="O160" s="94">
        <f t="shared" si="19"/>
        <v>0</v>
      </c>
      <c r="P160" s="90">
        <f t="shared" si="20"/>
        <v>0</v>
      </c>
      <c r="Q160" s="236"/>
      <c r="R160" s="88"/>
      <c r="S160" s="88"/>
      <c r="T160" s="90">
        <f t="shared" si="21"/>
        <v>0</v>
      </c>
      <c r="U160" s="101">
        <v>10750</v>
      </c>
      <c r="V160" s="90">
        <f t="shared" si="23"/>
        <v>25720.880000000001</v>
      </c>
      <c r="W160" s="153"/>
      <c r="X160" s="153"/>
      <c r="Y160" s="153"/>
      <c r="Z160" s="153"/>
      <c r="AA160" s="153"/>
      <c r="AB160" s="153"/>
      <c r="AC160" s="153"/>
    </row>
    <row r="161" spans="1:29" s="99" customFormat="1" ht="58.5" customHeight="1">
      <c r="A161" s="229">
        <v>10</v>
      </c>
      <c r="B161" s="239" t="s">
        <v>590</v>
      </c>
      <c r="C161" s="101" t="s">
        <v>37</v>
      </c>
      <c r="D161" s="230" t="s">
        <v>591</v>
      </c>
      <c r="E161" s="240">
        <v>2.39263</v>
      </c>
      <c r="F161" s="101">
        <v>28000</v>
      </c>
      <c r="G161" s="230">
        <f t="shared" si="17"/>
        <v>66993.64</v>
      </c>
      <c r="H161" s="105" t="s">
        <v>592</v>
      </c>
      <c r="I161" s="105" t="s">
        <v>593</v>
      </c>
      <c r="J161" s="230" t="s">
        <v>594</v>
      </c>
      <c r="K161" s="101"/>
      <c r="L161" s="230">
        <f t="shared" si="18"/>
        <v>0</v>
      </c>
      <c r="M161" s="101">
        <v>439</v>
      </c>
      <c r="N161" s="105" t="s">
        <v>595</v>
      </c>
      <c r="O161" s="94">
        <f t="shared" si="19"/>
        <v>28000</v>
      </c>
      <c r="P161" s="90">
        <f t="shared" si="20"/>
        <v>66993.64</v>
      </c>
      <c r="Q161" s="236"/>
      <c r="R161" s="88"/>
      <c r="S161" s="88"/>
      <c r="T161" s="90">
        <f t="shared" si="21"/>
        <v>0</v>
      </c>
      <c r="U161" s="237">
        <v>0</v>
      </c>
      <c r="V161" s="90">
        <f t="shared" si="23"/>
        <v>0</v>
      </c>
      <c r="W161" s="153"/>
      <c r="X161" s="153"/>
      <c r="Y161" s="153"/>
      <c r="Z161" s="153"/>
      <c r="AA161" s="153"/>
      <c r="AB161" s="153"/>
      <c r="AC161" s="153"/>
    </row>
    <row r="162" spans="1:29" s="99" customFormat="1" ht="109.5" customHeight="1">
      <c r="A162" s="229">
        <v>11</v>
      </c>
      <c r="B162" s="235" t="s">
        <v>518</v>
      </c>
      <c r="C162" s="101" t="s">
        <v>37</v>
      </c>
      <c r="D162" s="230" t="s">
        <v>519</v>
      </c>
      <c r="E162" s="240">
        <v>2.1987000000000001</v>
      </c>
      <c r="F162" s="101">
        <v>332500</v>
      </c>
      <c r="G162" s="230">
        <f t="shared" si="17"/>
        <v>731067.75</v>
      </c>
      <c r="H162" s="105" t="s">
        <v>520</v>
      </c>
      <c r="I162" s="105" t="s">
        <v>521</v>
      </c>
      <c r="J162" s="230" t="s">
        <v>522</v>
      </c>
      <c r="K162" s="101"/>
      <c r="L162" s="230">
        <f t="shared" si="18"/>
        <v>0</v>
      </c>
      <c r="M162" s="101">
        <v>310</v>
      </c>
      <c r="N162" s="105" t="s">
        <v>523</v>
      </c>
      <c r="O162" s="94">
        <f t="shared" si="19"/>
        <v>129500</v>
      </c>
      <c r="P162" s="90">
        <f t="shared" si="20"/>
        <v>284731.65000000002</v>
      </c>
      <c r="Q162" s="236"/>
      <c r="R162" s="88"/>
      <c r="S162" s="88"/>
      <c r="T162" s="90">
        <f t="shared" si="21"/>
        <v>0</v>
      </c>
      <c r="U162" s="237">
        <v>203000</v>
      </c>
      <c r="V162" s="90">
        <f t="shared" si="23"/>
        <v>446336.10000000003</v>
      </c>
      <c r="W162" s="153"/>
      <c r="X162" s="153"/>
      <c r="Y162" s="153"/>
      <c r="Z162" s="153"/>
      <c r="AA162" s="153"/>
      <c r="AB162" s="153"/>
      <c r="AC162" s="153"/>
    </row>
    <row r="163" spans="1:29" s="99" customFormat="1" ht="108.75" customHeight="1">
      <c r="A163" s="229">
        <v>12</v>
      </c>
      <c r="B163" s="235" t="s">
        <v>524</v>
      </c>
      <c r="C163" s="101" t="s">
        <v>37</v>
      </c>
      <c r="D163" s="230" t="s">
        <v>525</v>
      </c>
      <c r="E163" s="240">
        <v>2.1987000000000001</v>
      </c>
      <c r="F163" s="101">
        <v>31000</v>
      </c>
      <c r="G163" s="230">
        <f t="shared" si="17"/>
        <v>68159.7</v>
      </c>
      <c r="H163" s="105" t="s">
        <v>419</v>
      </c>
      <c r="I163" s="105" t="s">
        <v>521</v>
      </c>
      <c r="J163" s="230" t="s">
        <v>522</v>
      </c>
      <c r="K163" s="101"/>
      <c r="L163" s="230">
        <f t="shared" si="18"/>
        <v>0</v>
      </c>
      <c r="M163" s="101">
        <v>310</v>
      </c>
      <c r="N163" s="105" t="s">
        <v>523</v>
      </c>
      <c r="O163" s="94">
        <f t="shared" si="19"/>
        <v>0</v>
      </c>
      <c r="P163" s="90">
        <f t="shared" si="20"/>
        <v>0</v>
      </c>
      <c r="Q163" s="236"/>
      <c r="R163" s="88"/>
      <c r="S163" s="88"/>
      <c r="T163" s="90">
        <f t="shared" si="21"/>
        <v>0</v>
      </c>
      <c r="U163" s="101">
        <v>31000</v>
      </c>
      <c r="V163" s="90">
        <f t="shared" si="23"/>
        <v>68159.7</v>
      </c>
      <c r="W163" s="153"/>
      <c r="X163" s="153"/>
      <c r="Y163" s="153"/>
      <c r="Z163" s="153"/>
      <c r="AA163" s="153"/>
      <c r="AB163" s="153"/>
      <c r="AC163" s="153"/>
    </row>
    <row r="164" spans="1:29" s="99" customFormat="1" ht="108.75" customHeight="1">
      <c r="A164" s="229">
        <v>13</v>
      </c>
      <c r="B164" s="239" t="s">
        <v>596</v>
      </c>
      <c r="C164" s="101" t="s">
        <v>37</v>
      </c>
      <c r="D164" s="230" t="s">
        <v>597</v>
      </c>
      <c r="E164" s="240">
        <v>2.4606400000000002</v>
      </c>
      <c r="F164" s="101">
        <v>114000</v>
      </c>
      <c r="G164" s="230">
        <f t="shared" si="17"/>
        <v>280512.96000000002</v>
      </c>
      <c r="H164" s="105" t="s">
        <v>598</v>
      </c>
      <c r="I164" s="105" t="s">
        <v>579</v>
      </c>
      <c r="J164" s="230" t="s">
        <v>580</v>
      </c>
      <c r="K164" s="101"/>
      <c r="L164" s="230">
        <f t="shared" si="18"/>
        <v>0</v>
      </c>
      <c r="M164" s="101">
        <v>342</v>
      </c>
      <c r="N164" s="105" t="s">
        <v>579</v>
      </c>
      <c r="O164" s="94">
        <f t="shared" si="19"/>
        <v>0</v>
      </c>
      <c r="P164" s="90">
        <f t="shared" si="20"/>
        <v>0</v>
      </c>
      <c r="Q164" s="236"/>
      <c r="R164" s="88"/>
      <c r="S164" s="88"/>
      <c r="T164" s="90">
        <f t="shared" si="21"/>
        <v>0</v>
      </c>
      <c r="U164" s="101">
        <v>114000</v>
      </c>
      <c r="V164" s="90">
        <f t="shared" si="23"/>
        <v>280512.96000000002</v>
      </c>
      <c r="W164" s="153"/>
      <c r="X164" s="153"/>
      <c r="Y164" s="153"/>
      <c r="Z164" s="153"/>
      <c r="AA164" s="153"/>
      <c r="AB164" s="153"/>
      <c r="AC164" s="153"/>
    </row>
    <row r="165" spans="1:29" s="99" customFormat="1" ht="63" customHeight="1">
      <c r="A165" s="229">
        <v>14</v>
      </c>
      <c r="B165" s="235" t="s">
        <v>526</v>
      </c>
      <c r="C165" s="101" t="s">
        <v>35</v>
      </c>
      <c r="D165" s="230" t="s">
        <v>527</v>
      </c>
      <c r="E165" s="230">
        <v>522.44666666000001</v>
      </c>
      <c r="F165" s="101">
        <v>1332</v>
      </c>
      <c r="G165" s="230">
        <f t="shared" si="17"/>
        <v>695898.95999112003</v>
      </c>
      <c r="H165" s="105" t="s">
        <v>528</v>
      </c>
      <c r="I165" s="105" t="s">
        <v>529</v>
      </c>
      <c r="J165" s="241" t="s">
        <v>530</v>
      </c>
      <c r="K165" s="101"/>
      <c r="L165" s="230">
        <f t="shared" si="18"/>
        <v>0</v>
      </c>
      <c r="M165" s="101">
        <v>249</v>
      </c>
      <c r="N165" s="105" t="s">
        <v>531</v>
      </c>
      <c r="O165" s="94">
        <f t="shared" si="19"/>
        <v>558</v>
      </c>
      <c r="P165" s="90">
        <f t="shared" si="20"/>
        <v>291525.23999628</v>
      </c>
      <c r="Q165" s="236"/>
      <c r="R165" s="88"/>
      <c r="S165" s="88"/>
      <c r="T165" s="90">
        <f t="shared" si="21"/>
        <v>0</v>
      </c>
      <c r="U165" s="237">
        <v>774</v>
      </c>
      <c r="V165" s="90">
        <f t="shared" si="23"/>
        <v>404373.71999483998</v>
      </c>
      <c r="W165" s="153"/>
      <c r="X165" s="153"/>
      <c r="Y165" s="153"/>
      <c r="Z165" s="153"/>
      <c r="AA165" s="153"/>
      <c r="AB165" s="153"/>
      <c r="AC165" s="153"/>
    </row>
    <row r="166" spans="1:29" s="99" customFormat="1" ht="87.75" customHeight="1">
      <c r="A166" s="229">
        <v>15</v>
      </c>
      <c r="B166" s="235" t="s">
        <v>526</v>
      </c>
      <c r="C166" s="101" t="s">
        <v>35</v>
      </c>
      <c r="D166" s="230" t="s">
        <v>532</v>
      </c>
      <c r="E166" s="230">
        <v>522.44666666000001</v>
      </c>
      <c r="F166" s="101">
        <v>1488</v>
      </c>
      <c r="G166" s="230">
        <f t="shared" si="17"/>
        <v>777400.63999008003</v>
      </c>
      <c r="H166" s="105" t="s">
        <v>533</v>
      </c>
      <c r="I166" s="105" t="s">
        <v>529</v>
      </c>
      <c r="J166" s="241" t="s">
        <v>530</v>
      </c>
      <c r="K166" s="101"/>
      <c r="L166" s="230">
        <f t="shared" si="18"/>
        <v>0</v>
      </c>
      <c r="M166" s="101">
        <v>249</v>
      </c>
      <c r="N166" s="105" t="s">
        <v>531</v>
      </c>
      <c r="O166" s="94">
        <f t="shared" si="19"/>
        <v>0</v>
      </c>
      <c r="P166" s="90">
        <f t="shared" si="20"/>
        <v>0</v>
      </c>
      <c r="Q166" s="236"/>
      <c r="R166" s="88"/>
      <c r="S166" s="88"/>
      <c r="T166" s="90">
        <f t="shared" si="21"/>
        <v>0</v>
      </c>
      <c r="U166" s="101">
        <v>1488</v>
      </c>
      <c r="V166" s="90">
        <f t="shared" si="23"/>
        <v>777400.63999008003</v>
      </c>
      <c r="W166" s="153"/>
      <c r="X166" s="153"/>
      <c r="Y166" s="153"/>
      <c r="Z166" s="153"/>
      <c r="AA166" s="153"/>
      <c r="AB166" s="153"/>
      <c r="AC166" s="153"/>
    </row>
    <row r="167" spans="1:29" s="99" customFormat="1" ht="69.75" customHeight="1">
      <c r="A167" s="229">
        <v>16</v>
      </c>
      <c r="B167" s="235" t="s">
        <v>526</v>
      </c>
      <c r="C167" s="101" t="s">
        <v>35</v>
      </c>
      <c r="D167" s="230" t="s">
        <v>534</v>
      </c>
      <c r="E167" s="230">
        <v>522.44666666000001</v>
      </c>
      <c r="F167" s="101">
        <v>3054</v>
      </c>
      <c r="G167" s="230">
        <f t="shared" si="17"/>
        <v>1595552.11997964</v>
      </c>
      <c r="H167" s="105" t="s">
        <v>533</v>
      </c>
      <c r="I167" s="105" t="s">
        <v>529</v>
      </c>
      <c r="J167" s="241" t="s">
        <v>530</v>
      </c>
      <c r="K167" s="101"/>
      <c r="L167" s="230">
        <f t="shared" si="18"/>
        <v>0</v>
      </c>
      <c r="M167" s="101">
        <v>249</v>
      </c>
      <c r="N167" s="105" t="s">
        <v>531</v>
      </c>
      <c r="O167" s="94">
        <f t="shared" si="19"/>
        <v>0</v>
      </c>
      <c r="P167" s="90">
        <f t="shared" si="20"/>
        <v>0</v>
      </c>
      <c r="Q167" s="236"/>
      <c r="R167" s="88"/>
      <c r="S167" s="88"/>
      <c r="T167" s="90">
        <f t="shared" si="21"/>
        <v>0</v>
      </c>
      <c r="U167" s="101">
        <v>3054</v>
      </c>
      <c r="V167" s="90">
        <f t="shared" si="23"/>
        <v>1595552.11997964</v>
      </c>
      <c r="W167" s="153"/>
      <c r="X167" s="153"/>
      <c r="Y167" s="153"/>
      <c r="Z167" s="153"/>
      <c r="AA167" s="153"/>
      <c r="AB167" s="153"/>
      <c r="AC167" s="153"/>
    </row>
    <row r="168" spans="1:29" s="99" customFormat="1" ht="58.5" customHeight="1">
      <c r="A168" s="229">
        <v>17</v>
      </c>
      <c r="B168" s="235" t="s">
        <v>453</v>
      </c>
      <c r="C168" s="101" t="s">
        <v>16</v>
      </c>
      <c r="D168" s="230" t="s">
        <v>454</v>
      </c>
      <c r="E168" s="230">
        <v>133.82499999999999</v>
      </c>
      <c r="F168" s="101">
        <v>100</v>
      </c>
      <c r="G168" s="230">
        <f t="shared" si="17"/>
        <v>13382.499999999998</v>
      </c>
      <c r="H168" s="105" t="s">
        <v>455</v>
      </c>
      <c r="I168" s="105" t="s">
        <v>456</v>
      </c>
      <c r="J168" s="241" t="s">
        <v>457</v>
      </c>
      <c r="K168" s="101"/>
      <c r="L168" s="230">
        <f t="shared" si="18"/>
        <v>0</v>
      </c>
      <c r="M168" s="101">
        <v>91</v>
      </c>
      <c r="N168" s="105" t="s">
        <v>458</v>
      </c>
      <c r="O168" s="94">
        <f t="shared" si="19"/>
        <v>0</v>
      </c>
      <c r="P168" s="90">
        <f t="shared" si="20"/>
        <v>0</v>
      </c>
      <c r="Q168" s="236"/>
      <c r="R168" s="88"/>
      <c r="S168" s="88"/>
      <c r="T168" s="90">
        <f t="shared" si="21"/>
        <v>0</v>
      </c>
      <c r="U168" s="101">
        <v>100</v>
      </c>
      <c r="V168" s="90">
        <f t="shared" si="23"/>
        <v>13382.499999999998</v>
      </c>
      <c r="W168" s="153"/>
      <c r="X168" s="153"/>
      <c r="Y168" s="153"/>
      <c r="Z168" s="153"/>
      <c r="AA168" s="153"/>
      <c r="AB168" s="153"/>
      <c r="AC168" s="153"/>
    </row>
    <row r="169" spans="1:29" s="99" customFormat="1" ht="58.5" customHeight="1">
      <c r="A169" s="229">
        <v>18</v>
      </c>
      <c r="B169" s="239" t="s">
        <v>599</v>
      </c>
      <c r="C169" s="101" t="s">
        <v>37</v>
      </c>
      <c r="D169" s="230" t="s">
        <v>600</v>
      </c>
      <c r="E169" s="240">
        <v>6.5468799999999998</v>
      </c>
      <c r="F169" s="101">
        <v>108000</v>
      </c>
      <c r="G169" s="230">
        <f t="shared" si="17"/>
        <v>707063.04</v>
      </c>
      <c r="H169" s="105" t="s">
        <v>598</v>
      </c>
      <c r="I169" s="105" t="s">
        <v>587</v>
      </c>
      <c r="J169" s="230" t="s">
        <v>588</v>
      </c>
      <c r="K169" s="101"/>
      <c r="L169" s="230">
        <f t="shared" si="18"/>
        <v>0</v>
      </c>
      <c r="M169" s="101">
        <v>381</v>
      </c>
      <c r="N169" s="105" t="s">
        <v>589</v>
      </c>
      <c r="O169" s="94">
        <f t="shared" si="19"/>
        <v>70000</v>
      </c>
      <c r="P169" s="90">
        <f t="shared" si="20"/>
        <v>458281.6</v>
      </c>
      <c r="Q169" s="236"/>
      <c r="R169" s="88"/>
      <c r="S169" s="88"/>
      <c r="T169" s="90">
        <f t="shared" si="21"/>
        <v>0</v>
      </c>
      <c r="U169" s="237">
        <v>38000</v>
      </c>
      <c r="V169" s="90">
        <f t="shared" si="23"/>
        <v>248781.44</v>
      </c>
      <c r="W169" s="153"/>
      <c r="X169" s="153"/>
      <c r="Y169" s="153"/>
      <c r="Z169" s="153"/>
      <c r="AA169" s="153"/>
      <c r="AB169" s="153"/>
      <c r="AC169" s="153"/>
    </row>
    <row r="170" spans="1:29" s="99" customFormat="1" ht="64.5" customHeight="1">
      <c r="A170" s="229">
        <v>19</v>
      </c>
      <c r="B170" s="235" t="s">
        <v>230</v>
      </c>
      <c r="C170" s="101" t="s">
        <v>37</v>
      </c>
      <c r="D170" s="230" t="s">
        <v>231</v>
      </c>
      <c r="E170" s="230">
        <v>21.40326</v>
      </c>
      <c r="F170" s="101">
        <v>50000</v>
      </c>
      <c r="G170" s="230">
        <f t="shared" si="17"/>
        <v>1070163</v>
      </c>
      <c r="H170" s="105" t="s">
        <v>201</v>
      </c>
      <c r="I170" s="105" t="s">
        <v>227</v>
      </c>
      <c r="J170" s="230" t="s">
        <v>228</v>
      </c>
      <c r="K170" s="101"/>
      <c r="L170" s="230">
        <f t="shared" si="18"/>
        <v>0</v>
      </c>
      <c r="M170" s="101">
        <v>462</v>
      </c>
      <c r="N170" s="105" t="s">
        <v>229</v>
      </c>
      <c r="O170" s="94">
        <f t="shared" si="19"/>
        <v>0</v>
      </c>
      <c r="P170" s="90">
        <f t="shared" si="20"/>
        <v>0</v>
      </c>
      <c r="Q170" s="236"/>
      <c r="R170" s="88"/>
      <c r="S170" s="88"/>
      <c r="T170" s="90">
        <f t="shared" si="21"/>
        <v>0</v>
      </c>
      <c r="U170" s="101">
        <v>50000</v>
      </c>
      <c r="V170" s="90">
        <f t="shared" si="23"/>
        <v>1070163</v>
      </c>
      <c r="W170" s="153"/>
      <c r="X170" s="153"/>
      <c r="Y170" s="153"/>
      <c r="Z170" s="153"/>
      <c r="AA170" s="153"/>
      <c r="AB170" s="153"/>
      <c r="AC170" s="153"/>
    </row>
    <row r="171" spans="1:29" s="28" customFormat="1" ht="31.5" customHeight="1">
      <c r="A171" s="7"/>
      <c r="B171" s="39" t="s">
        <v>14</v>
      </c>
      <c r="C171" s="51"/>
      <c r="D171" s="52"/>
      <c r="E171" s="53"/>
      <c r="F171" s="55"/>
      <c r="G171" s="53">
        <f>SUM(G152:G170)</f>
        <v>15393106.949960843</v>
      </c>
      <c r="H171" s="54"/>
      <c r="I171" s="54"/>
      <c r="J171" s="51"/>
      <c r="K171" s="55"/>
      <c r="L171" s="53">
        <f>SUM(L152:L170)</f>
        <v>0</v>
      </c>
      <c r="M171" s="55"/>
      <c r="N171" s="54"/>
      <c r="O171" s="56"/>
      <c r="P171" s="53">
        <f>SUM(P152:P170)</f>
        <v>1788492.7299962798</v>
      </c>
      <c r="Q171" s="22"/>
      <c r="R171" s="7"/>
      <c r="S171" s="7"/>
      <c r="T171" s="6"/>
      <c r="U171" s="55"/>
      <c r="V171" s="53">
        <f>SUM(V152:V170)</f>
        <v>13604614.219964558</v>
      </c>
      <c r="W171" s="50"/>
      <c r="X171" s="34">
        <f>G171+L171-P171-V171</f>
        <v>0</v>
      </c>
    </row>
    <row r="172" spans="1:29" s="73" customFormat="1" ht="24.75" customHeight="1">
      <c r="A172" s="330" t="s">
        <v>152</v>
      </c>
      <c r="B172" s="331"/>
      <c r="C172" s="331"/>
      <c r="D172" s="331"/>
      <c r="E172" s="331"/>
      <c r="F172" s="331"/>
      <c r="G172" s="331"/>
      <c r="H172" s="331"/>
      <c r="I172" s="331"/>
      <c r="J172" s="331"/>
      <c r="K172" s="331"/>
      <c r="L172" s="331"/>
      <c r="M172" s="331"/>
      <c r="N172" s="331"/>
      <c r="O172" s="331"/>
      <c r="P172" s="331"/>
      <c r="Q172" s="331"/>
      <c r="R172" s="331"/>
      <c r="S172" s="331"/>
      <c r="T172" s="331"/>
      <c r="U172" s="331"/>
      <c r="V172" s="332"/>
      <c r="W172" s="72"/>
    </row>
    <row r="173" spans="1:29" s="99" customFormat="1" ht="31.5" customHeight="1">
      <c r="A173" s="167">
        <v>1</v>
      </c>
      <c r="B173" s="208" t="s">
        <v>195</v>
      </c>
      <c r="C173" s="242" t="s">
        <v>16</v>
      </c>
      <c r="D173" s="242">
        <v>1250919</v>
      </c>
      <c r="E173" s="179">
        <v>5.5776666659999998</v>
      </c>
      <c r="F173" s="167">
        <v>240</v>
      </c>
      <c r="G173" s="206">
        <f t="shared" ref="G173:G195" si="24">E173*F173</f>
        <v>1338.63999984</v>
      </c>
      <c r="H173" s="207">
        <v>44806</v>
      </c>
      <c r="I173" s="207">
        <v>43902</v>
      </c>
      <c r="J173" s="242" t="s">
        <v>196</v>
      </c>
      <c r="K173" s="167"/>
      <c r="L173" s="179">
        <f t="shared" ref="L173:L195" si="25">K173*E173</f>
        <v>0</v>
      </c>
      <c r="M173" s="242">
        <v>263</v>
      </c>
      <c r="N173" s="207">
        <v>43894</v>
      </c>
      <c r="O173" s="178">
        <f t="shared" ref="O173:O195" si="26">F173+K173-U173</f>
        <v>60</v>
      </c>
      <c r="P173" s="167">
        <f t="shared" ref="P173:P195" si="27">O173*E173</f>
        <v>334.65999995999999</v>
      </c>
      <c r="Q173" s="243"/>
      <c r="R173" s="182"/>
      <c r="S173" s="182"/>
      <c r="T173" s="172">
        <f t="shared" ref="T173:T195" si="28">S173*E173</f>
        <v>0</v>
      </c>
      <c r="U173" s="212">
        <v>180</v>
      </c>
      <c r="V173" s="172">
        <f t="shared" ref="V173:V195" si="29">U173*E173</f>
        <v>1003.9799998799999</v>
      </c>
      <c r="W173" s="244"/>
      <c r="X173" s="245">
        <f t="shared" ref="X173:X195" si="30">G173+L173-P173-V173</f>
        <v>0</v>
      </c>
      <c r="Y173" s="183"/>
      <c r="Z173" s="183"/>
      <c r="AA173" s="183"/>
      <c r="AB173" s="183"/>
      <c r="AC173" s="183"/>
    </row>
    <row r="174" spans="1:29" s="99" customFormat="1" ht="31.5" customHeight="1">
      <c r="A174" s="167">
        <v>2</v>
      </c>
      <c r="B174" s="208" t="s">
        <v>198</v>
      </c>
      <c r="C174" s="242" t="s">
        <v>16</v>
      </c>
      <c r="D174" s="242">
        <v>321219</v>
      </c>
      <c r="E174" s="179">
        <v>4.2089999999999996</v>
      </c>
      <c r="F174" s="167">
        <v>10620</v>
      </c>
      <c r="G174" s="206">
        <f t="shared" si="24"/>
        <v>44699.579999999994</v>
      </c>
      <c r="H174" s="207">
        <v>44899</v>
      </c>
      <c r="I174" s="207">
        <v>43902</v>
      </c>
      <c r="J174" s="242" t="s">
        <v>199</v>
      </c>
      <c r="K174" s="167"/>
      <c r="L174" s="179">
        <f t="shared" si="25"/>
        <v>0</v>
      </c>
      <c r="M174" s="242">
        <v>284</v>
      </c>
      <c r="N174" s="207">
        <v>43900</v>
      </c>
      <c r="O174" s="178">
        <f t="shared" si="26"/>
        <v>1680</v>
      </c>
      <c r="P174" s="167">
        <f t="shared" si="27"/>
        <v>7071.119999999999</v>
      </c>
      <c r="Q174" s="243"/>
      <c r="R174" s="182"/>
      <c r="S174" s="182"/>
      <c r="T174" s="172">
        <f t="shared" si="28"/>
        <v>0</v>
      </c>
      <c r="U174" s="212">
        <v>8940</v>
      </c>
      <c r="V174" s="172">
        <f t="shared" si="29"/>
        <v>37628.46</v>
      </c>
      <c r="W174" s="244"/>
      <c r="X174" s="245">
        <f t="shared" si="30"/>
        <v>0</v>
      </c>
      <c r="Y174" s="183"/>
      <c r="Z174" s="183"/>
      <c r="AA174" s="183"/>
      <c r="AB174" s="183"/>
      <c r="AC174" s="183"/>
    </row>
    <row r="175" spans="1:29" s="99" customFormat="1" ht="31.5" customHeight="1">
      <c r="A175" s="167">
        <v>3</v>
      </c>
      <c r="B175" s="208" t="s">
        <v>198</v>
      </c>
      <c r="C175" s="242" t="s">
        <v>16</v>
      </c>
      <c r="D175" s="242">
        <v>321219</v>
      </c>
      <c r="E175" s="179">
        <v>3.729666666</v>
      </c>
      <c r="F175" s="167">
        <v>690</v>
      </c>
      <c r="G175" s="206">
        <f t="shared" si="24"/>
        <v>2573.4699995400001</v>
      </c>
      <c r="H175" s="207">
        <v>44899</v>
      </c>
      <c r="I175" s="207">
        <v>43902</v>
      </c>
      <c r="J175" s="242" t="s">
        <v>196</v>
      </c>
      <c r="K175" s="167"/>
      <c r="L175" s="179">
        <f t="shared" si="25"/>
        <v>0</v>
      </c>
      <c r="M175" s="242">
        <v>263</v>
      </c>
      <c r="N175" s="207">
        <v>43894</v>
      </c>
      <c r="O175" s="178">
        <f t="shared" si="26"/>
        <v>450</v>
      </c>
      <c r="P175" s="167">
        <f t="shared" si="27"/>
        <v>1678.3499996999999</v>
      </c>
      <c r="Q175" s="243"/>
      <c r="R175" s="182"/>
      <c r="S175" s="182"/>
      <c r="T175" s="172">
        <f t="shared" si="28"/>
        <v>0</v>
      </c>
      <c r="U175" s="212">
        <v>240</v>
      </c>
      <c r="V175" s="172">
        <f t="shared" si="29"/>
        <v>895.11999983999999</v>
      </c>
      <c r="W175" s="244"/>
      <c r="X175" s="245">
        <f t="shared" si="30"/>
        <v>0</v>
      </c>
      <c r="Y175" s="183"/>
      <c r="Z175" s="183"/>
      <c r="AA175" s="183"/>
      <c r="AB175" s="183"/>
      <c r="AC175" s="183"/>
    </row>
    <row r="176" spans="1:29" s="99" customFormat="1" ht="31.5" customHeight="1">
      <c r="A176" s="167">
        <v>4</v>
      </c>
      <c r="B176" s="208" t="s">
        <v>197</v>
      </c>
      <c r="C176" s="242" t="s">
        <v>16</v>
      </c>
      <c r="D176" s="242">
        <v>907629</v>
      </c>
      <c r="E176" s="179">
        <v>9.3823333330000001</v>
      </c>
      <c r="F176" s="167">
        <v>480</v>
      </c>
      <c r="G176" s="206">
        <f t="shared" si="24"/>
        <v>4503.5199998400003</v>
      </c>
      <c r="H176" s="207">
        <v>44648</v>
      </c>
      <c r="I176" s="207">
        <v>43902</v>
      </c>
      <c r="J176" s="242" t="s">
        <v>196</v>
      </c>
      <c r="K176" s="167"/>
      <c r="L176" s="179">
        <f t="shared" si="25"/>
        <v>0</v>
      </c>
      <c r="M176" s="242">
        <v>263</v>
      </c>
      <c r="N176" s="207">
        <v>43894</v>
      </c>
      <c r="O176" s="178">
        <f t="shared" si="26"/>
        <v>60</v>
      </c>
      <c r="P176" s="167">
        <f t="shared" si="27"/>
        <v>562.93999998000004</v>
      </c>
      <c r="Q176" s="243"/>
      <c r="R176" s="182"/>
      <c r="S176" s="182"/>
      <c r="T176" s="172">
        <f t="shared" si="28"/>
        <v>0</v>
      </c>
      <c r="U176" s="212">
        <v>420</v>
      </c>
      <c r="V176" s="172">
        <f t="shared" si="29"/>
        <v>3940.57999986</v>
      </c>
      <c r="W176" s="244"/>
      <c r="X176" s="245">
        <f t="shared" si="30"/>
        <v>0</v>
      </c>
      <c r="Y176" s="183"/>
      <c r="Z176" s="183"/>
      <c r="AA176" s="183"/>
      <c r="AB176" s="183"/>
      <c r="AC176" s="183"/>
    </row>
    <row r="177" spans="1:29" s="99" customFormat="1" ht="31.5" customHeight="1">
      <c r="A177" s="167">
        <v>5</v>
      </c>
      <c r="B177" s="210" t="s">
        <v>537</v>
      </c>
      <c r="C177" s="242" t="s">
        <v>16</v>
      </c>
      <c r="D177" s="242">
        <v>1281020</v>
      </c>
      <c r="E177" s="179">
        <v>2.93</v>
      </c>
      <c r="F177" s="167">
        <v>870</v>
      </c>
      <c r="G177" s="206">
        <f t="shared" si="24"/>
        <v>2549.1000000000004</v>
      </c>
      <c r="H177" s="207">
        <v>45230</v>
      </c>
      <c r="I177" s="207">
        <v>44287</v>
      </c>
      <c r="J177" s="242" t="s">
        <v>538</v>
      </c>
      <c r="K177" s="167"/>
      <c r="L177" s="179">
        <f t="shared" si="25"/>
        <v>0</v>
      </c>
      <c r="M177" s="242">
        <v>318</v>
      </c>
      <c r="N177" s="207">
        <v>44284</v>
      </c>
      <c r="O177" s="178">
        <f t="shared" si="26"/>
        <v>300</v>
      </c>
      <c r="P177" s="167">
        <f t="shared" si="27"/>
        <v>879</v>
      </c>
      <c r="Q177" s="243"/>
      <c r="R177" s="182"/>
      <c r="S177" s="182"/>
      <c r="T177" s="172">
        <f t="shared" si="28"/>
        <v>0</v>
      </c>
      <c r="U177" s="212">
        <v>570</v>
      </c>
      <c r="V177" s="172">
        <f t="shared" si="29"/>
        <v>1670.1000000000001</v>
      </c>
      <c r="W177" s="244"/>
      <c r="X177" s="245">
        <f t="shared" si="30"/>
        <v>0</v>
      </c>
      <c r="Y177" s="183"/>
      <c r="Z177" s="183"/>
      <c r="AA177" s="183"/>
      <c r="AB177" s="183"/>
      <c r="AC177" s="183"/>
    </row>
    <row r="178" spans="1:29" s="99" customFormat="1" ht="31.5" customHeight="1">
      <c r="A178" s="167">
        <v>6</v>
      </c>
      <c r="B178" s="210" t="s">
        <v>539</v>
      </c>
      <c r="C178" s="242" t="s">
        <v>16</v>
      </c>
      <c r="D178" s="242">
        <v>100920</v>
      </c>
      <c r="E178" s="179">
        <v>6.25</v>
      </c>
      <c r="F178" s="167">
        <v>240</v>
      </c>
      <c r="G178" s="206">
        <f t="shared" si="24"/>
        <v>1500</v>
      </c>
      <c r="H178" s="207">
        <v>45199</v>
      </c>
      <c r="I178" s="207">
        <v>44287</v>
      </c>
      <c r="J178" s="242" t="s">
        <v>538</v>
      </c>
      <c r="K178" s="167"/>
      <c r="L178" s="179">
        <f t="shared" si="25"/>
        <v>0</v>
      </c>
      <c r="M178" s="242">
        <v>318</v>
      </c>
      <c r="N178" s="207">
        <v>44284</v>
      </c>
      <c r="O178" s="178">
        <f t="shared" si="26"/>
        <v>0</v>
      </c>
      <c r="P178" s="167">
        <f t="shared" si="27"/>
        <v>0</v>
      </c>
      <c r="Q178" s="243"/>
      <c r="R178" s="182"/>
      <c r="S178" s="182"/>
      <c r="T178" s="172">
        <f t="shared" si="28"/>
        <v>0</v>
      </c>
      <c r="U178" s="167">
        <v>240</v>
      </c>
      <c r="V178" s="172">
        <f t="shared" si="29"/>
        <v>1500</v>
      </c>
      <c r="W178" s="244"/>
      <c r="X178" s="245">
        <f t="shared" si="30"/>
        <v>0</v>
      </c>
      <c r="Y178" s="183"/>
      <c r="Z178" s="183"/>
      <c r="AA178" s="183"/>
      <c r="AB178" s="183"/>
      <c r="AC178" s="183"/>
    </row>
    <row r="179" spans="1:29" s="99" customFormat="1" ht="27.75" customHeight="1">
      <c r="A179" s="167">
        <v>7</v>
      </c>
      <c r="B179" s="210" t="s">
        <v>114</v>
      </c>
      <c r="C179" s="167" t="s">
        <v>16</v>
      </c>
      <c r="D179" s="242" t="s">
        <v>115</v>
      </c>
      <c r="E179" s="172">
        <v>6.3150000000000004</v>
      </c>
      <c r="F179" s="167">
        <v>50</v>
      </c>
      <c r="G179" s="206">
        <f t="shared" si="24"/>
        <v>315.75</v>
      </c>
      <c r="H179" s="207">
        <v>44439</v>
      </c>
      <c r="I179" s="207">
        <v>43648</v>
      </c>
      <c r="J179" s="242" t="s">
        <v>112</v>
      </c>
      <c r="K179" s="167"/>
      <c r="L179" s="179">
        <f t="shared" si="25"/>
        <v>0</v>
      </c>
      <c r="M179" s="242">
        <v>750</v>
      </c>
      <c r="N179" s="207">
        <v>43643</v>
      </c>
      <c r="O179" s="178">
        <f t="shared" si="26"/>
        <v>50</v>
      </c>
      <c r="P179" s="179">
        <f t="shared" si="27"/>
        <v>315.75</v>
      </c>
      <c r="Q179" s="243"/>
      <c r="R179" s="182"/>
      <c r="S179" s="182"/>
      <c r="T179" s="172">
        <f t="shared" si="28"/>
        <v>0</v>
      </c>
      <c r="U179" s="212">
        <v>0</v>
      </c>
      <c r="V179" s="172">
        <f t="shared" si="29"/>
        <v>0</v>
      </c>
      <c r="W179" s="244"/>
      <c r="X179" s="245">
        <f t="shared" si="30"/>
        <v>0</v>
      </c>
      <c r="Y179" s="183"/>
      <c r="Z179" s="183"/>
      <c r="AA179" s="183"/>
      <c r="AB179" s="183"/>
      <c r="AC179" s="183"/>
    </row>
    <row r="180" spans="1:29" s="99" customFormat="1" ht="62.25" customHeight="1">
      <c r="A180" s="167">
        <v>8</v>
      </c>
      <c r="B180" s="246" t="s">
        <v>363</v>
      </c>
      <c r="C180" s="172" t="s">
        <v>25</v>
      </c>
      <c r="D180" s="172">
        <v>87704</v>
      </c>
      <c r="E180" s="172">
        <v>1.1718333329999999</v>
      </c>
      <c r="F180" s="167">
        <v>13800</v>
      </c>
      <c r="G180" s="206">
        <f t="shared" si="24"/>
        <v>16171.299995399999</v>
      </c>
      <c r="H180" s="207">
        <v>45047</v>
      </c>
      <c r="I180" s="207">
        <v>44139</v>
      </c>
      <c r="J180" s="179" t="s">
        <v>364</v>
      </c>
      <c r="K180" s="167"/>
      <c r="L180" s="179">
        <f t="shared" si="25"/>
        <v>0</v>
      </c>
      <c r="M180" s="242">
        <v>1160</v>
      </c>
      <c r="N180" s="207">
        <v>44134</v>
      </c>
      <c r="O180" s="178">
        <f t="shared" si="26"/>
        <v>2700</v>
      </c>
      <c r="P180" s="179">
        <f t="shared" si="27"/>
        <v>3163.9499990999998</v>
      </c>
      <c r="Q180" s="243"/>
      <c r="R180" s="182"/>
      <c r="S180" s="182"/>
      <c r="T180" s="172">
        <f t="shared" si="28"/>
        <v>0</v>
      </c>
      <c r="U180" s="212">
        <v>11100</v>
      </c>
      <c r="V180" s="172">
        <f t="shared" si="29"/>
        <v>13007.349996299999</v>
      </c>
      <c r="W180" s="244"/>
      <c r="X180" s="245">
        <f t="shared" si="30"/>
        <v>0</v>
      </c>
      <c r="Y180" s="183"/>
      <c r="Z180" s="183"/>
      <c r="AA180" s="183"/>
      <c r="AB180" s="183"/>
      <c r="AC180" s="183"/>
    </row>
    <row r="181" spans="1:29" s="99" customFormat="1" ht="31.5" customHeight="1">
      <c r="A181" s="167">
        <v>9</v>
      </c>
      <c r="B181" s="210" t="s">
        <v>136</v>
      </c>
      <c r="C181" s="167" t="s">
        <v>36</v>
      </c>
      <c r="D181" s="242">
        <v>7619743</v>
      </c>
      <c r="E181" s="172">
        <v>34.954666666000001</v>
      </c>
      <c r="F181" s="167">
        <v>60</v>
      </c>
      <c r="G181" s="206">
        <f t="shared" si="24"/>
        <v>2097.2799999600002</v>
      </c>
      <c r="H181" s="207">
        <v>44377</v>
      </c>
      <c r="I181" s="207">
        <v>43775</v>
      </c>
      <c r="J181" s="242" t="s">
        <v>135</v>
      </c>
      <c r="K181" s="178"/>
      <c r="L181" s="179">
        <f t="shared" si="25"/>
        <v>0</v>
      </c>
      <c r="M181" s="242">
        <v>1228</v>
      </c>
      <c r="N181" s="207">
        <v>43768</v>
      </c>
      <c r="O181" s="178">
        <f t="shared" si="26"/>
        <v>60</v>
      </c>
      <c r="P181" s="167">
        <f t="shared" si="27"/>
        <v>2097.2799999600002</v>
      </c>
      <c r="Q181" s="243"/>
      <c r="R181" s="182"/>
      <c r="S181" s="182"/>
      <c r="T181" s="172">
        <f t="shared" si="28"/>
        <v>0</v>
      </c>
      <c r="U181" s="212">
        <v>0</v>
      </c>
      <c r="V181" s="172">
        <f t="shared" si="29"/>
        <v>0</v>
      </c>
      <c r="W181" s="244"/>
      <c r="X181" s="245">
        <f t="shared" si="30"/>
        <v>0</v>
      </c>
      <c r="Y181" s="183"/>
      <c r="Z181" s="183"/>
      <c r="AA181" s="183"/>
      <c r="AB181" s="183"/>
      <c r="AC181" s="183"/>
    </row>
    <row r="182" spans="1:29" s="99" customFormat="1" ht="31.5" customHeight="1">
      <c r="A182" s="167">
        <v>10</v>
      </c>
      <c r="B182" s="208" t="s">
        <v>311</v>
      </c>
      <c r="C182" s="167" t="s">
        <v>36</v>
      </c>
      <c r="D182" s="242">
        <v>7626239</v>
      </c>
      <c r="E182" s="172">
        <v>37.426000000000002</v>
      </c>
      <c r="F182" s="167">
        <v>1680</v>
      </c>
      <c r="G182" s="206">
        <f t="shared" si="24"/>
        <v>62875.68</v>
      </c>
      <c r="H182" s="207">
        <v>44681</v>
      </c>
      <c r="I182" s="207">
        <v>44078</v>
      </c>
      <c r="J182" s="242" t="s">
        <v>312</v>
      </c>
      <c r="K182" s="178"/>
      <c r="L182" s="179">
        <f t="shared" si="25"/>
        <v>0</v>
      </c>
      <c r="M182" s="242">
        <v>906</v>
      </c>
      <c r="N182" s="207">
        <v>44081</v>
      </c>
      <c r="O182" s="178">
        <f t="shared" si="26"/>
        <v>390</v>
      </c>
      <c r="P182" s="167">
        <f t="shared" si="27"/>
        <v>14596.140000000001</v>
      </c>
      <c r="Q182" s="243"/>
      <c r="R182" s="182"/>
      <c r="S182" s="182"/>
      <c r="T182" s="172">
        <f t="shared" si="28"/>
        <v>0</v>
      </c>
      <c r="U182" s="212">
        <v>1290</v>
      </c>
      <c r="V182" s="172">
        <f t="shared" si="29"/>
        <v>48279.54</v>
      </c>
      <c r="W182" s="244"/>
      <c r="X182" s="245">
        <f t="shared" si="30"/>
        <v>0</v>
      </c>
      <c r="Y182" s="183"/>
      <c r="Z182" s="183"/>
      <c r="AA182" s="183"/>
      <c r="AB182" s="183"/>
      <c r="AC182" s="183"/>
    </row>
    <row r="183" spans="1:29" s="99" customFormat="1" ht="31.5" customHeight="1">
      <c r="A183" s="167">
        <v>11</v>
      </c>
      <c r="B183" s="208" t="s">
        <v>137</v>
      </c>
      <c r="C183" s="167" t="s">
        <v>36</v>
      </c>
      <c r="D183" s="242">
        <v>7626851</v>
      </c>
      <c r="E183" s="172">
        <v>33.554333333000002</v>
      </c>
      <c r="F183" s="167">
        <v>510</v>
      </c>
      <c r="G183" s="206">
        <f t="shared" si="24"/>
        <v>17112.70999983</v>
      </c>
      <c r="H183" s="207">
        <v>44681</v>
      </c>
      <c r="I183" s="207">
        <v>44078</v>
      </c>
      <c r="J183" s="242" t="s">
        <v>312</v>
      </c>
      <c r="K183" s="178"/>
      <c r="L183" s="179">
        <f t="shared" si="25"/>
        <v>0</v>
      </c>
      <c r="M183" s="242">
        <v>906</v>
      </c>
      <c r="N183" s="207">
        <v>44081</v>
      </c>
      <c r="O183" s="178">
        <f t="shared" si="26"/>
        <v>150</v>
      </c>
      <c r="P183" s="167">
        <f t="shared" si="27"/>
        <v>5033.1499999500002</v>
      </c>
      <c r="Q183" s="243"/>
      <c r="R183" s="182"/>
      <c r="S183" s="182"/>
      <c r="T183" s="172">
        <f t="shared" si="28"/>
        <v>0</v>
      </c>
      <c r="U183" s="212">
        <v>360</v>
      </c>
      <c r="V183" s="172">
        <f t="shared" si="29"/>
        <v>12079.559999880001</v>
      </c>
      <c r="W183" s="244"/>
      <c r="X183" s="245">
        <f t="shared" si="30"/>
        <v>0</v>
      </c>
      <c r="Y183" s="183"/>
      <c r="Z183" s="183"/>
      <c r="AA183" s="183"/>
      <c r="AB183" s="183"/>
      <c r="AC183" s="183"/>
    </row>
    <row r="184" spans="1:29" s="99" customFormat="1" ht="84.75" customHeight="1">
      <c r="A184" s="167">
        <v>12</v>
      </c>
      <c r="B184" s="210" t="s">
        <v>111</v>
      </c>
      <c r="C184" s="167" t="s">
        <v>16</v>
      </c>
      <c r="D184" s="242">
        <v>670319</v>
      </c>
      <c r="E184" s="172">
        <v>2.4906666660000001</v>
      </c>
      <c r="F184" s="167">
        <v>180</v>
      </c>
      <c r="G184" s="206">
        <f t="shared" si="24"/>
        <v>448.31999988000001</v>
      </c>
      <c r="H184" s="207">
        <v>44651</v>
      </c>
      <c r="I184" s="207">
        <v>43648</v>
      </c>
      <c r="J184" s="242" t="s">
        <v>112</v>
      </c>
      <c r="K184" s="167"/>
      <c r="L184" s="179">
        <f t="shared" si="25"/>
        <v>0</v>
      </c>
      <c r="M184" s="242">
        <v>750</v>
      </c>
      <c r="N184" s="207">
        <v>43643</v>
      </c>
      <c r="O184" s="178">
        <f t="shared" si="26"/>
        <v>0</v>
      </c>
      <c r="P184" s="179">
        <f t="shared" si="27"/>
        <v>0</v>
      </c>
      <c r="Q184" s="243"/>
      <c r="R184" s="182"/>
      <c r="S184" s="182"/>
      <c r="T184" s="172">
        <f t="shared" si="28"/>
        <v>0</v>
      </c>
      <c r="U184" s="212">
        <v>180</v>
      </c>
      <c r="V184" s="172">
        <f t="shared" si="29"/>
        <v>448.31999988000001</v>
      </c>
      <c r="W184" s="244"/>
      <c r="X184" s="245">
        <f t="shared" si="30"/>
        <v>0</v>
      </c>
      <c r="Y184" s="183"/>
      <c r="Z184" s="183"/>
      <c r="AA184" s="183"/>
      <c r="AB184" s="183"/>
      <c r="AC184" s="183"/>
    </row>
    <row r="185" spans="1:29" s="99" customFormat="1" ht="84.75" customHeight="1">
      <c r="A185" s="167">
        <v>13</v>
      </c>
      <c r="B185" s="210" t="s">
        <v>113</v>
      </c>
      <c r="C185" s="167" t="s">
        <v>16</v>
      </c>
      <c r="D185" s="242">
        <v>631019</v>
      </c>
      <c r="E185" s="172">
        <v>1.3798999999999999</v>
      </c>
      <c r="F185" s="167">
        <v>1000</v>
      </c>
      <c r="G185" s="206">
        <f t="shared" si="24"/>
        <v>1379.8999999999999</v>
      </c>
      <c r="H185" s="207">
        <v>44837</v>
      </c>
      <c r="I185" s="207">
        <v>43839</v>
      </c>
      <c r="J185" s="242" t="s">
        <v>147</v>
      </c>
      <c r="K185" s="167"/>
      <c r="L185" s="179">
        <f t="shared" si="25"/>
        <v>0</v>
      </c>
      <c r="M185" s="242">
        <v>1507</v>
      </c>
      <c r="N185" s="207">
        <v>43826</v>
      </c>
      <c r="O185" s="178">
        <f t="shared" si="26"/>
        <v>300</v>
      </c>
      <c r="P185" s="179">
        <f t="shared" si="27"/>
        <v>413.96999999999997</v>
      </c>
      <c r="Q185" s="243"/>
      <c r="R185" s="182"/>
      <c r="S185" s="182"/>
      <c r="T185" s="172">
        <f t="shared" si="28"/>
        <v>0</v>
      </c>
      <c r="U185" s="212">
        <v>700</v>
      </c>
      <c r="V185" s="172">
        <f t="shared" si="29"/>
        <v>965.93</v>
      </c>
      <c r="W185" s="244"/>
      <c r="X185" s="245">
        <f t="shared" si="30"/>
        <v>0</v>
      </c>
      <c r="Y185" s="183"/>
      <c r="Z185" s="183"/>
      <c r="AA185" s="183"/>
      <c r="AB185" s="183"/>
      <c r="AC185" s="183"/>
    </row>
    <row r="186" spans="1:29" s="99" customFormat="1" ht="84.75" customHeight="1">
      <c r="A186" s="167">
        <v>14</v>
      </c>
      <c r="B186" s="210" t="s">
        <v>113</v>
      </c>
      <c r="C186" s="167" t="s">
        <v>16</v>
      </c>
      <c r="D186" s="242">
        <v>610419</v>
      </c>
      <c r="E186" s="172">
        <v>1.5571999999999999</v>
      </c>
      <c r="F186" s="167">
        <v>800</v>
      </c>
      <c r="G186" s="206">
        <f t="shared" si="24"/>
        <v>1245.76</v>
      </c>
      <c r="H186" s="207">
        <v>44681</v>
      </c>
      <c r="I186" s="207">
        <v>43648</v>
      </c>
      <c r="J186" s="242" t="s">
        <v>112</v>
      </c>
      <c r="K186" s="167"/>
      <c r="L186" s="179">
        <f t="shared" si="25"/>
        <v>0</v>
      </c>
      <c r="M186" s="242">
        <v>750</v>
      </c>
      <c r="N186" s="207">
        <v>43643</v>
      </c>
      <c r="O186" s="178">
        <f t="shared" si="26"/>
        <v>300</v>
      </c>
      <c r="P186" s="179">
        <f t="shared" si="27"/>
        <v>467.15999999999997</v>
      </c>
      <c r="Q186" s="243"/>
      <c r="R186" s="182"/>
      <c r="S186" s="182"/>
      <c r="T186" s="172">
        <f t="shared" si="28"/>
        <v>0</v>
      </c>
      <c r="U186" s="212">
        <v>500</v>
      </c>
      <c r="V186" s="172">
        <f t="shared" si="29"/>
        <v>778.59999999999991</v>
      </c>
      <c r="W186" s="244"/>
      <c r="X186" s="245">
        <f t="shared" si="30"/>
        <v>0</v>
      </c>
      <c r="Y186" s="183"/>
      <c r="Z186" s="183"/>
      <c r="AA186" s="183"/>
      <c r="AB186" s="183"/>
      <c r="AC186" s="183"/>
    </row>
    <row r="187" spans="1:29" s="99" customFormat="1" ht="45" customHeight="1">
      <c r="A187" s="167">
        <v>15</v>
      </c>
      <c r="B187" s="210" t="s">
        <v>540</v>
      </c>
      <c r="C187" s="167" t="s">
        <v>25</v>
      </c>
      <c r="D187" s="242" t="s">
        <v>541</v>
      </c>
      <c r="E187" s="172">
        <v>5.35</v>
      </c>
      <c r="F187" s="167">
        <v>72060</v>
      </c>
      <c r="G187" s="206">
        <f t="shared" si="24"/>
        <v>385521</v>
      </c>
      <c r="H187" s="207">
        <v>44804</v>
      </c>
      <c r="I187" s="207">
        <v>44287</v>
      </c>
      <c r="J187" s="242" t="s">
        <v>538</v>
      </c>
      <c r="K187" s="167"/>
      <c r="L187" s="179">
        <f t="shared" si="25"/>
        <v>0</v>
      </c>
      <c r="M187" s="242">
        <v>318</v>
      </c>
      <c r="N187" s="207">
        <v>44284</v>
      </c>
      <c r="O187" s="178">
        <f t="shared" si="26"/>
        <v>960</v>
      </c>
      <c r="P187" s="179">
        <f t="shared" si="27"/>
        <v>5136</v>
      </c>
      <c r="Q187" s="243"/>
      <c r="R187" s="182"/>
      <c r="S187" s="182"/>
      <c r="T187" s="172">
        <f t="shared" si="28"/>
        <v>0</v>
      </c>
      <c r="U187" s="212">
        <v>71100</v>
      </c>
      <c r="V187" s="172">
        <f t="shared" si="29"/>
        <v>380385</v>
      </c>
      <c r="W187" s="244"/>
      <c r="X187" s="245">
        <f t="shared" si="30"/>
        <v>0</v>
      </c>
      <c r="Y187" s="183"/>
      <c r="Z187" s="183"/>
      <c r="AA187" s="183"/>
      <c r="AB187" s="183"/>
      <c r="AC187" s="183"/>
    </row>
    <row r="188" spans="1:29" s="99" customFormat="1" ht="45" customHeight="1">
      <c r="A188" s="167">
        <v>16</v>
      </c>
      <c r="B188" s="210" t="s">
        <v>540</v>
      </c>
      <c r="C188" s="167" t="s">
        <v>25</v>
      </c>
      <c r="D188" s="242">
        <v>684475</v>
      </c>
      <c r="E188" s="172">
        <v>5.35</v>
      </c>
      <c r="F188" s="167">
        <v>44910</v>
      </c>
      <c r="G188" s="206">
        <f t="shared" si="24"/>
        <v>240268.49999999997</v>
      </c>
      <c r="H188" s="207">
        <v>44742</v>
      </c>
      <c r="I188" s="207">
        <v>44287</v>
      </c>
      <c r="J188" s="242" t="s">
        <v>538</v>
      </c>
      <c r="K188" s="167"/>
      <c r="L188" s="179">
        <f t="shared" si="25"/>
        <v>0</v>
      </c>
      <c r="M188" s="242">
        <v>318</v>
      </c>
      <c r="N188" s="207">
        <v>44284</v>
      </c>
      <c r="O188" s="178">
        <f t="shared" si="26"/>
        <v>2640</v>
      </c>
      <c r="P188" s="179">
        <f t="shared" si="27"/>
        <v>14123.999999999998</v>
      </c>
      <c r="Q188" s="243"/>
      <c r="R188" s="182"/>
      <c r="S188" s="182"/>
      <c r="T188" s="172">
        <f t="shared" si="28"/>
        <v>0</v>
      </c>
      <c r="U188" s="212">
        <v>42270</v>
      </c>
      <c r="V188" s="172">
        <f t="shared" si="29"/>
        <v>226144.49999999997</v>
      </c>
      <c r="W188" s="244"/>
      <c r="X188" s="245">
        <f t="shared" si="30"/>
        <v>0</v>
      </c>
      <c r="Y188" s="183"/>
      <c r="Z188" s="183"/>
      <c r="AA188" s="183"/>
      <c r="AB188" s="183"/>
      <c r="AC188" s="183"/>
    </row>
    <row r="189" spans="1:29" s="99" customFormat="1" ht="27.75" customHeight="1">
      <c r="A189" s="167">
        <v>17</v>
      </c>
      <c r="B189" s="208" t="s">
        <v>116</v>
      </c>
      <c r="C189" s="167" t="s">
        <v>25</v>
      </c>
      <c r="D189" s="242" t="s">
        <v>200</v>
      </c>
      <c r="E189" s="172">
        <v>3.4954999999999998</v>
      </c>
      <c r="F189" s="167">
        <v>4900</v>
      </c>
      <c r="G189" s="206">
        <f t="shared" si="24"/>
        <v>17127.95</v>
      </c>
      <c r="H189" s="207">
        <v>45566</v>
      </c>
      <c r="I189" s="207">
        <v>43902</v>
      </c>
      <c r="J189" s="242" t="s">
        <v>199</v>
      </c>
      <c r="K189" s="167"/>
      <c r="L189" s="179">
        <f t="shared" si="25"/>
        <v>0</v>
      </c>
      <c r="M189" s="242">
        <v>284</v>
      </c>
      <c r="N189" s="207">
        <v>43900</v>
      </c>
      <c r="O189" s="178">
        <f t="shared" si="26"/>
        <v>0</v>
      </c>
      <c r="P189" s="179">
        <f t="shared" si="27"/>
        <v>0</v>
      </c>
      <c r="Q189" s="243"/>
      <c r="R189" s="182"/>
      <c r="S189" s="182"/>
      <c r="T189" s="172">
        <f t="shared" si="28"/>
        <v>0</v>
      </c>
      <c r="U189" s="167">
        <v>4900</v>
      </c>
      <c r="V189" s="172">
        <f t="shared" si="29"/>
        <v>17127.95</v>
      </c>
      <c r="W189" s="244"/>
      <c r="X189" s="245">
        <f t="shared" si="30"/>
        <v>0</v>
      </c>
      <c r="Y189" s="183"/>
      <c r="Z189" s="183"/>
      <c r="AA189" s="183"/>
      <c r="AB189" s="183"/>
      <c r="AC189" s="183"/>
    </row>
    <row r="190" spans="1:29" s="99" customFormat="1" ht="57" customHeight="1">
      <c r="A190" s="167">
        <v>18</v>
      </c>
      <c r="B190" s="210" t="s">
        <v>116</v>
      </c>
      <c r="C190" s="167" t="s">
        <v>25</v>
      </c>
      <c r="D190" s="167" t="s">
        <v>117</v>
      </c>
      <c r="E190" s="172">
        <v>3.4954999999999998</v>
      </c>
      <c r="F190" s="167">
        <v>28760</v>
      </c>
      <c r="G190" s="206">
        <f t="shared" si="24"/>
        <v>100530.58</v>
      </c>
      <c r="H190" s="207">
        <v>45292</v>
      </c>
      <c r="I190" s="207">
        <v>43668</v>
      </c>
      <c r="J190" s="242" t="s">
        <v>118</v>
      </c>
      <c r="K190" s="178"/>
      <c r="L190" s="179">
        <f t="shared" si="25"/>
        <v>0</v>
      </c>
      <c r="M190" s="242">
        <v>848</v>
      </c>
      <c r="N190" s="207">
        <v>43669</v>
      </c>
      <c r="O190" s="178">
        <f t="shared" si="26"/>
        <v>1359.119999999999</v>
      </c>
      <c r="P190" s="179">
        <f t="shared" si="27"/>
        <v>4750.8039599999966</v>
      </c>
      <c r="Q190" s="243"/>
      <c r="R190" s="182"/>
      <c r="S190" s="182"/>
      <c r="T190" s="172">
        <f t="shared" si="28"/>
        <v>0</v>
      </c>
      <c r="U190" s="212">
        <v>27400.880000000001</v>
      </c>
      <c r="V190" s="172">
        <f t="shared" si="29"/>
        <v>95779.776039999997</v>
      </c>
      <c r="W190" s="244"/>
      <c r="X190" s="245">
        <f t="shared" si="30"/>
        <v>0</v>
      </c>
      <c r="Y190" s="183"/>
      <c r="Z190" s="183"/>
      <c r="AA190" s="183"/>
      <c r="AB190" s="183"/>
      <c r="AC190" s="183"/>
    </row>
    <row r="191" spans="1:29" s="99" customFormat="1" ht="31.5" customHeight="1">
      <c r="A191" s="167">
        <v>19</v>
      </c>
      <c r="B191" s="208" t="s">
        <v>138</v>
      </c>
      <c r="C191" s="167" t="s">
        <v>16</v>
      </c>
      <c r="D191" s="167">
        <v>7626874</v>
      </c>
      <c r="E191" s="172">
        <v>1.9358333329999999</v>
      </c>
      <c r="F191" s="167">
        <v>180</v>
      </c>
      <c r="G191" s="206">
        <f t="shared" si="24"/>
        <v>348.44999994</v>
      </c>
      <c r="H191" s="207">
        <v>45747</v>
      </c>
      <c r="I191" s="207">
        <v>44194</v>
      </c>
      <c r="J191" s="242" t="s">
        <v>409</v>
      </c>
      <c r="K191" s="178"/>
      <c r="L191" s="179">
        <f t="shared" si="25"/>
        <v>0</v>
      </c>
      <c r="M191" s="242">
        <v>1480</v>
      </c>
      <c r="N191" s="207">
        <v>44193</v>
      </c>
      <c r="O191" s="178">
        <f t="shared" si="26"/>
        <v>60</v>
      </c>
      <c r="P191" s="179">
        <f t="shared" si="27"/>
        <v>116.14999997999999</v>
      </c>
      <c r="Q191" s="243"/>
      <c r="R191" s="182"/>
      <c r="S191" s="182"/>
      <c r="T191" s="172">
        <f t="shared" si="28"/>
        <v>0</v>
      </c>
      <c r="U191" s="212">
        <v>120</v>
      </c>
      <c r="V191" s="172">
        <f t="shared" si="29"/>
        <v>232.29999995999998</v>
      </c>
      <c r="W191" s="244"/>
      <c r="X191" s="245">
        <f t="shared" si="30"/>
        <v>0</v>
      </c>
      <c r="Y191" s="183"/>
      <c r="Z191" s="183"/>
      <c r="AA191" s="183"/>
      <c r="AB191" s="183"/>
      <c r="AC191" s="183"/>
    </row>
    <row r="192" spans="1:29" s="99" customFormat="1" ht="31.5" customHeight="1">
      <c r="A192" s="167">
        <v>20</v>
      </c>
      <c r="B192" s="208" t="s">
        <v>138</v>
      </c>
      <c r="C192" s="167" t="s">
        <v>16</v>
      </c>
      <c r="D192" s="167">
        <v>7623369</v>
      </c>
      <c r="E192" s="172">
        <v>1.9358333329999999</v>
      </c>
      <c r="F192" s="167">
        <v>780</v>
      </c>
      <c r="G192" s="206">
        <f t="shared" si="24"/>
        <v>1509.9499997399998</v>
      </c>
      <c r="H192" s="207">
        <v>45595</v>
      </c>
      <c r="I192" s="207">
        <v>43902</v>
      </c>
      <c r="J192" s="242" t="s">
        <v>196</v>
      </c>
      <c r="K192" s="178"/>
      <c r="L192" s="179">
        <f t="shared" si="25"/>
        <v>0</v>
      </c>
      <c r="M192" s="242">
        <v>263</v>
      </c>
      <c r="N192" s="207">
        <v>43894</v>
      </c>
      <c r="O192" s="178">
        <f t="shared" si="26"/>
        <v>60</v>
      </c>
      <c r="P192" s="179">
        <f t="shared" si="27"/>
        <v>116.14999997999999</v>
      </c>
      <c r="Q192" s="243"/>
      <c r="R192" s="182"/>
      <c r="S192" s="182"/>
      <c r="T192" s="172">
        <f t="shared" si="28"/>
        <v>0</v>
      </c>
      <c r="U192" s="212">
        <v>720</v>
      </c>
      <c r="V192" s="172">
        <f t="shared" si="29"/>
        <v>1393.79999976</v>
      </c>
      <c r="W192" s="244"/>
      <c r="X192" s="245">
        <f t="shared" si="30"/>
        <v>0</v>
      </c>
      <c r="Y192" s="183"/>
      <c r="Z192" s="183"/>
      <c r="AA192" s="183"/>
      <c r="AB192" s="183"/>
      <c r="AC192" s="183"/>
    </row>
    <row r="193" spans="1:29" s="99" customFormat="1" ht="36.75" customHeight="1">
      <c r="A193" s="167">
        <v>21</v>
      </c>
      <c r="B193" s="208" t="s">
        <v>139</v>
      </c>
      <c r="C193" s="167" t="s">
        <v>16</v>
      </c>
      <c r="D193" s="167">
        <v>7626768</v>
      </c>
      <c r="E193" s="172">
        <v>1.5486666659999999</v>
      </c>
      <c r="F193" s="167">
        <v>120</v>
      </c>
      <c r="G193" s="206">
        <f t="shared" si="24"/>
        <v>185.83999992</v>
      </c>
      <c r="H193" s="207">
        <v>45716</v>
      </c>
      <c r="I193" s="207">
        <v>44194</v>
      </c>
      <c r="J193" s="242" t="s">
        <v>409</v>
      </c>
      <c r="K193" s="178"/>
      <c r="L193" s="179">
        <f t="shared" si="25"/>
        <v>0</v>
      </c>
      <c r="M193" s="242">
        <v>1480</v>
      </c>
      <c r="N193" s="207">
        <v>44193</v>
      </c>
      <c r="O193" s="178">
        <f t="shared" si="26"/>
        <v>0</v>
      </c>
      <c r="P193" s="179">
        <f t="shared" si="27"/>
        <v>0</v>
      </c>
      <c r="Q193" s="243"/>
      <c r="R193" s="182"/>
      <c r="S193" s="182"/>
      <c r="T193" s="172">
        <f t="shared" si="28"/>
        <v>0</v>
      </c>
      <c r="U193" s="167">
        <v>120</v>
      </c>
      <c r="V193" s="172">
        <f t="shared" si="29"/>
        <v>185.83999992</v>
      </c>
      <c r="W193" s="244"/>
      <c r="X193" s="245">
        <f t="shared" si="30"/>
        <v>0</v>
      </c>
      <c r="Y193" s="183"/>
      <c r="Z193" s="183"/>
      <c r="AA193" s="183"/>
      <c r="AB193" s="183"/>
      <c r="AC193" s="183"/>
    </row>
    <row r="194" spans="1:29" s="99" customFormat="1" ht="38.25" customHeight="1">
      <c r="A194" s="167">
        <v>22</v>
      </c>
      <c r="B194" s="210" t="s">
        <v>139</v>
      </c>
      <c r="C194" s="167" t="s">
        <v>16</v>
      </c>
      <c r="D194" s="167">
        <v>7624328</v>
      </c>
      <c r="E194" s="172">
        <v>1.5486666659999999</v>
      </c>
      <c r="F194" s="167">
        <v>1380</v>
      </c>
      <c r="G194" s="206">
        <f t="shared" si="24"/>
        <v>2137.15999908</v>
      </c>
      <c r="H194" s="207">
        <v>45626</v>
      </c>
      <c r="I194" s="207">
        <v>43930</v>
      </c>
      <c r="J194" s="242" t="s">
        <v>202</v>
      </c>
      <c r="K194" s="178"/>
      <c r="L194" s="179">
        <f t="shared" si="25"/>
        <v>0</v>
      </c>
      <c r="M194" s="247">
        <v>382</v>
      </c>
      <c r="N194" s="248">
        <v>43922</v>
      </c>
      <c r="O194" s="178">
        <f t="shared" si="26"/>
        <v>900</v>
      </c>
      <c r="P194" s="179">
        <f t="shared" si="27"/>
        <v>1393.7999993999999</v>
      </c>
      <c r="Q194" s="243"/>
      <c r="R194" s="182"/>
      <c r="S194" s="182"/>
      <c r="T194" s="172">
        <f t="shared" si="28"/>
        <v>0</v>
      </c>
      <c r="U194" s="212">
        <v>480</v>
      </c>
      <c r="V194" s="172">
        <f t="shared" si="29"/>
        <v>743.35999967999999</v>
      </c>
      <c r="W194" s="244"/>
      <c r="X194" s="245">
        <f t="shared" si="30"/>
        <v>0</v>
      </c>
      <c r="Y194" s="183"/>
      <c r="Z194" s="183"/>
      <c r="AA194" s="183"/>
      <c r="AB194" s="183"/>
      <c r="AC194" s="183"/>
    </row>
    <row r="195" spans="1:29" s="99" customFormat="1" ht="38.25" customHeight="1">
      <c r="A195" s="167">
        <v>23</v>
      </c>
      <c r="B195" s="210" t="s">
        <v>139</v>
      </c>
      <c r="C195" s="167" t="s">
        <v>16</v>
      </c>
      <c r="D195" s="242">
        <v>7605341</v>
      </c>
      <c r="E195" s="172">
        <v>1.7476666670000001</v>
      </c>
      <c r="F195" s="167">
        <v>120</v>
      </c>
      <c r="G195" s="206">
        <f t="shared" si="24"/>
        <v>209.72000004</v>
      </c>
      <c r="H195" s="207">
        <v>44712</v>
      </c>
      <c r="I195" s="207">
        <v>43775</v>
      </c>
      <c r="J195" s="242" t="s">
        <v>135</v>
      </c>
      <c r="K195" s="178"/>
      <c r="L195" s="179">
        <f t="shared" si="25"/>
        <v>0</v>
      </c>
      <c r="M195" s="242">
        <v>1228</v>
      </c>
      <c r="N195" s="207">
        <v>43768</v>
      </c>
      <c r="O195" s="178">
        <f t="shared" si="26"/>
        <v>0</v>
      </c>
      <c r="P195" s="179">
        <f t="shared" si="27"/>
        <v>0</v>
      </c>
      <c r="Q195" s="243"/>
      <c r="R195" s="182"/>
      <c r="S195" s="182"/>
      <c r="T195" s="172">
        <f t="shared" si="28"/>
        <v>0</v>
      </c>
      <c r="U195" s="167">
        <v>120</v>
      </c>
      <c r="V195" s="172">
        <f t="shared" si="29"/>
        <v>209.72000004</v>
      </c>
      <c r="W195" s="244"/>
      <c r="X195" s="245">
        <f t="shared" si="30"/>
        <v>0</v>
      </c>
      <c r="Y195" s="183"/>
      <c r="Z195" s="183"/>
      <c r="AA195" s="183"/>
      <c r="AB195" s="183"/>
      <c r="AC195" s="183"/>
    </row>
    <row r="196" spans="1:29" s="28" customFormat="1" ht="24.75" customHeight="1">
      <c r="A196" s="7"/>
      <c r="B196" s="39" t="s">
        <v>14</v>
      </c>
      <c r="C196" s="37"/>
      <c r="D196" s="38"/>
      <c r="E196" s="6"/>
      <c r="F196" s="7"/>
      <c r="G196" s="6">
        <f>SUM(G173:G195)</f>
        <v>906650.15999300999</v>
      </c>
      <c r="H196" s="59"/>
      <c r="I196" s="59"/>
      <c r="J196" s="37"/>
      <c r="K196" s="7"/>
      <c r="L196" s="6">
        <f>SUM(L173:L195)</f>
        <v>0</v>
      </c>
      <c r="M196" s="7"/>
      <c r="N196" s="59"/>
      <c r="O196" s="7"/>
      <c r="P196" s="6">
        <f>SUM(P173:P195)</f>
        <v>62250.373958010001</v>
      </c>
      <c r="Q196" s="22"/>
      <c r="R196" s="7"/>
      <c r="S196" s="7"/>
      <c r="T196" s="6"/>
      <c r="U196" s="7"/>
      <c r="V196" s="6">
        <f>SUM(V173:V195)</f>
        <v>844399.78603499988</v>
      </c>
      <c r="W196" s="60"/>
      <c r="X196" s="34">
        <f>G196+L196-P196-V196</f>
        <v>0</v>
      </c>
    </row>
    <row r="197" spans="1:29" s="73" customFormat="1" ht="30" customHeight="1">
      <c r="A197" s="334" t="s">
        <v>183</v>
      </c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T197" s="334"/>
      <c r="U197" s="334"/>
      <c r="V197" s="334"/>
      <c r="W197" s="72"/>
    </row>
    <row r="198" spans="1:29" s="99" customFormat="1" ht="33" customHeight="1">
      <c r="A198" s="92">
        <v>1</v>
      </c>
      <c r="B198" s="249" t="s">
        <v>238</v>
      </c>
      <c r="C198" s="250" t="s">
        <v>239</v>
      </c>
      <c r="D198" s="251"/>
      <c r="E198" s="252">
        <v>488.61</v>
      </c>
      <c r="F198" s="253">
        <v>1000</v>
      </c>
      <c r="G198" s="90">
        <f t="shared" ref="G198:G217" si="31">E198*F198</f>
        <v>488610</v>
      </c>
      <c r="H198" s="254"/>
      <c r="I198" s="255">
        <v>43985</v>
      </c>
      <c r="J198" s="255" t="s">
        <v>240</v>
      </c>
      <c r="K198" s="253"/>
      <c r="L198" s="256"/>
      <c r="M198" s="253" t="s">
        <v>241</v>
      </c>
      <c r="N198" s="255">
        <v>43971</v>
      </c>
      <c r="O198" s="257">
        <f t="shared" ref="O198:O217" si="32">F198+K198-U198</f>
        <v>0</v>
      </c>
      <c r="P198" s="258">
        <f t="shared" ref="P198:P217" si="33">O198*E198</f>
        <v>0</v>
      </c>
      <c r="Q198" s="259"/>
      <c r="R198" s="260"/>
      <c r="S198" s="260"/>
      <c r="T198" s="261">
        <f t="shared" ref="T198:T217" si="34">S198*E198</f>
        <v>0</v>
      </c>
      <c r="U198" s="253">
        <v>1000</v>
      </c>
      <c r="V198" s="90">
        <f t="shared" ref="V198:V217" si="35">U198*E198</f>
        <v>488610</v>
      </c>
      <c r="W198" s="98"/>
      <c r="X198" s="153"/>
      <c r="Y198" s="153"/>
      <c r="Z198" s="153"/>
      <c r="AA198" s="153"/>
      <c r="AB198" s="153"/>
      <c r="AC198" s="153"/>
    </row>
    <row r="199" spans="1:29" s="99" customFormat="1" ht="33" customHeight="1">
      <c r="A199" s="92">
        <v>2</v>
      </c>
      <c r="B199" s="262" t="s">
        <v>657</v>
      </c>
      <c r="C199" s="263" t="s">
        <v>37</v>
      </c>
      <c r="D199" s="264" t="s">
        <v>658</v>
      </c>
      <c r="E199" s="263">
        <v>2.3513500000000001</v>
      </c>
      <c r="F199" s="86">
        <v>120000</v>
      </c>
      <c r="G199" s="90">
        <f t="shared" si="31"/>
        <v>282162</v>
      </c>
      <c r="H199" s="265">
        <v>44865</v>
      </c>
      <c r="I199" s="266">
        <v>44327</v>
      </c>
      <c r="J199" s="263" t="s">
        <v>659</v>
      </c>
      <c r="K199" s="87"/>
      <c r="L199" s="95">
        <f t="shared" ref="L199:L200" si="36">K199*E199</f>
        <v>0</v>
      </c>
      <c r="M199" s="128">
        <v>530</v>
      </c>
      <c r="N199" s="267">
        <v>44329</v>
      </c>
      <c r="O199" s="257">
        <f t="shared" si="32"/>
        <v>71000</v>
      </c>
      <c r="P199" s="258">
        <f t="shared" si="33"/>
        <v>166945.85</v>
      </c>
      <c r="Q199" s="259"/>
      <c r="R199" s="260"/>
      <c r="S199" s="260"/>
      <c r="T199" s="261">
        <f t="shared" si="34"/>
        <v>0</v>
      </c>
      <c r="U199" s="86">
        <v>49000</v>
      </c>
      <c r="V199" s="90">
        <f t="shared" si="35"/>
        <v>115216.15000000001</v>
      </c>
      <c r="W199" s="98"/>
      <c r="X199" s="153"/>
      <c r="Y199" s="153"/>
      <c r="Z199" s="153"/>
      <c r="AA199" s="153"/>
      <c r="AB199" s="153"/>
      <c r="AC199" s="153"/>
    </row>
    <row r="200" spans="1:29" s="99" customFormat="1" ht="33" customHeight="1">
      <c r="A200" s="92">
        <v>3</v>
      </c>
      <c r="B200" s="262" t="s">
        <v>657</v>
      </c>
      <c r="C200" s="263" t="s">
        <v>37</v>
      </c>
      <c r="D200" s="264" t="s">
        <v>660</v>
      </c>
      <c r="E200" s="263">
        <v>2.3513500000000001</v>
      </c>
      <c r="F200" s="86">
        <v>604000</v>
      </c>
      <c r="G200" s="90">
        <f t="shared" si="31"/>
        <v>1420215.4000000001</v>
      </c>
      <c r="H200" s="265">
        <v>44865</v>
      </c>
      <c r="I200" s="266">
        <v>44327</v>
      </c>
      <c r="J200" s="263" t="s">
        <v>659</v>
      </c>
      <c r="K200" s="87"/>
      <c r="L200" s="95">
        <f t="shared" si="36"/>
        <v>0</v>
      </c>
      <c r="M200" s="128">
        <v>530</v>
      </c>
      <c r="N200" s="267">
        <v>44329</v>
      </c>
      <c r="O200" s="257">
        <f t="shared" si="32"/>
        <v>0</v>
      </c>
      <c r="P200" s="258">
        <f t="shared" si="33"/>
        <v>0</v>
      </c>
      <c r="Q200" s="259"/>
      <c r="R200" s="260"/>
      <c r="S200" s="260"/>
      <c r="T200" s="261">
        <f t="shared" si="34"/>
        <v>0</v>
      </c>
      <c r="U200" s="86">
        <v>604000</v>
      </c>
      <c r="V200" s="90">
        <f t="shared" si="35"/>
        <v>1420215.4000000001</v>
      </c>
      <c r="W200" s="98"/>
      <c r="X200" s="153"/>
      <c r="Y200" s="153"/>
      <c r="Z200" s="153"/>
      <c r="AA200" s="153"/>
      <c r="AB200" s="153"/>
      <c r="AC200" s="153"/>
    </row>
    <row r="201" spans="1:29" s="99" customFormat="1" ht="33" customHeight="1">
      <c r="A201" s="92">
        <v>4</v>
      </c>
      <c r="B201" s="104" t="s">
        <v>420</v>
      </c>
      <c r="C201" s="122" t="s">
        <v>37</v>
      </c>
      <c r="D201" s="268" t="s">
        <v>421</v>
      </c>
      <c r="E201" s="122">
        <v>0.46354087999999999</v>
      </c>
      <c r="F201" s="86">
        <v>1250000</v>
      </c>
      <c r="G201" s="90">
        <f t="shared" si="31"/>
        <v>579426.1</v>
      </c>
      <c r="H201" s="269"/>
      <c r="I201" s="91">
        <v>44196</v>
      </c>
      <c r="J201" s="270" t="s">
        <v>422</v>
      </c>
      <c r="K201" s="271"/>
      <c r="L201" s="272"/>
      <c r="M201" s="86">
        <v>1437</v>
      </c>
      <c r="N201" s="91">
        <v>44187</v>
      </c>
      <c r="O201" s="257">
        <f t="shared" si="32"/>
        <v>0</v>
      </c>
      <c r="P201" s="258">
        <f t="shared" si="33"/>
        <v>0</v>
      </c>
      <c r="Q201" s="259"/>
      <c r="R201" s="260"/>
      <c r="S201" s="260"/>
      <c r="T201" s="261">
        <f t="shared" si="34"/>
        <v>0</v>
      </c>
      <c r="U201" s="86">
        <v>1250000</v>
      </c>
      <c r="V201" s="90">
        <f t="shared" si="35"/>
        <v>579426.1</v>
      </c>
      <c r="W201" s="98"/>
      <c r="X201" s="153"/>
      <c r="Y201" s="153"/>
      <c r="Z201" s="153"/>
      <c r="AA201" s="153"/>
      <c r="AB201" s="153"/>
      <c r="AC201" s="153"/>
    </row>
    <row r="202" spans="1:29" s="99" customFormat="1" ht="33" customHeight="1">
      <c r="A202" s="92">
        <v>5</v>
      </c>
      <c r="B202" s="249" t="s">
        <v>459</v>
      </c>
      <c r="C202" s="88" t="s">
        <v>37</v>
      </c>
      <c r="D202" s="89" t="s">
        <v>461</v>
      </c>
      <c r="E202" s="273">
        <v>2.7522700000000002</v>
      </c>
      <c r="F202" s="86">
        <v>638000</v>
      </c>
      <c r="G202" s="90">
        <f t="shared" si="31"/>
        <v>1755948.2600000002</v>
      </c>
      <c r="H202" s="274">
        <v>44834</v>
      </c>
      <c r="I202" s="91">
        <v>44257</v>
      </c>
      <c r="J202" s="91" t="s">
        <v>460</v>
      </c>
      <c r="K202" s="86"/>
      <c r="L202" s="95"/>
      <c r="M202" s="128">
        <v>190</v>
      </c>
      <c r="N202" s="267">
        <v>44252</v>
      </c>
      <c r="O202" s="257">
        <f t="shared" si="32"/>
        <v>119000</v>
      </c>
      <c r="P202" s="258">
        <f t="shared" si="33"/>
        <v>327520.13</v>
      </c>
      <c r="Q202" s="259"/>
      <c r="R202" s="260"/>
      <c r="S202" s="260"/>
      <c r="T202" s="261">
        <f t="shared" si="34"/>
        <v>0</v>
      </c>
      <c r="U202" s="86">
        <v>519000</v>
      </c>
      <c r="V202" s="90">
        <f t="shared" si="35"/>
        <v>1428428.1300000001</v>
      </c>
      <c r="W202" s="98"/>
      <c r="X202" s="153"/>
      <c r="Y202" s="153"/>
      <c r="Z202" s="153"/>
      <c r="AA202" s="153"/>
      <c r="AB202" s="153"/>
      <c r="AC202" s="153"/>
    </row>
    <row r="203" spans="1:29" s="99" customFormat="1" ht="33" customHeight="1">
      <c r="A203" s="92">
        <v>6</v>
      </c>
      <c r="B203" s="249" t="s">
        <v>425</v>
      </c>
      <c r="C203" s="88" t="s">
        <v>37</v>
      </c>
      <c r="D203" s="89" t="s">
        <v>437</v>
      </c>
      <c r="E203" s="273">
        <v>2.72261</v>
      </c>
      <c r="F203" s="86">
        <v>31000</v>
      </c>
      <c r="G203" s="90">
        <f t="shared" si="31"/>
        <v>84400.91</v>
      </c>
      <c r="H203" s="274"/>
      <c r="I203" s="91">
        <v>44245</v>
      </c>
      <c r="J203" s="91" t="s">
        <v>225</v>
      </c>
      <c r="K203" s="86"/>
      <c r="L203" s="95"/>
      <c r="M203" s="128">
        <v>135</v>
      </c>
      <c r="N203" s="267">
        <v>44239</v>
      </c>
      <c r="O203" s="257">
        <f t="shared" si="32"/>
        <v>31000</v>
      </c>
      <c r="P203" s="258">
        <f t="shared" si="33"/>
        <v>84400.91</v>
      </c>
      <c r="Q203" s="259"/>
      <c r="R203" s="260"/>
      <c r="S203" s="260"/>
      <c r="T203" s="261">
        <f t="shared" si="34"/>
        <v>0</v>
      </c>
      <c r="U203" s="86">
        <v>0</v>
      </c>
      <c r="V203" s="90">
        <f t="shared" si="35"/>
        <v>0</v>
      </c>
      <c r="W203" s="98"/>
      <c r="X203" s="153"/>
      <c r="Y203" s="153"/>
      <c r="Z203" s="153"/>
      <c r="AA203" s="153"/>
      <c r="AB203" s="153"/>
      <c r="AC203" s="153"/>
    </row>
    <row r="204" spans="1:29" s="99" customFormat="1" ht="33" customHeight="1">
      <c r="A204" s="92">
        <v>7</v>
      </c>
      <c r="B204" s="249" t="s">
        <v>425</v>
      </c>
      <c r="C204" s="88" t="s">
        <v>37</v>
      </c>
      <c r="D204" s="89" t="s">
        <v>437</v>
      </c>
      <c r="E204" s="273">
        <v>2.72261</v>
      </c>
      <c r="F204" s="86">
        <v>164000</v>
      </c>
      <c r="G204" s="90">
        <f t="shared" si="31"/>
        <v>446508.04</v>
      </c>
      <c r="H204" s="274"/>
      <c r="I204" s="91">
        <v>44245</v>
      </c>
      <c r="J204" s="91" t="s">
        <v>225</v>
      </c>
      <c r="K204" s="86"/>
      <c r="L204" s="95"/>
      <c r="M204" s="128">
        <v>135</v>
      </c>
      <c r="N204" s="267">
        <v>44239</v>
      </c>
      <c r="O204" s="257">
        <f t="shared" si="32"/>
        <v>164000</v>
      </c>
      <c r="P204" s="258">
        <f t="shared" si="33"/>
        <v>446508.04</v>
      </c>
      <c r="Q204" s="259"/>
      <c r="R204" s="260"/>
      <c r="S204" s="260"/>
      <c r="T204" s="261">
        <f t="shared" si="34"/>
        <v>0</v>
      </c>
      <c r="U204" s="86">
        <v>0</v>
      </c>
      <c r="V204" s="90">
        <f t="shared" si="35"/>
        <v>0</v>
      </c>
      <c r="W204" s="98"/>
      <c r="X204" s="153"/>
      <c r="Y204" s="153"/>
      <c r="Z204" s="153"/>
      <c r="AA204" s="153"/>
      <c r="AB204" s="153"/>
      <c r="AC204" s="153"/>
    </row>
    <row r="205" spans="1:29" s="99" customFormat="1" ht="33" customHeight="1">
      <c r="A205" s="92">
        <v>8</v>
      </c>
      <c r="B205" s="249" t="s">
        <v>427</v>
      </c>
      <c r="C205" s="88" t="s">
        <v>37</v>
      </c>
      <c r="D205" s="89" t="s">
        <v>428</v>
      </c>
      <c r="E205" s="273">
        <v>2.8304999999999998</v>
      </c>
      <c r="F205" s="86">
        <v>43000</v>
      </c>
      <c r="G205" s="90">
        <f t="shared" si="31"/>
        <v>121711.49999999999</v>
      </c>
      <c r="H205" s="274">
        <v>45169</v>
      </c>
      <c r="I205" s="91">
        <v>44217</v>
      </c>
      <c r="J205" s="91" t="s">
        <v>424</v>
      </c>
      <c r="K205" s="86"/>
      <c r="L205" s="95"/>
      <c r="M205" s="96">
        <v>53</v>
      </c>
      <c r="N205" s="275">
        <v>44214</v>
      </c>
      <c r="O205" s="257">
        <f t="shared" si="32"/>
        <v>0</v>
      </c>
      <c r="P205" s="258">
        <f t="shared" si="33"/>
        <v>0</v>
      </c>
      <c r="Q205" s="259"/>
      <c r="R205" s="260"/>
      <c r="S205" s="260"/>
      <c r="T205" s="261">
        <f t="shared" si="34"/>
        <v>0</v>
      </c>
      <c r="U205" s="86">
        <v>43000</v>
      </c>
      <c r="V205" s="90">
        <f t="shared" si="35"/>
        <v>121711.49999999999</v>
      </c>
      <c r="W205" s="98"/>
      <c r="X205" s="153"/>
      <c r="Y205" s="153"/>
      <c r="Z205" s="153"/>
      <c r="AA205" s="153"/>
      <c r="AB205" s="153"/>
      <c r="AC205" s="153"/>
    </row>
    <row r="206" spans="1:29" s="99" customFormat="1" ht="33" customHeight="1">
      <c r="A206" s="92">
        <v>9</v>
      </c>
      <c r="B206" s="276" t="s">
        <v>427</v>
      </c>
      <c r="C206" s="88" t="s">
        <v>37</v>
      </c>
      <c r="D206" s="89" t="s">
        <v>549</v>
      </c>
      <c r="E206" s="88">
        <v>2.4181699999999999</v>
      </c>
      <c r="F206" s="86">
        <v>332000</v>
      </c>
      <c r="G206" s="90">
        <f t="shared" si="31"/>
        <v>802832.44</v>
      </c>
      <c r="H206" s="134">
        <v>45230</v>
      </c>
      <c r="I206" s="91">
        <v>44307</v>
      </c>
      <c r="J206" s="91" t="s">
        <v>550</v>
      </c>
      <c r="K206" s="164"/>
      <c r="L206" s="95">
        <f t="shared" ref="L206:L217" si="37">K206*E206</f>
        <v>0</v>
      </c>
      <c r="M206" s="96">
        <v>437</v>
      </c>
      <c r="N206" s="275">
        <v>44305</v>
      </c>
      <c r="O206" s="257">
        <f t="shared" si="32"/>
        <v>312000</v>
      </c>
      <c r="P206" s="258">
        <f t="shared" si="33"/>
        <v>754469.03999999992</v>
      </c>
      <c r="Q206" s="259"/>
      <c r="R206" s="260"/>
      <c r="S206" s="260"/>
      <c r="T206" s="261">
        <f t="shared" si="34"/>
        <v>0</v>
      </c>
      <c r="U206" s="86">
        <v>20000</v>
      </c>
      <c r="V206" s="90">
        <f t="shared" si="35"/>
        <v>48363.4</v>
      </c>
      <c r="W206" s="98"/>
      <c r="X206" s="153"/>
      <c r="Y206" s="153"/>
      <c r="Z206" s="153"/>
      <c r="AA206" s="153"/>
      <c r="AB206" s="153"/>
      <c r="AC206" s="153"/>
    </row>
    <row r="207" spans="1:29" s="99" customFormat="1" ht="33" customHeight="1">
      <c r="A207" s="92">
        <v>10</v>
      </c>
      <c r="B207" s="276" t="s">
        <v>427</v>
      </c>
      <c r="C207" s="88" t="s">
        <v>37</v>
      </c>
      <c r="D207" s="89" t="s">
        <v>551</v>
      </c>
      <c r="E207" s="88">
        <v>2.4181699999999999</v>
      </c>
      <c r="F207" s="86">
        <v>1266000</v>
      </c>
      <c r="G207" s="90">
        <f t="shared" si="31"/>
        <v>3061403.2199999997</v>
      </c>
      <c r="H207" s="134">
        <v>45230</v>
      </c>
      <c r="I207" s="91">
        <v>44307</v>
      </c>
      <c r="J207" s="91" t="s">
        <v>550</v>
      </c>
      <c r="K207" s="277"/>
      <c r="L207" s="95">
        <f t="shared" si="37"/>
        <v>0</v>
      </c>
      <c r="M207" s="96">
        <v>437</v>
      </c>
      <c r="N207" s="275">
        <v>44305</v>
      </c>
      <c r="O207" s="257">
        <f t="shared" si="32"/>
        <v>0</v>
      </c>
      <c r="P207" s="258">
        <f t="shared" si="33"/>
        <v>0</v>
      </c>
      <c r="Q207" s="259"/>
      <c r="R207" s="260"/>
      <c r="S207" s="260"/>
      <c r="T207" s="261">
        <f t="shared" si="34"/>
        <v>0</v>
      </c>
      <c r="U207" s="86">
        <v>1266000</v>
      </c>
      <c r="V207" s="90">
        <f t="shared" si="35"/>
        <v>3061403.2199999997</v>
      </c>
      <c r="W207" s="98"/>
      <c r="X207" s="153"/>
      <c r="Y207" s="153"/>
      <c r="Z207" s="153"/>
      <c r="AA207" s="153"/>
      <c r="AB207" s="153"/>
      <c r="AC207" s="153"/>
    </row>
    <row r="208" spans="1:29" s="99" customFormat="1" ht="33" customHeight="1">
      <c r="A208" s="92">
        <v>11</v>
      </c>
      <c r="B208" s="276" t="s">
        <v>427</v>
      </c>
      <c r="C208" s="88" t="s">
        <v>37</v>
      </c>
      <c r="D208" s="89" t="s">
        <v>552</v>
      </c>
      <c r="E208" s="88">
        <v>2.4181699999999999</v>
      </c>
      <c r="F208" s="86">
        <v>59000</v>
      </c>
      <c r="G208" s="90">
        <f t="shared" si="31"/>
        <v>142672.03</v>
      </c>
      <c r="H208" s="134">
        <v>45260</v>
      </c>
      <c r="I208" s="91">
        <v>44307</v>
      </c>
      <c r="J208" s="91" t="s">
        <v>550</v>
      </c>
      <c r="K208" s="164"/>
      <c r="L208" s="95">
        <f t="shared" si="37"/>
        <v>0</v>
      </c>
      <c r="M208" s="96">
        <v>437</v>
      </c>
      <c r="N208" s="275">
        <v>44305</v>
      </c>
      <c r="O208" s="257">
        <f t="shared" si="32"/>
        <v>0</v>
      </c>
      <c r="P208" s="258">
        <f t="shared" si="33"/>
        <v>0</v>
      </c>
      <c r="Q208" s="259"/>
      <c r="R208" s="260"/>
      <c r="S208" s="260"/>
      <c r="T208" s="261">
        <f t="shared" si="34"/>
        <v>0</v>
      </c>
      <c r="U208" s="86">
        <v>59000</v>
      </c>
      <c r="V208" s="90">
        <f t="shared" si="35"/>
        <v>142672.03</v>
      </c>
      <c r="W208" s="98"/>
      <c r="X208" s="153"/>
      <c r="Y208" s="153"/>
      <c r="Z208" s="153"/>
      <c r="AA208" s="153"/>
      <c r="AB208" s="153"/>
      <c r="AC208" s="153"/>
    </row>
    <row r="209" spans="1:29" s="99" customFormat="1" ht="33" customHeight="1">
      <c r="A209" s="92">
        <v>12</v>
      </c>
      <c r="B209" s="276" t="s">
        <v>553</v>
      </c>
      <c r="C209" s="88" t="s">
        <v>37</v>
      </c>
      <c r="D209" s="89" t="s">
        <v>554</v>
      </c>
      <c r="E209" s="88">
        <v>2.1607599999999998</v>
      </c>
      <c r="F209" s="86">
        <v>308000</v>
      </c>
      <c r="G209" s="90">
        <f t="shared" si="31"/>
        <v>665514.07999999996</v>
      </c>
      <c r="H209" s="134">
        <v>44834</v>
      </c>
      <c r="I209" s="91">
        <v>44313</v>
      </c>
      <c r="J209" s="91" t="s">
        <v>555</v>
      </c>
      <c r="K209" s="277"/>
      <c r="L209" s="95">
        <f t="shared" si="37"/>
        <v>0</v>
      </c>
      <c r="M209" s="96">
        <v>312</v>
      </c>
      <c r="N209" s="275">
        <v>44280</v>
      </c>
      <c r="O209" s="257">
        <f t="shared" si="32"/>
        <v>308000</v>
      </c>
      <c r="P209" s="258">
        <f t="shared" si="33"/>
        <v>665514.07999999996</v>
      </c>
      <c r="Q209" s="259"/>
      <c r="R209" s="260"/>
      <c r="S209" s="260"/>
      <c r="T209" s="261">
        <f t="shared" si="34"/>
        <v>0</v>
      </c>
      <c r="U209" s="86">
        <v>0</v>
      </c>
      <c r="V209" s="90">
        <f t="shared" si="35"/>
        <v>0</v>
      </c>
      <c r="W209" s="98"/>
      <c r="X209" s="153"/>
      <c r="Y209" s="153"/>
      <c r="Z209" s="153"/>
      <c r="AA209" s="153"/>
      <c r="AB209" s="153"/>
      <c r="AC209" s="153"/>
    </row>
    <row r="210" spans="1:29" s="99" customFormat="1" ht="33" customHeight="1">
      <c r="A210" s="92">
        <v>13</v>
      </c>
      <c r="B210" s="262" t="s">
        <v>553</v>
      </c>
      <c r="C210" s="263" t="s">
        <v>37</v>
      </c>
      <c r="D210" s="264" t="s">
        <v>525</v>
      </c>
      <c r="E210" s="263">
        <v>2.1607599999999998</v>
      </c>
      <c r="F210" s="86">
        <v>808000</v>
      </c>
      <c r="G210" s="90">
        <f t="shared" si="31"/>
        <v>1745894.0799999998</v>
      </c>
      <c r="H210" s="265">
        <v>44834</v>
      </c>
      <c r="I210" s="266">
        <v>44335</v>
      </c>
      <c r="J210" s="263" t="s">
        <v>661</v>
      </c>
      <c r="K210" s="87"/>
      <c r="L210" s="95">
        <f t="shared" si="37"/>
        <v>0</v>
      </c>
      <c r="M210" s="128">
        <v>312</v>
      </c>
      <c r="N210" s="267">
        <v>44280</v>
      </c>
      <c r="O210" s="257">
        <f t="shared" si="32"/>
        <v>0</v>
      </c>
      <c r="P210" s="258">
        <f t="shared" si="33"/>
        <v>0</v>
      </c>
      <c r="Q210" s="259"/>
      <c r="R210" s="260"/>
      <c r="S210" s="260"/>
      <c r="T210" s="261">
        <f t="shared" si="34"/>
        <v>0</v>
      </c>
      <c r="U210" s="86">
        <v>808000</v>
      </c>
      <c r="V210" s="90">
        <f t="shared" si="35"/>
        <v>1745894.0799999998</v>
      </c>
      <c r="W210" s="98"/>
      <c r="X210" s="153"/>
      <c r="Y210" s="153"/>
      <c r="Z210" s="153"/>
      <c r="AA210" s="153"/>
      <c r="AB210" s="153"/>
      <c r="AC210" s="153"/>
    </row>
    <row r="211" spans="1:29" s="99" customFormat="1" ht="33" customHeight="1">
      <c r="A211" s="92">
        <v>14</v>
      </c>
      <c r="B211" s="262" t="s">
        <v>553</v>
      </c>
      <c r="C211" s="263" t="s">
        <v>37</v>
      </c>
      <c r="D211" s="264" t="s">
        <v>662</v>
      </c>
      <c r="E211" s="263">
        <v>2.1607599999999998</v>
      </c>
      <c r="F211" s="86">
        <v>1138000</v>
      </c>
      <c r="G211" s="90">
        <f t="shared" si="31"/>
        <v>2458944.88</v>
      </c>
      <c r="H211" s="265">
        <v>44834</v>
      </c>
      <c r="I211" s="266">
        <v>44335</v>
      </c>
      <c r="J211" s="263" t="s">
        <v>661</v>
      </c>
      <c r="K211" s="87"/>
      <c r="L211" s="95">
        <f t="shared" si="37"/>
        <v>0</v>
      </c>
      <c r="M211" s="128">
        <v>312</v>
      </c>
      <c r="N211" s="267">
        <v>44280</v>
      </c>
      <c r="O211" s="257">
        <f t="shared" si="32"/>
        <v>1114000</v>
      </c>
      <c r="P211" s="258">
        <f t="shared" si="33"/>
        <v>2407086.6399999997</v>
      </c>
      <c r="Q211" s="259"/>
      <c r="R211" s="260"/>
      <c r="S211" s="260"/>
      <c r="T211" s="261">
        <f t="shared" si="34"/>
        <v>0</v>
      </c>
      <c r="U211" s="86">
        <v>24000</v>
      </c>
      <c r="V211" s="90">
        <f t="shared" si="35"/>
        <v>51858.239999999998</v>
      </c>
      <c r="W211" s="98"/>
      <c r="X211" s="153"/>
      <c r="Y211" s="153"/>
      <c r="Z211" s="153"/>
      <c r="AA211" s="153"/>
      <c r="AB211" s="153"/>
      <c r="AC211" s="153"/>
    </row>
    <row r="212" spans="1:29" s="99" customFormat="1" ht="33" customHeight="1">
      <c r="A212" s="92">
        <v>15</v>
      </c>
      <c r="B212" s="262" t="s">
        <v>553</v>
      </c>
      <c r="C212" s="263" t="s">
        <v>37</v>
      </c>
      <c r="D212" s="264" t="s">
        <v>662</v>
      </c>
      <c r="E212" s="263">
        <v>2.1607599999999998</v>
      </c>
      <c r="F212" s="86"/>
      <c r="G212" s="90"/>
      <c r="H212" s="265">
        <v>44834</v>
      </c>
      <c r="I212" s="266">
        <v>44358</v>
      </c>
      <c r="J212" s="263" t="s">
        <v>719</v>
      </c>
      <c r="K212" s="87">
        <v>1488000</v>
      </c>
      <c r="L212" s="95">
        <f>K212*E212</f>
        <v>3215210.88</v>
      </c>
      <c r="M212" s="128">
        <v>312</v>
      </c>
      <c r="N212" s="267">
        <v>44280</v>
      </c>
      <c r="O212" s="257">
        <f>F212+K212-U212</f>
        <v>0</v>
      </c>
      <c r="P212" s="258">
        <f>O212*E212</f>
        <v>0</v>
      </c>
      <c r="Q212" s="259"/>
      <c r="R212" s="260"/>
      <c r="S212" s="260"/>
      <c r="T212" s="261">
        <f>S212*E212</f>
        <v>0</v>
      </c>
      <c r="U212" s="86">
        <v>1488000</v>
      </c>
      <c r="V212" s="90">
        <f>U212*E212</f>
        <v>3215210.88</v>
      </c>
      <c r="W212" s="98"/>
      <c r="X212" s="153"/>
      <c r="Y212" s="153"/>
      <c r="Z212" s="153"/>
      <c r="AA212" s="153"/>
      <c r="AB212" s="153"/>
      <c r="AC212" s="153"/>
    </row>
    <row r="213" spans="1:29" s="99" customFormat="1" ht="33" customHeight="1">
      <c r="A213" s="92">
        <v>16</v>
      </c>
      <c r="B213" s="262" t="s">
        <v>663</v>
      </c>
      <c r="C213" s="263" t="s">
        <v>37</v>
      </c>
      <c r="D213" s="264" t="s">
        <v>664</v>
      </c>
      <c r="E213" s="263">
        <v>7.4329299999999998</v>
      </c>
      <c r="F213" s="86">
        <v>57000</v>
      </c>
      <c r="G213" s="90">
        <f t="shared" si="31"/>
        <v>423677.01</v>
      </c>
      <c r="H213" s="265">
        <v>45107</v>
      </c>
      <c r="I213" s="266">
        <v>44327</v>
      </c>
      <c r="J213" s="263" t="s">
        <v>665</v>
      </c>
      <c r="K213" s="87"/>
      <c r="L213" s="95">
        <f t="shared" si="37"/>
        <v>0</v>
      </c>
      <c r="M213" s="128">
        <v>489</v>
      </c>
      <c r="N213" s="267">
        <v>44314</v>
      </c>
      <c r="O213" s="257">
        <f t="shared" si="32"/>
        <v>0</v>
      </c>
      <c r="P213" s="258">
        <f t="shared" si="33"/>
        <v>0</v>
      </c>
      <c r="Q213" s="259"/>
      <c r="R213" s="260"/>
      <c r="S213" s="260"/>
      <c r="T213" s="261">
        <f t="shared" si="34"/>
        <v>0</v>
      </c>
      <c r="U213" s="86">
        <v>57000</v>
      </c>
      <c r="V213" s="90">
        <f t="shared" si="35"/>
        <v>423677.01</v>
      </c>
      <c r="W213" s="98"/>
      <c r="X213" s="153"/>
      <c r="Y213" s="153"/>
      <c r="Z213" s="153"/>
      <c r="AA213" s="153"/>
      <c r="AB213" s="153"/>
      <c r="AC213" s="153"/>
    </row>
    <row r="214" spans="1:29" s="99" customFormat="1" ht="33" customHeight="1">
      <c r="A214" s="92">
        <v>17</v>
      </c>
      <c r="B214" s="262" t="s">
        <v>663</v>
      </c>
      <c r="C214" s="263" t="s">
        <v>37</v>
      </c>
      <c r="D214" s="264" t="s">
        <v>664</v>
      </c>
      <c r="E214" s="263">
        <v>7.53254</v>
      </c>
      <c r="F214" s="86">
        <v>823000</v>
      </c>
      <c r="G214" s="90">
        <f t="shared" si="31"/>
        <v>6199280.4199999999</v>
      </c>
      <c r="H214" s="265">
        <v>45107</v>
      </c>
      <c r="I214" s="266">
        <v>44327</v>
      </c>
      <c r="J214" s="263" t="s">
        <v>665</v>
      </c>
      <c r="K214" s="87"/>
      <c r="L214" s="95">
        <f t="shared" si="37"/>
        <v>0</v>
      </c>
      <c r="M214" s="128">
        <v>489</v>
      </c>
      <c r="N214" s="267">
        <v>44314</v>
      </c>
      <c r="O214" s="257">
        <f t="shared" si="32"/>
        <v>0</v>
      </c>
      <c r="P214" s="258">
        <f t="shared" si="33"/>
        <v>0</v>
      </c>
      <c r="Q214" s="259"/>
      <c r="R214" s="260"/>
      <c r="S214" s="260"/>
      <c r="T214" s="261">
        <f t="shared" si="34"/>
        <v>0</v>
      </c>
      <c r="U214" s="86">
        <v>823000</v>
      </c>
      <c r="V214" s="90">
        <f t="shared" si="35"/>
        <v>6199280.4199999999</v>
      </c>
      <c r="W214" s="98"/>
      <c r="X214" s="153"/>
      <c r="Y214" s="153"/>
      <c r="Z214" s="153"/>
      <c r="AA214" s="153"/>
      <c r="AB214" s="153"/>
      <c r="AC214" s="153"/>
    </row>
    <row r="215" spans="1:29" s="99" customFormat="1" ht="33" customHeight="1">
      <c r="A215" s="92">
        <v>18</v>
      </c>
      <c r="B215" s="249" t="s">
        <v>429</v>
      </c>
      <c r="C215" s="88" t="s">
        <v>37</v>
      </c>
      <c r="D215" s="89" t="s">
        <v>430</v>
      </c>
      <c r="E215" s="273">
        <v>24.625610000000002</v>
      </c>
      <c r="F215" s="86">
        <v>162000</v>
      </c>
      <c r="G215" s="90">
        <f t="shared" si="31"/>
        <v>3989348.8200000003</v>
      </c>
      <c r="H215" s="274">
        <v>44804</v>
      </c>
      <c r="I215" s="91">
        <v>44217</v>
      </c>
      <c r="J215" s="91" t="s">
        <v>426</v>
      </c>
      <c r="K215" s="86"/>
      <c r="L215" s="95">
        <f t="shared" si="37"/>
        <v>0</v>
      </c>
      <c r="M215" s="96">
        <v>58</v>
      </c>
      <c r="N215" s="275">
        <v>44215</v>
      </c>
      <c r="O215" s="257">
        <f t="shared" si="32"/>
        <v>0</v>
      </c>
      <c r="P215" s="258">
        <f t="shared" si="33"/>
        <v>0</v>
      </c>
      <c r="Q215" s="259"/>
      <c r="R215" s="260"/>
      <c r="S215" s="260"/>
      <c r="T215" s="261">
        <f t="shared" si="34"/>
        <v>0</v>
      </c>
      <c r="U215" s="86">
        <v>162000</v>
      </c>
      <c r="V215" s="90">
        <f t="shared" si="35"/>
        <v>3989348.8200000003</v>
      </c>
      <c r="W215" s="98"/>
      <c r="X215" s="153"/>
      <c r="Y215" s="153"/>
      <c r="Z215" s="153"/>
      <c r="AA215" s="153"/>
      <c r="AB215" s="153"/>
      <c r="AC215" s="153"/>
    </row>
    <row r="216" spans="1:29" s="99" customFormat="1" ht="33" customHeight="1">
      <c r="A216" s="92">
        <v>19</v>
      </c>
      <c r="B216" s="262" t="s">
        <v>429</v>
      </c>
      <c r="C216" s="263" t="s">
        <v>37</v>
      </c>
      <c r="D216" s="264" t="s">
        <v>430</v>
      </c>
      <c r="E216" s="263">
        <v>21.038350000000001</v>
      </c>
      <c r="F216" s="86">
        <v>153000</v>
      </c>
      <c r="G216" s="90">
        <f t="shared" si="31"/>
        <v>3218867.5500000003</v>
      </c>
      <c r="H216" s="265"/>
      <c r="I216" s="266">
        <v>44245</v>
      </c>
      <c r="J216" s="266" t="s">
        <v>225</v>
      </c>
      <c r="K216" s="87"/>
      <c r="L216" s="95">
        <f t="shared" si="37"/>
        <v>0</v>
      </c>
      <c r="M216" s="128">
        <v>135</v>
      </c>
      <c r="N216" s="267">
        <v>44239</v>
      </c>
      <c r="O216" s="257">
        <f t="shared" si="32"/>
        <v>0</v>
      </c>
      <c r="P216" s="258">
        <f t="shared" si="33"/>
        <v>0</v>
      </c>
      <c r="Q216" s="259"/>
      <c r="R216" s="260"/>
      <c r="S216" s="260"/>
      <c r="T216" s="261">
        <f t="shared" si="34"/>
        <v>0</v>
      </c>
      <c r="U216" s="86">
        <v>153000</v>
      </c>
      <c r="V216" s="90">
        <f t="shared" si="35"/>
        <v>3218867.5500000003</v>
      </c>
      <c r="W216" s="98"/>
      <c r="X216" s="153"/>
      <c r="Y216" s="153"/>
      <c r="Z216" s="153"/>
      <c r="AA216" s="153"/>
      <c r="AB216" s="153"/>
      <c r="AC216" s="153"/>
    </row>
    <row r="217" spans="1:29" s="99" customFormat="1" ht="33" customHeight="1">
      <c r="A217" s="92">
        <v>20</v>
      </c>
      <c r="B217" s="262" t="s">
        <v>429</v>
      </c>
      <c r="C217" s="263" t="s">
        <v>37</v>
      </c>
      <c r="D217" s="264" t="s">
        <v>430</v>
      </c>
      <c r="E217" s="263">
        <v>21.038350000000001</v>
      </c>
      <c r="F217" s="86">
        <v>660000</v>
      </c>
      <c r="G217" s="90">
        <f t="shared" si="31"/>
        <v>13885311</v>
      </c>
      <c r="H217" s="265"/>
      <c r="I217" s="266">
        <v>44245</v>
      </c>
      <c r="J217" s="266" t="s">
        <v>225</v>
      </c>
      <c r="K217" s="87"/>
      <c r="L217" s="95">
        <f t="shared" si="37"/>
        <v>0</v>
      </c>
      <c r="M217" s="128">
        <v>135</v>
      </c>
      <c r="N217" s="267">
        <v>44239</v>
      </c>
      <c r="O217" s="257">
        <f t="shared" si="32"/>
        <v>0</v>
      </c>
      <c r="P217" s="258">
        <f t="shared" si="33"/>
        <v>0</v>
      </c>
      <c r="Q217" s="259"/>
      <c r="R217" s="260"/>
      <c r="S217" s="260"/>
      <c r="T217" s="261">
        <f t="shared" si="34"/>
        <v>0</v>
      </c>
      <c r="U217" s="86">
        <v>660000</v>
      </c>
      <c r="V217" s="90">
        <f t="shared" si="35"/>
        <v>13885311</v>
      </c>
      <c r="W217" s="98"/>
      <c r="X217" s="153"/>
      <c r="Y217" s="153"/>
      <c r="Z217" s="153"/>
      <c r="AA217" s="153"/>
      <c r="AB217" s="153"/>
      <c r="AC217" s="153"/>
    </row>
    <row r="218" spans="1:29" s="28" customFormat="1" ht="24.75" customHeight="1">
      <c r="A218" s="7"/>
      <c r="B218" s="39" t="s">
        <v>14</v>
      </c>
      <c r="C218" s="37"/>
      <c r="D218" s="38"/>
      <c r="E218" s="6"/>
      <c r="F218" s="7"/>
      <c r="G218" s="6">
        <f>SUM(G198:G217)</f>
        <v>41772727.740000002</v>
      </c>
      <c r="H218" s="59"/>
      <c r="I218" s="59"/>
      <c r="J218" s="37"/>
      <c r="K218" s="7"/>
      <c r="L218" s="6">
        <f>SUM(L198:L217)</f>
        <v>3215210.88</v>
      </c>
      <c r="M218" s="7"/>
      <c r="N218" s="59"/>
      <c r="O218" s="7"/>
      <c r="P218" s="6">
        <f>SUM(P198:P217)</f>
        <v>4852444.6899999995</v>
      </c>
      <c r="Q218" s="22"/>
      <c r="R218" s="7"/>
      <c r="S218" s="7"/>
      <c r="T218" s="6"/>
      <c r="U218" s="7"/>
      <c r="V218" s="6">
        <f>SUM(V198:V217)</f>
        <v>40135493.93</v>
      </c>
      <c r="W218" s="60"/>
      <c r="X218" s="36">
        <f>G218+L218-P218-V218</f>
        <v>0</v>
      </c>
    </row>
    <row r="219" spans="1:29" s="40" customFormat="1" ht="33" customHeight="1">
      <c r="A219" s="334" t="s">
        <v>184</v>
      </c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T219" s="334"/>
      <c r="U219" s="334"/>
      <c r="V219" s="334"/>
      <c r="W219" s="76"/>
    </row>
    <row r="220" spans="1:29" s="99" customFormat="1" ht="36" customHeight="1">
      <c r="A220" s="92">
        <v>1</v>
      </c>
      <c r="B220" s="132" t="s">
        <v>258</v>
      </c>
      <c r="C220" s="92" t="s">
        <v>259</v>
      </c>
      <c r="D220" s="278"/>
      <c r="E220" s="95">
        <v>10.667</v>
      </c>
      <c r="F220" s="237">
        <v>21850</v>
      </c>
      <c r="G220" s="230">
        <f t="shared" ref="G220:G223" si="38">E220*F220</f>
        <v>233073.94999999998</v>
      </c>
      <c r="H220" s="93"/>
      <c r="I220" s="93">
        <v>44039</v>
      </c>
      <c r="J220" s="278" t="s">
        <v>260</v>
      </c>
      <c r="K220" s="101"/>
      <c r="L220" s="279">
        <f t="shared" ref="L220:L223" si="39">K220*E220</f>
        <v>0</v>
      </c>
      <c r="M220" s="92"/>
      <c r="N220" s="93"/>
      <c r="O220" s="94">
        <f t="shared" ref="O220:O223" si="40">F220+K220-U220</f>
        <v>4360</v>
      </c>
      <c r="P220" s="90">
        <f t="shared" ref="P220:P223" si="41">O220*E220</f>
        <v>46508.12</v>
      </c>
      <c r="Q220" s="280"/>
      <c r="R220" s="280"/>
      <c r="S220" s="280"/>
      <c r="T220" s="90">
        <f t="shared" ref="T220:T223" si="42">S220*E220</f>
        <v>0</v>
      </c>
      <c r="U220" s="237">
        <v>17490</v>
      </c>
      <c r="V220" s="90">
        <f t="shared" ref="V220:V223" si="43">U220*E220</f>
        <v>186565.83</v>
      </c>
      <c r="W220" s="281"/>
      <c r="X220" s="281"/>
      <c r="Y220" s="281"/>
      <c r="Z220" s="281"/>
      <c r="AA220" s="281"/>
      <c r="AB220" s="281"/>
      <c r="AC220" s="281"/>
    </row>
    <row r="221" spans="1:29" s="99" customFormat="1" ht="67.5" customHeight="1">
      <c r="A221" s="92">
        <v>2</v>
      </c>
      <c r="B221" s="132" t="s">
        <v>546</v>
      </c>
      <c r="C221" s="92" t="s">
        <v>27</v>
      </c>
      <c r="D221" s="278" t="s">
        <v>547</v>
      </c>
      <c r="E221" s="282">
        <v>3534</v>
      </c>
      <c r="F221" s="237">
        <v>2</v>
      </c>
      <c r="G221" s="230">
        <f t="shared" si="38"/>
        <v>7068</v>
      </c>
      <c r="H221" s="93">
        <v>45046</v>
      </c>
      <c r="I221" s="93">
        <v>44287</v>
      </c>
      <c r="J221" s="278" t="s">
        <v>548</v>
      </c>
      <c r="K221" s="101"/>
      <c r="L221" s="279">
        <f t="shared" si="39"/>
        <v>0</v>
      </c>
      <c r="M221" s="92">
        <v>338</v>
      </c>
      <c r="N221" s="93">
        <v>44286</v>
      </c>
      <c r="O221" s="94">
        <f t="shared" si="40"/>
        <v>2</v>
      </c>
      <c r="P221" s="90">
        <f t="shared" si="41"/>
        <v>7068</v>
      </c>
      <c r="Q221" s="280"/>
      <c r="R221" s="280"/>
      <c r="S221" s="283"/>
      <c r="T221" s="90">
        <f t="shared" si="42"/>
        <v>0</v>
      </c>
      <c r="U221" s="237">
        <v>0</v>
      </c>
      <c r="V221" s="90">
        <f t="shared" si="43"/>
        <v>0</v>
      </c>
      <c r="W221" s="281"/>
      <c r="X221" s="281"/>
      <c r="Y221" s="281"/>
      <c r="Z221" s="281"/>
      <c r="AA221" s="281"/>
      <c r="AB221" s="281"/>
      <c r="AC221" s="281"/>
    </row>
    <row r="222" spans="1:29" s="99" customFormat="1" ht="57" customHeight="1">
      <c r="A222" s="284">
        <v>3</v>
      </c>
      <c r="B222" s="285" t="s">
        <v>546</v>
      </c>
      <c r="C222" s="284" t="s">
        <v>27</v>
      </c>
      <c r="D222" s="286" t="s">
        <v>603</v>
      </c>
      <c r="E222" s="287">
        <v>3534</v>
      </c>
      <c r="F222" s="237">
        <v>27</v>
      </c>
      <c r="G222" s="230">
        <f t="shared" si="38"/>
        <v>95418</v>
      </c>
      <c r="H222" s="288">
        <v>45077</v>
      </c>
      <c r="I222" s="288">
        <v>44333</v>
      </c>
      <c r="J222" s="286" t="s">
        <v>604</v>
      </c>
      <c r="K222" s="237"/>
      <c r="L222" s="279">
        <f t="shared" si="39"/>
        <v>0</v>
      </c>
      <c r="M222" s="284"/>
      <c r="N222" s="288"/>
      <c r="O222" s="94">
        <f t="shared" si="40"/>
        <v>7</v>
      </c>
      <c r="P222" s="90">
        <f t="shared" si="41"/>
        <v>24738</v>
      </c>
      <c r="Q222" s="289" t="s">
        <v>720</v>
      </c>
      <c r="R222" s="283" t="s">
        <v>721</v>
      </c>
      <c r="S222" s="283">
        <v>7</v>
      </c>
      <c r="T222" s="90">
        <f t="shared" si="42"/>
        <v>24738</v>
      </c>
      <c r="U222" s="237">
        <v>20</v>
      </c>
      <c r="V222" s="90">
        <f t="shared" si="43"/>
        <v>70680</v>
      </c>
      <c r="W222" s="290"/>
      <c r="X222" s="290"/>
      <c r="Y222" s="290"/>
      <c r="Z222" s="290"/>
      <c r="AA222" s="290"/>
      <c r="AB222" s="290"/>
      <c r="AC222" s="290"/>
    </row>
    <row r="223" spans="1:29" s="99" customFormat="1" ht="93.75" customHeight="1">
      <c r="A223" s="284">
        <v>4</v>
      </c>
      <c r="B223" s="100" t="s">
        <v>134</v>
      </c>
      <c r="C223" s="86" t="s">
        <v>27</v>
      </c>
      <c r="D223" s="291" t="s">
        <v>148</v>
      </c>
      <c r="E223" s="241">
        <v>466.72</v>
      </c>
      <c r="F223" s="237">
        <v>614</v>
      </c>
      <c r="G223" s="230">
        <f t="shared" si="38"/>
        <v>286566.08</v>
      </c>
      <c r="H223" s="105">
        <v>45047</v>
      </c>
      <c r="I223" s="93">
        <v>43839</v>
      </c>
      <c r="J223" s="278" t="s">
        <v>149</v>
      </c>
      <c r="K223" s="88"/>
      <c r="L223" s="279">
        <f t="shared" si="39"/>
        <v>0</v>
      </c>
      <c r="M223" s="92">
        <v>22</v>
      </c>
      <c r="N223" s="93">
        <v>43841</v>
      </c>
      <c r="O223" s="94">
        <f t="shared" si="40"/>
        <v>58</v>
      </c>
      <c r="P223" s="90">
        <f t="shared" si="41"/>
        <v>27069.760000000002</v>
      </c>
      <c r="Q223" s="280"/>
      <c r="R223" s="280"/>
      <c r="S223" s="280"/>
      <c r="T223" s="90">
        <f t="shared" si="42"/>
        <v>0</v>
      </c>
      <c r="U223" s="237">
        <v>556</v>
      </c>
      <c r="V223" s="90">
        <f t="shared" si="43"/>
        <v>259496.32000000001</v>
      </c>
      <c r="W223" s="281"/>
      <c r="X223" s="281"/>
      <c r="Y223" s="281"/>
      <c r="Z223" s="281"/>
      <c r="AA223" s="281"/>
      <c r="AB223" s="281"/>
      <c r="AC223" s="281"/>
    </row>
    <row r="224" spans="1:29" s="40" customFormat="1" ht="30" customHeight="1">
      <c r="A224" s="7"/>
      <c r="B224" s="21" t="s">
        <v>22</v>
      </c>
      <c r="C224" s="37"/>
      <c r="D224" s="6"/>
      <c r="E224" s="6"/>
      <c r="F224" s="7"/>
      <c r="G224" s="6">
        <f>SUM(G220:G223)</f>
        <v>622126.03</v>
      </c>
      <c r="H224" s="41"/>
      <c r="I224" s="41"/>
      <c r="J224" s="38"/>
      <c r="K224" s="7"/>
      <c r="L224" s="6">
        <f>SUM(L220:L223)</f>
        <v>0</v>
      </c>
      <c r="M224" s="7"/>
      <c r="N224" s="37"/>
      <c r="O224" s="74"/>
      <c r="P224" s="6">
        <f>SUM(P220:P223)</f>
        <v>105383.88</v>
      </c>
      <c r="Q224" s="22"/>
      <c r="R224" s="7"/>
      <c r="S224" s="7"/>
      <c r="T224" s="7"/>
      <c r="U224" s="7"/>
      <c r="V224" s="6">
        <f>SUM(V220:V223)</f>
        <v>516742.15</v>
      </c>
      <c r="X224" s="75">
        <f>G224+L224-P224-V224</f>
        <v>0</v>
      </c>
    </row>
    <row r="225" spans="1:29" s="40" customFormat="1" ht="30" customHeight="1">
      <c r="A225" s="330" t="s">
        <v>20</v>
      </c>
      <c r="B225" s="331"/>
      <c r="C225" s="331"/>
      <c r="D225" s="331"/>
      <c r="E225" s="331"/>
      <c r="F225" s="331"/>
      <c r="G225" s="331"/>
      <c r="H225" s="331"/>
      <c r="I225" s="331"/>
      <c r="J225" s="331"/>
      <c r="K225" s="331"/>
      <c r="L225" s="331"/>
      <c r="M225" s="331"/>
      <c r="N225" s="331"/>
      <c r="O225" s="331"/>
      <c r="P225" s="331"/>
      <c r="Q225" s="331"/>
      <c r="R225" s="331"/>
      <c r="S225" s="331"/>
      <c r="T225" s="331"/>
      <c r="U225" s="331"/>
      <c r="V225" s="332"/>
    </row>
    <row r="226" spans="1:29" s="99" customFormat="1" ht="84.75" customHeight="1">
      <c r="A226" s="167">
        <v>1</v>
      </c>
      <c r="B226" s="210" t="s">
        <v>296</v>
      </c>
      <c r="C226" s="174" t="s">
        <v>297</v>
      </c>
      <c r="D226" s="292" t="s">
        <v>298</v>
      </c>
      <c r="E226" s="174">
        <v>1593.42</v>
      </c>
      <c r="F226" s="212">
        <v>189</v>
      </c>
      <c r="G226" s="172">
        <f>F226*E226</f>
        <v>301156.38</v>
      </c>
      <c r="H226" s="173">
        <v>44651</v>
      </c>
      <c r="I226" s="173">
        <v>44064</v>
      </c>
      <c r="J226" s="174" t="s">
        <v>299</v>
      </c>
      <c r="K226" s="176"/>
      <c r="L226" s="174"/>
      <c r="M226" s="174">
        <v>850</v>
      </c>
      <c r="N226" s="173">
        <v>44063</v>
      </c>
      <c r="O226" s="178">
        <f t="shared" ref="O226:O231" si="44">F226+K226-U226</f>
        <v>40</v>
      </c>
      <c r="P226" s="172">
        <f t="shared" ref="P226:P231" si="45">O226*E226</f>
        <v>63736.800000000003</v>
      </c>
      <c r="Q226" s="293"/>
      <c r="R226" s="293"/>
      <c r="S226" s="293"/>
      <c r="T226" s="172">
        <f t="shared" ref="T226:T231" si="46">S226*E226</f>
        <v>0</v>
      </c>
      <c r="U226" s="212">
        <v>149</v>
      </c>
      <c r="V226" s="179">
        <f t="shared" ref="V226:V231" si="47">U226*E226</f>
        <v>237419.58000000002</v>
      </c>
      <c r="W226" s="294"/>
      <c r="X226" s="294"/>
      <c r="Y226" s="294"/>
      <c r="Z226" s="294"/>
      <c r="AA226" s="294"/>
      <c r="AB226" s="294"/>
      <c r="AC226" s="294"/>
    </row>
    <row r="227" spans="1:29" s="99" customFormat="1" ht="50.25" customHeight="1">
      <c r="A227" s="167">
        <v>2</v>
      </c>
      <c r="B227" s="208" t="s">
        <v>667</v>
      </c>
      <c r="C227" s="176" t="s">
        <v>13</v>
      </c>
      <c r="D227" s="171">
        <v>130120</v>
      </c>
      <c r="E227" s="206">
        <v>446.10399999999998</v>
      </c>
      <c r="F227" s="212">
        <v>7</v>
      </c>
      <c r="G227" s="206">
        <f t="shared" ref="G227:G231" si="48">E227*F227</f>
        <v>3122.7280000000001</v>
      </c>
      <c r="H227" s="215">
        <v>44165</v>
      </c>
      <c r="I227" s="173">
        <v>43935</v>
      </c>
      <c r="J227" s="174" t="s">
        <v>212</v>
      </c>
      <c r="K227" s="176"/>
      <c r="L227" s="295"/>
      <c r="M227" s="176">
        <v>363</v>
      </c>
      <c r="N227" s="215">
        <v>43916</v>
      </c>
      <c r="O227" s="178">
        <f t="shared" si="44"/>
        <v>0</v>
      </c>
      <c r="P227" s="172">
        <f t="shared" si="45"/>
        <v>0</v>
      </c>
      <c r="Q227" s="296"/>
      <c r="R227" s="167"/>
      <c r="S227" s="167"/>
      <c r="T227" s="172">
        <f t="shared" si="46"/>
        <v>0</v>
      </c>
      <c r="U227" s="167">
        <v>7</v>
      </c>
      <c r="V227" s="179">
        <f t="shared" si="47"/>
        <v>3122.7280000000001</v>
      </c>
      <c r="W227" s="183"/>
      <c r="X227" s="183"/>
      <c r="Y227" s="183"/>
      <c r="Z227" s="183"/>
      <c r="AA227" s="183"/>
      <c r="AB227" s="183"/>
      <c r="AC227" s="183"/>
    </row>
    <row r="228" spans="1:29" s="99" customFormat="1" ht="50.25" customHeight="1">
      <c r="A228" s="212">
        <v>3</v>
      </c>
      <c r="B228" s="208" t="s">
        <v>667</v>
      </c>
      <c r="C228" s="176" t="s">
        <v>13</v>
      </c>
      <c r="D228" s="171">
        <v>210220</v>
      </c>
      <c r="E228" s="206">
        <v>446.10399999999998</v>
      </c>
      <c r="F228" s="212">
        <v>10</v>
      </c>
      <c r="G228" s="206">
        <f t="shared" si="48"/>
        <v>4461.04</v>
      </c>
      <c r="H228" s="215">
        <v>44561</v>
      </c>
      <c r="I228" s="173">
        <v>43948</v>
      </c>
      <c r="J228" s="174" t="s">
        <v>213</v>
      </c>
      <c r="K228" s="176"/>
      <c r="L228" s="295"/>
      <c r="M228" s="176"/>
      <c r="N228" s="215"/>
      <c r="O228" s="178">
        <f t="shared" si="44"/>
        <v>2</v>
      </c>
      <c r="P228" s="172">
        <f t="shared" si="45"/>
        <v>892.20799999999997</v>
      </c>
      <c r="Q228" s="296"/>
      <c r="R228" s="167"/>
      <c r="S228" s="167"/>
      <c r="T228" s="172">
        <f t="shared" si="46"/>
        <v>0</v>
      </c>
      <c r="U228" s="212">
        <v>8</v>
      </c>
      <c r="V228" s="179">
        <f t="shared" si="47"/>
        <v>3568.8319999999999</v>
      </c>
      <c r="W228" s="183"/>
      <c r="X228" s="183"/>
      <c r="Y228" s="183"/>
      <c r="Z228" s="183"/>
      <c r="AA228" s="183"/>
      <c r="AB228" s="183"/>
      <c r="AC228" s="183"/>
    </row>
    <row r="229" spans="1:29" s="99" customFormat="1" ht="33" customHeight="1">
      <c r="A229" s="212">
        <v>4</v>
      </c>
      <c r="B229" s="297" t="s">
        <v>79</v>
      </c>
      <c r="C229" s="176" t="s">
        <v>35</v>
      </c>
      <c r="D229" s="171">
        <v>20520</v>
      </c>
      <c r="E229" s="209">
        <v>5.8730000000000002</v>
      </c>
      <c r="F229" s="212">
        <v>788</v>
      </c>
      <c r="G229" s="206">
        <f t="shared" si="48"/>
        <v>4627.924</v>
      </c>
      <c r="H229" s="215">
        <v>44712</v>
      </c>
      <c r="I229" s="173">
        <v>44064</v>
      </c>
      <c r="J229" s="174" t="s">
        <v>300</v>
      </c>
      <c r="K229" s="176"/>
      <c r="L229" s="295"/>
      <c r="M229" s="176">
        <v>851</v>
      </c>
      <c r="N229" s="215">
        <v>44063</v>
      </c>
      <c r="O229" s="178">
        <f t="shared" si="44"/>
        <v>745</v>
      </c>
      <c r="P229" s="172">
        <f t="shared" si="45"/>
        <v>4375.3850000000002</v>
      </c>
      <c r="Q229" s="296"/>
      <c r="R229" s="167"/>
      <c r="S229" s="167"/>
      <c r="T229" s="172">
        <f t="shared" si="46"/>
        <v>0</v>
      </c>
      <c r="U229" s="212">
        <v>43</v>
      </c>
      <c r="V229" s="179">
        <f t="shared" si="47"/>
        <v>252.53900000000002</v>
      </c>
      <c r="W229" s="183"/>
      <c r="X229" s="183"/>
      <c r="Y229" s="183"/>
      <c r="Z229" s="183"/>
      <c r="AA229" s="183"/>
      <c r="AB229" s="183"/>
      <c r="AC229" s="183"/>
    </row>
    <row r="230" spans="1:29" s="99" customFormat="1" ht="33" customHeight="1">
      <c r="A230" s="212">
        <v>5</v>
      </c>
      <c r="B230" s="297" t="s">
        <v>79</v>
      </c>
      <c r="C230" s="176" t="s">
        <v>35</v>
      </c>
      <c r="D230" s="171">
        <v>30620</v>
      </c>
      <c r="E230" s="209">
        <v>5.8730000000000002</v>
      </c>
      <c r="F230" s="212">
        <v>2500</v>
      </c>
      <c r="G230" s="206">
        <f t="shared" si="48"/>
        <v>14682.5</v>
      </c>
      <c r="H230" s="215">
        <v>44742</v>
      </c>
      <c r="I230" s="173">
        <v>44092</v>
      </c>
      <c r="J230" s="174" t="s">
        <v>341</v>
      </c>
      <c r="K230" s="176"/>
      <c r="L230" s="295"/>
      <c r="M230" s="176">
        <v>929</v>
      </c>
      <c r="N230" s="215">
        <v>44084</v>
      </c>
      <c r="O230" s="178">
        <f t="shared" si="44"/>
        <v>244</v>
      </c>
      <c r="P230" s="172">
        <f t="shared" si="45"/>
        <v>1433.0119999999999</v>
      </c>
      <c r="Q230" s="296"/>
      <c r="R230" s="167"/>
      <c r="S230" s="167"/>
      <c r="T230" s="172">
        <f t="shared" si="46"/>
        <v>0</v>
      </c>
      <c r="U230" s="212">
        <v>2256</v>
      </c>
      <c r="V230" s="179">
        <f t="shared" si="47"/>
        <v>13249.488000000001</v>
      </c>
      <c r="W230" s="183"/>
      <c r="X230" s="183"/>
      <c r="Y230" s="183"/>
      <c r="Z230" s="183"/>
      <c r="AA230" s="183"/>
      <c r="AB230" s="183"/>
      <c r="AC230" s="183"/>
    </row>
    <row r="231" spans="1:29" s="99" customFormat="1" ht="54.75" customHeight="1">
      <c r="A231" s="212">
        <v>6</v>
      </c>
      <c r="B231" s="298" t="s">
        <v>448</v>
      </c>
      <c r="C231" s="299" t="s">
        <v>35</v>
      </c>
      <c r="D231" s="194" t="s">
        <v>421</v>
      </c>
      <c r="E231" s="172">
        <v>102141.6</v>
      </c>
      <c r="F231" s="212">
        <v>1</v>
      </c>
      <c r="G231" s="300">
        <f t="shared" si="48"/>
        <v>102141.6</v>
      </c>
      <c r="H231" s="207">
        <v>44926</v>
      </c>
      <c r="I231" s="207">
        <v>44247</v>
      </c>
      <c r="J231" s="242" t="s">
        <v>449</v>
      </c>
      <c r="K231" s="300"/>
      <c r="L231" s="172"/>
      <c r="M231" s="242">
        <v>179</v>
      </c>
      <c r="N231" s="189">
        <v>44232</v>
      </c>
      <c r="O231" s="178">
        <f t="shared" si="44"/>
        <v>0</v>
      </c>
      <c r="P231" s="172">
        <f t="shared" si="45"/>
        <v>0</v>
      </c>
      <c r="Q231" s="296"/>
      <c r="R231" s="167"/>
      <c r="S231" s="167"/>
      <c r="T231" s="172">
        <f t="shared" si="46"/>
        <v>0</v>
      </c>
      <c r="U231" s="167">
        <v>1</v>
      </c>
      <c r="V231" s="179">
        <f t="shared" si="47"/>
        <v>102141.6</v>
      </c>
      <c r="W231" s="183"/>
      <c r="X231" s="183"/>
      <c r="Y231" s="183"/>
      <c r="Z231" s="183"/>
      <c r="AA231" s="183"/>
      <c r="AB231" s="183"/>
      <c r="AC231" s="183"/>
    </row>
    <row r="232" spans="1:29" s="69" customFormat="1" ht="23.25" customHeight="1">
      <c r="A232" s="61"/>
      <c r="B232" s="77" t="s">
        <v>22</v>
      </c>
      <c r="C232" s="24"/>
      <c r="D232" s="80"/>
      <c r="E232" s="80"/>
      <c r="F232" s="78"/>
      <c r="G232" s="80">
        <f>SUM(G226:G231)</f>
        <v>430192.17200000002</v>
      </c>
      <c r="H232" s="81"/>
      <c r="I232" s="81"/>
      <c r="J232" s="82"/>
      <c r="K232" s="78"/>
      <c r="L232" s="80">
        <f>SUM(L226:L231)</f>
        <v>0</v>
      </c>
      <c r="M232" s="78"/>
      <c r="N232" s="24"/>
      <c r="O232" s="70"/>
      <c r="P232" s="80">
        <f>SUM(P226:P231)</f>
        <v>70437.404999999999</v>
      </c>
      <c r="Q232" s="79"/>
      <c r="R232" s="78"/>
      <c r="S232" s="78"/>
      <c r="T232" s="78"/>
      <c r="U232" s="78"/>
      <c r="V232" s="80">
        <f>SUM(V226:V231)</f>
        <v>359754.76699999999</v>
      </c>
      <c r="X232" s="34">
        <f>G232+L232-P232-V232</f>
        <v>0</v>
      </c>
    </row>
    <row r="233" spans="1:29" s="40" customFormat="1" ht="30" customHeight="1">
      <c r="A233" s="330" t="s">
        <v>185</v>
      </c>
      <c r="B233" s="331"/>
      <c r="C233" s="331"/>
      <c r="D233" s="331"/>
      <c r="E233" s="331"/>
      <c r="F233" s="331"/>
      <c r="G233" s="331"/>
      <c r="H233" s="331"/>
      <c r="I233" s="331"/>
      <c r="J233" s="331"/>
      <c r="K233" s="331"/>
      <c r="L233" s="331"/>
      <c r="M233" s="331"/>
      <c r="N233" s="331"/>
      <c r="O233" s="331"/>
      <c r="P233" s="331"/>
      <c r="Q233" s="331"/>
      <c r="R233" s="331"/>
      <c r="S233" s="331"/>
      <c r="T233" s="331"/>
      <c r="U233" s="331"/>
      <c r="V233" s="332"/>
    </row>
    <row r="234" spans="1:29" s="99" customFormat="1" ht="77.25" customHeight="1">
      <c r="A234" s="101">
        <v>1</v>
      </c>
      <c r="B234" s="235" t="s">
        <v>53</v>
      </c>
      <c r="C234" s="101" t="s">
        <v>16</v>
      </c>
      <c r="D234" s="125" t="s">
        <v>54</v>
      </c>
      <c r="E234" s="230">
        <v>8.5964285714200006</v>
      </c>
      <c r="F234" s="88">
        <v>2012</v>
      </c>
      <c r="G234" s="301">
        <f t="shared" ref="G234:G240" si="49">SUM(E234*F234)</f>
        <v>17296.014285697041</v>
      </c>
      <c r="H234" s="105">
        <v>44105</v>
      </c>
      <c r="I234" s="105">
        <v>43185</v>
      </c>
      <c r="J234" s="302" t="s">
        <v>55</v>
      </c>
      <c r="K234" s="234"/>
      <c r="L234" s="301"/>
      <c r="M234" s="101">
        <v>1258</v>
      </c>
      <c r="N234" s="105">
        <v>43286</v>
      </c>
      <c r="O234" s="162">
        <f t="shared" ref="O234:O240" si="50">F234+K234-U234</f>
        <v>0</v>
      </c>
      <c r="P234" s="230">
        <f t="shared" ref="P234:P240" si="51">O234*E234</f>
        <v>0</v>
      </c>
      <c r="Q234" s="303"/>
      <c r="R234" s="280"/>
      <c r="S234" s="280"/>
      <c r="T234" s="90">
        <f t="shared" ref="T234:T240" si="52">S234*E234</f>
        <v>0</v>
      </c>
      <c r="U234" s="88">
        <v>2012</v>
      </c>
      <c r="V234" s="95">
        <f t="shared" ref="V234:V240" si="53">U234*E234</f>
        <v>17296.014285697041</v>
      </c>
      <c r="W234" s="281"/>
      <c r="X234" s="281"/>
      <c r="Y234" s="281"/>
      <c r="Z234" s="281"/>
      <c r="AA234" s="281"/>
      <c r="AB234" s="281"/>
      <c r="AC234" s="281"/>
    </row>
    <row r="235" spans="1:29" s="99" customFormat="1" ht="81" customHeight="1">
      <c r="A235" s="101">
        <v>2</v>
      </c>
      <c r="B235" s="235" t="s">
        <v>53</v>
      </c>
      <c r="C235" s="101" t="s">
        <v>16</v>
      </c>
      <c r="D235" s="125" t="s">
        <v>86</v>
      </c>
      <c r="E235" s="230">
        <v>8.7117261904699994</v>
      </c>
      <c r="F235" s="88">
        <v>1176</v>
      </c>
      <c r="G235" s="301">
        <f t="shared" si="49"/>
        <v>10244.98999999272</v>
      </c>
      <c r="H235" s="105">
        <v>44621</v>
      </c>
      <c r="I235" s="105">
        <v>43528</v>
      </c>
      <c r="J235" s="302" t="s">
        <v>87</v>
      </c>
      <c r="K235" s="234"/>
      <c r="L235" s="301"/>
      <c r="M235" s="101">
        <v>1258</v>
      </c>
      <c r="N235" s="105">
        <v>43286</v>
      </c>
      <c r="O235" s="162">
        <f t="shared" si="50"/>
        <v>0</v>
      </c>
      <c r="P235" s="230">
        <f t="shared" si="51"/>
        <v>0</v>
      </c>
      <c r="Q235" s="303"/>
      <c r="R235" s="280"/>
      <c r="S235" s="280"/>
      <c r="T235" s="90">
        <f t="shared" si="52"/>
        <v>0</v>
      </c>
      <c r="U235" s="88">
        <v>1176</v>
      </c>
      <c r="V235" s="95">
        <f t="shared" si="53"/>
        <v>10244.98999999272</v>
      </c>
      <c r="W235" s="281"/>
      <c r="X235" s="281"/>
      <c r="Y235" s="281"/>
      <c r="Z235" s="281"/>
      <c r="AA235" s="281"/>
      <c r="AB235" s="281"/>
      <c r="AC235" s="281"/>
    </row>
    <row r="236" spans="1:29" s="99" customFormat="1" ht="104.25" customHeight="1">
      <c r="A236" s="101">
        <v>3</v>
      </c>
      <c r="B236" s="235" t="s">
        <v>105</v>
      </c>
      <c r="C236" s="101" t="s">
        <v>16</v>
      </c>
      <c r="D236" s="125" t="s">
        <v>106</v>
      </c>
      <c r="E236" s="230" t="s">
        <v>107</v>
      </c>
      <c r="F236" s="88">
        <v>140</v>
      </c>
      <c r="G236" s="301">
        <f t="shared" si="49"/>
        <v>2721.0500000599995</v>
      </c>
      <c r="H236" s="105">
        <v>44135</v>
      </c>
      <c r="I236" s="105">
        <v>43595</v>
      </c>
      <c r="J236" s="302" t="s">
        <v>108</v>
      </c>
      <c r="K236" s="234"/>
      <c r="L236" s="301"/>
      <c r="M236" s="101">
        <v>1022</v>
      </c>
      <c r="N236" s="105">
        <v>43592</v>
      </c>
      <c r="O236" s="162">
        <f t="shared" si="50"/>
        <v>0</v>
      </c>
      <c r="P236" s="230">
        <f t="shared" si="51"/>
        <v>0</v>
      </c>
      <c r="Q236" s="303"/>
      <c r="R236" s="280"/>
      <c r="S236" s="280"/>
      <c r="T236" s="90">
        <f t="shared" si="52"/>
        <v>0</v>
      </c>
      <c r="U236" s="88">
        <v>140</v>
      </c>
      <c r="V236" s="95">
        <f t="shared" si="53"/>
        <v>2721.0500000599995</v>
      </c>
      <c r="W236" s="281"/>
      <c r="X236" s="281"/>
      <c r="Y236" s="281"/>
      <c r="Z236" s="281"/>
      <c r="AA236" s="281"/>
      <c r="AB236" s="281"/>
      <c r="AC236" s="281"/>
    </row>
    <row r="237" spans="1:29" s="99" customFormat="1" ht="73.5" customHeight="1">
      <c r="A237" s="101">
        <v>4</v>
      </c>
      <c r="B237" s="235" t="s">
        <v>57</v>
      </c>
      <c r="C237" s="101" t="s">
        <v>56</v>
      </c>
      <c r="D237" s="241" t="s">
        <v>58</v>
      </c>
      <c r="E237" s="230">
        <v>3735.3</v>
      </c>
      <c r="F237" s="88">
        <v>18</v>
      </c>
      <c r="G237" s="301">
        <f t="shared" si="49"/>
        <v>67235.400000000009</v>
      </c>
      <c r="H237" s="105">
        <v>44409</v>
      </c>
      <c r="I237" s="105">
        <v>43661</v>
      </c>
      <c r="J237" s="302" t="s">
        <v>55</v>
      </c>
      <c r="K237" s="234"/>
      <c r="L237" s="301"/>
      <c r="M237" s="101">
        <v>1258</v>
      </c>
      <c r="N237" s="105">
        <v>43286</v>
      </c>
      <c r="O237" s="162">
        <f t="shared" si="50"/>
        <v>18</v>
      </c>
      <c r="P237" s="230">
        <f t="shared" si="51"/>
        <v>67235.400000000009</v>
      </c>
      <c r="Q237" s="303"/>
      <c r="R237" s="280"/>
      <c r="S237" s="280"/>
      <c r="T237" s="90">
        <f t="shared" si="52"/>
        <v>0</v>
      </c>
      <c r="U237" s="234">
        <v>0</v>
      </c>
      <c r="V237" s="95">
        <f t="shared" si="53"/>
        <v>0</v>
      </c>
      <c r="W237" s="281"/>
      <c r="X237" s="281"/>
      <c r="Y237" s="281"/>
      <c r="Z237" s="281"/>
      <c r="AA237" s="281"/>
      <c r="AB237" s="281"/>
      <c r="AC237" s="281"/>
    </row>
    <row r="238" spans="1:29" s="99" customFormat="1" ht="73.5" customHeight="1">
      <c r="A238" s="101">
        <v>5</v>
      </c>
      <c r="B238" s="235" t="s">
        <v>542</v>
      </c>
      <c r="C238" s="101" t="s">
        <v>206</v>
      </c>
      <c r="D238" s="278" t="s">
        <v>543</v>
      </c>
      <c r="E238" s="278" t="s">
        <v>544</v>
      </c>
      <c r="F238" s="88">
        <v>96</v>
      </c>
      <c r="G238" s="301">
        <f t="shared" si="49"/>
        <v>355940.16000000003</v>
      </c>
      <c r="H238" s="93">
        <v>45352</v>
      </c>
      <c r="I238" s="105">
        <v>44307</v>
      </c>
      <c r="J238" s="302" t="s">
        <v>545</v>
      </c>
      <c r="K238" s="234"/>
      <c r="L238" s="301">
        <f t="shared" ref="L238:L240" si="54">E238*K238</f>
        <v>0</v>
      </c>
      <c r="M238" s="101">
        <v>615</v>
      </c>
      <c r="N238" s="105">
        <v>44287</v>
      </c>
      <c r="O238" s="162">
        <f t="shared" si="50"/>
        <v>10</v>
      </c>
      <c r="P238" s="230">
        <f t="shared" si="51"/>
        <v>37077.1</v>
      </c>
      <c r="Q238" s="303"/>
      <c r="R238" s="280"/>
      <c r="S238" s="280"/>
      <c r="T238" s="90">
        <f t="shared" si="52"/>
        <v>0</v>
      </c>
      <c r="U238" s="234">
        <v>86</v>
      </c>
      <c r="V238" s="95">
        <f t="shared" si="53"/>
        <v>318863.06</v>
      </c>
      <c r="W238" s="281"/>
      <c r="X238" s="281"/>
      <c r="Y238" s="281"/>
      <c r="Z238" s="281"/>
      <c r="AA238" s="281"/>
      <c r="AB238" s="281"/>
      <c r="AC238" s="281"/>
    </row>
    <row r="239" spans="1:29" s="99" customFormat="1" ht="71.25" customHeight="1">
      <c r="A239" s="101">
        <v>6</v>
      </c>
      <c r="B239" s="235" t="s">
        <v>438</v>
      </c>
      <c r="C239" s="101" t="s">
        <v>13</v>
      </c>
      <c r="D239" s="278" t="s">
        <v>439</v>
      </c>
      <c r="E239" s="278" t="s">
        <v>440</v>
      </c>
      <c r="F239" s="88">
        <v>4</v>
      </c>
      <c r="G239" s="301">
        <f t="shared" si="49"/>
        <v>322995.92</v>
      </c>
      <c r="H239" s="93">
        <v>45412</v>
      </c>
      <c r="I239" s="105">
        <v>44235</v>
      </c>
      <c r="J239" s="302" t="s">
        <v>441</v>
      </c>
      <c r="K239" s="234"/>
      <c r="L239" s="301">
        <f t="shared" si="54"/>
        <v>0</v>
      </c>
      <c r="M239" s="101">
        <v>114</v>
      </c>
      <c r="N239" s="105">
        <v>44221</v>
      </c>
      <c r="O239" s="162">
        <f t="shared" si="50"/>
        <v>2</v>
      </c>
      <c r="P239" s="230">
        <f t="shared" si="51"/>
        <v>161497.96</v>
      </c>
      <c r="Q239" s="303"/>
      <c r="R239" s="280"/>
      <c r="S239" s="280"/>
      <c r="T239" s="90">
        <f t="shared" si="52"/>
        <v>0</v>
      </c>
      <c r="U239" s="234">
        <v>2</v>
      </c>
      <c r="V239" s="95">
        <f t="shared" si="53"/>
        <v>161497.96</v>
      </c>
      <c r="W239" s="281"/>
      <c r="X239" s="281"/>
      <c r="Y239" s="281"/>
      <c r="Z239" s="281"/>
      <c r="AA239" s="281"/>
      <c r="AB239" s="281"/>
      <c r="AC239" s="281"/>
    </row>
    <row r="240" spans="1:29" s="99" customFormat="1" ht="71.25" customHeight="1">
      <c r="A240" s="101">
        <v>7</v>
      </c>
      <c r="B240" s="235" t="s">
        <v>438</v>
      </c>
      <c r="C240" s="101" t="s">
        <v>442</v>
      </c>
      <c r="D240" s="278" t="s">
        <v>439</v>
      </c>
      <c r="E240" s="278" t="s">
        <v>443</v>
      </c>
      <c r="F240" s="88">
        <v>1</v>
      </c>
      <c r="G240" s="301">
        <f t="shared" si="49"/>
        <v>93003.97</v>
      </c>
      <c r="H240" s="93">
        <v>45439</v>
      </c>
      <c r="I240" s="105" t="s">
        <v>444</v>
      </c>
      <c r="J240" s="302" t="s">
        <v>445</v>
      </c>
      <c r="K240" s="234"/>
      <c r="L240" s="301">
        <f t="shared" si="54"/>
        <v>0</v>
      </c>
      <c r="M240" s="101">
        <v>115</v>
      </c>
      <c r="N240" s="105">
        <v>44221</v>
      </c>
      <c r="O240" s="162">
        <f t="shared" si="50"/>
        <v>0</v>
      </c>
      <c r="P240" s="230">
        <f t="shared" si="51"/>
        <v>0</v>
      </c>
      <c r="Q240" s="303"/>
      <c r="R240" s="280"/>
      <c r="S240" s="280"/>
      <c r="T240" s="90">
        <f t="shared" si="52"/>
        <v>0</v>
      </c>
      <c r="U240" s="88">
        <v>1</v>
      </c>
      <c r="V240" s="95">
        <f t="shared" si="53"/>
        <v>93003.97</v>
      </c>
      <c r="W240" s="281"/>
      <c r="X240" s="281"/>
      <c r="Y240" s="281"/>
      <c r="Z240" s="281"/>
      <c r="AA240" s="281"/>
      <c r="AB240" s="281"/>
      <c r="AC240" s="281"/>
    </row>
    <row r="241" spans="1:29" s="40" customFormat="1" ht="28.5" customHeight="1">
      <c r="A241" s="35"/>
      <c r="B241" s="21" t="s">
        <v>22</v>
      </c>
      <c r="C241" s="37"/>
      <c r="D241" s="6"/>
      <c r="E241" s="6"/>
      <c r="F241" s="7"/>
      <c r="G241" s="6">
        <f>SUM(G234:G240)</f>
        <v>869437.50428574975</v>
      </c>
      <c r="H241" s="41"/>
      <c r="I241" s="41"/>
      <c r="J241" s="38"/>
      <c r="K241" s="7"/>
      <c r="L241" s="6">
        <f>SUM(L234:L240)</f>
        <v>0</v>
      </c>
      <c r="M241" s="7"/>
      <c r="N241" s="37"/>
      <c r="O241" s="58"/>
      <c r="P241" s="6">
        <f>SUM(P234:P240)</f>
        <v>265810.45999999996</v>
      </c>
      <c r="Q241" s="22"/>
      <c r="R241" s="7"/>
      <c r="S241" s="7"/>
      <c r="T241" s="7"/>
      <c r="U241" s="7"/>
      <c r="V241" s="6">
        <f>SUM(V234:V240)</f>
        <v>603627.04428574967</v>
      </c>
      <c r="X241" s="34">
        <f>G241+L241-P241-V241</f>
        <v>0</v>
      </c>
    </row>
    <row r="242" spans="1:29" s="40" customFormat="1" ht="32.25" customHeight="1">
      <c r="A242" s="334" t="s">
        <v>186</v>
      </c>
      <c r="B242" s="334"/>
      <c r="C242" s="334"/>
      <c r="D242" s="334"/>
      <c r="E242" s="334"/>
      <c r="F242" s="334"/>
      <c r="G242" s="334"/>
      <c r="H242" s="334"/>
      <c r="I242" s="334"/>
      <c r="J242" s="334"/>
      <c r="K242" s="334"/>
      <c r="L242" s="334"/>
      <c r="M242" s="334"/>
      <c r="N242" s="334"/>
      <c r="O242" s="334"/>
      <c r="P242" s="334"/>
      <c r="Q242" s="334"/>
      <c r="R242" s="334"/>
      <c r="S242" s="334"/>
      <c r="T242" s="334"/>
      <c r="U242" s="334"/>
      <c r="V242" s="334"/>
    </row>
    <row r="243" spans="1:29" s="99" customFormat="1" ht="60.75" customHeight="1">
      <c r="A243" s="92">
        <v>1</v>
      </c>
      <c r="B243" s="100" t="s">
        <v>85</v>
      </c>
      <c r="C243" s="92" t="s">
        <v>13</v>
      </c>
      <c r="D243" s="92" t="s">
        <v>301</v>
      </c>
      <c r="E243" s="92">
        <v>37278.080000000002</v>
      </c>
      <c r="F243" s="88">
        <v>120</v>
      </c>
      <c r="G243" s="301">
        <f>SUM(E243*F243)</f>
        <v>4473369.6000000006</v>
      </c>
      <c r="H243" s="93">
        <v>44561</v>
      </c>
      <c r="I243" s="93">
        <v>44050</v>
      </c>
      <c r="J243" s="92" t="s">
        <v>302</v>
      </c>
      <c r="K243" s="101"/>
      <c r="L243" s="241">
        <f>K243*E243</f>
        <v>0</v>
      </c>
      <c r="M243" s="92" t="s">
        <v>303</v>
      </c>
      <c r="N243" s="93">
        <v>44049</v>
      </c>
      <c r="O243" s="162">
        <f>F243+K243-U243</f>
        <v>22</v>
      </c>
      <c r="P243" s="230">
        <f>O243*E243</f>
        <v>820117.76</v>
      </c>
      <c r="Q243" s="303"/>
      <c r="R243" s="280"/>
      <c r="S243" s="280"/>
      <c r="T243" s="90">
        <f>S243*E243</f>
        <v>0</v>
      </c>
      <c r="U243" s="88">
        <v>98</v>
      </c>
      <c r="V243" s="95">
        <f>U243*E243</f>
        <v>3653251.8400000003</v>
      </c>
      <c r="W243" s="281"/>
      <c r="X243" s="281"/>
      <c r="Y243" s="281"/>
      <c r="Z243" s="281"/>
      <c r="AA243" s="281"/>
      <c r="AB243" s="281"/>
      <c r="AC243" s="281"/>
    </row>
    <row r="244" spans="1:29" s="99" customFormat="1" ht="60.75" customHeight="1">
      <c r="A244" s="92">
        <v>2</v>
      </c>
      <c r="B244" s="100" t="s">
        <v>252</v>
      </c>
      <c r="C244" s="92" t="s">
        <v>239</v>
      </c>
      <c r="D244" s="92" t="s">
        <v>253</v>
      </c>
      <c r="E244" s="241">
        <v>4.2667000000000002</v>
      </c>
      <c r="F244" s="88">
        <v>363</v>
      </c>
      <c r="G244" s="301">
        <f>SUM(E244*F244)</f>
        <v>1548.8121000000001</v>
      </c>
      <c r="H244" s="93" t="s">
        <v>254</v>
      </c>
      <c r="I244" s="93">
        <v>44039</v>
      </c>
      <c r="J244" s="92" t="s">
        <v>255</v>
      </c>
      <c r="K244" s="101"/>
      <c r="L244" s="241">
        <f>K244*E244</f>
        <v>0</v>
      </c>
      <c r="M244" s="338" t="s">
        <v>256</v>
      </c>
      <c r="N244" s="93">
        <v>44039</v>
      </c>
      <c r="O244" s="162">
        <f>F244+K244-U244</f>
        <v>1</v>
      </c>
      <c r="P244" s="230">
        <f>O244*E244</f>
        <v>4.2667000000000002</v>
      </c>
      <c r="Q244" s="303"/>
      <c r="R244" s="280"/>
      <c r="S244" s="280"/>
      <c r="T244" s="90">
        <f>S244*E244</f>
        <v>0</v>
      </c>
      <c r="U244" s="88">
        <v>362</v>
      </c>
      <c r="V244" s="95">
        <f>U244*E244</f>
        <v>1544.5454</v>
      </c>
      <c r="W244" s="281"/>
      <c r="X244" s="281"/>
      <c r="Y244" s="281"/>
      <c r="Z244" s="281"/>
      <c r="AA244" s="281"/>
      <c r="AB244" s="281"/>
      <c r="AC244" s="281"/>
    </row>
    <row r="245" spans="1:29" s="99" customFormat="1" ht="60.75" customHeight="1">
      <c r="A245" s="92">
        <v>3</v>
      </c>
      <c r="B245" s="100" t="s">
        <v>257</v>
      </c>
      <c r="C245" s="92" t="s">
        <v>239</v>
      </c>
      <c r="D245" s="92" t="s">
        <v>253</v>
      </c>
      <c r="E245" s="241">
        <v>13.3338</v>
      </c>
      <c r="F245" s="88">
        <v>10500</v>
      </c>
      <c r="G245" s="301">
        <f>SUM(E245*F245)</f>
        <v>140004.9</v>
      </c>
      <c r="H245" s="93" t="s">
        <v>254</v>
      </c>
      <c r="I245" s="93">
        <v>44039</v>
      </c>
      <c r="J245" s="92" t="s">
        <v>255</v>
      </c>
      <c r="K245" s="101"/>
      <c r="L245" s="241">
        <f>K245*E245</f>
        <v>0</v>
      </c>
      <c r="M245" s="339"/>
      <c r="N245" s="93">
        <v>44039</v>
      </c>
      <c r="O245" s="162">
        <f>F245+K245-U245</f>
        <v>0</v>
      </c>
      <c r="P245" s="230">
        <f>O245*E245</f>
        <v>0</v>
      </c>
      <c r="Q245" s="303"/>
      <c r="R245" s="280"/>
      <c r="S245" s="280"/>
      <c r="T245" s="90">
        <f>S245*E245</f>
        <v>0</v>
      </c>
      <c r="U245" s="88">
        <v>10500</v>
      </c>
      <c r="V245" s="95">
        <f>U245*E245</f>
        <v>140004.9</v>
      </c>
      <c r="W245" s="281"/>
      <c r="X245" s="281"/>
      <c r="Y245" s="281"/>
      <c r="Z245" s="281"/>
      <c r="AA245" s="281"/>
      <c r="AB245" s="281"/>
      <c r="AC245" s="281"/>
    </row>
    <row r="246" spans="1:29" s="40" customFormat="1" ht="28.5" customHeight="1">
      <c r="A246" s="35"/>
      <c r="B246" s="21" t="s">
        <v>22</v>
      </c>
      <c r="C246" s="37"/>
      <c r="D246" s="6"/>
      <c r="E246" s="6"/>
      <c r="F246" s="7"/>
      <c r="G246" s="6">
        <f>SUM(G243:G245)</f>
        <v>4614923.3121000007</v>
      </c>
      <c r="H246" s="41"/>
      <c r="I246" s="41"/>
      <c r="J246" s="38"/>
      <c r="K246" s="7"/>
      <c r="L246" s="6">
        <f>SUM(L243:L245)</f>
        <v>0</v>
      </c>
      <c r="M246" s="7"/>
      <c r="N246" s="37"/>
      <c r="O246" s="58"/>
      <c r="P246" s="6">
        <f>SUM(P243:P245)</f>
        <v>820122.02670000005</v>
      </c>
      <c r="Q246" s="22"/>
      <c r="R246" s="7"/>
      <c r="S246" s="7"/>
      <c r="T246" s="7"/>
      <c r="U246" s="7"/>
      <c r="V246" s="6">
        <f>SUM(V243:V245)</f>
        <v>3794801.2854000004</v>
      </c>
      <c r="X246" s="34">
        <f>G246+L246-P246-V246</f>
        <v>0</v>
      </c>
    </row>
    <row r="247" spans="1:29" s="40" customFormat="1" ht="16.5" customHeight="1">
      <c r="A247" s="334" t="s">
        <v>187</v>
      </c>
      <c r="B247" s="334"/>
      <c r="C247" s="334"/>
      <c r="D247" s="334"/>
      <c r="E247" s="334"/>
      <c r="F247" s="334"/>
      <c r="G247" s="334"/>
      <c r="H247" s="334"/>
      <c r="I247" s="334"/>
      <c r="J247" s="334"/>
      <c r="K247" s="334"/>
      <c r="L247" s="334"/>
      <c r="M247" s="334"/>
      <c r="N247" s="334"/>
      <c r="O247" s="334"/>
      <c r="P247" s="334"/>
      <c r="Q247" s="334"/>
      <c r="R247" s="334"/>
      <c r="S247" s="334"/>
      <c r="T247" s="334"/>
      <c r="U247" s="334"/>
      <c r="V247" s="334"/>
      <c r="X247" s="34"/>
    </row>
    <row r="248" spans="1:29" s="99" customFormat="1" ht="31.5" customHeight="1">
      <c r="A248" s="88">
        <v>1</v>
      </c>
      <c r="B248" s="304" t="s">
        <v>397</v>
      </c>
      <c r="C248" s="88" t="s">
        <v>13</v>
      </c>
      <c r="D248" s="86">
        <v>271120</v>
      </c>
      <c r="E248" s="305">
        <v>4863.7299999999996</v>
      </c>
      <c r="F248" s="110">
        <v>801</v>
      </c>
      <c r="G248" s="301">
        <f t="shared" ref="G248:G250" si="55">SUM(E248*F248)</f>
        <v>3895847.7299999995</v>
      </c>
      <c r="H248" s="306">
        <v>45260</v>
      </c>
      <c r="I248" s="91">
        <v>44217</v>
      </c>
      <c r="J248" s="88" t="s">
        <v>431</v>
      </c>
      <c r="K248" s="88"/>
      <c r="L248" s="90">
        <f t="shared" ref="L248:L250" si="56">K248*E248</f>
        <v>0</v>
      </c>
      <c r="M248" s="88">
        <v>54</v>
      </c>
      <c r="N248" s="307">
        <v>44214</v>
      </c>
      <c r="O248" s="162">
        <f t="shared" ref="O248:O250" si="57">F248+K248-U248</f>
        <v>51</v>
      </c>
      <c r="P248" s="230">
        <f t="shared" ref="P248:P250" si="58">O248*E248</f>
        <v>248050.22999999998</v>
      </c>
      <c r="Q248" s="308"/>
      <c r="R248" s="309"/>
      <c r="S248" s="309"/>
      <c r="T248" s="112">
        <f t="shared" ref="T248:T250" si="59">S248*E248</f>
        <v>0</v>
      </c>
      <c r="U248" s="110">
        <v>750</v>
      </c>
      <c r="V248" s="95">
        <f t="shared" ref="V248:V250" si="60">U248*E248</f>
        <v>3647797.4999999995</v>
      </c>
      <c r="W248" s="310"/>
      <c r="X248" s="311"/>
      <c r="Y248" s="310"/>
      <c r="Z248" s="310"/>
      <c r="AA248" s="310"/>
      <c r="AB248" s="310"/>
      <c r="AC248" s="310"/>
    </row>
    <row r="249" spans="1:29" s="99" customFormat="1" ht="44.25" customHeight="1">
      <c r="A249" s="88">
        <v>2</v>
      </c>
      <c r="B249" s="304" t="s">
        <v>188</v>
      </c>
      <c r="C249" s="88" t="s">
        <v>13</v>
      </c>
      <c r="D249" s="95" t="s">
        <v>535</v>
      </c>
      <c r="E249" s="305">
        <v>8206.39</v>
      </c>
      <c r="F249" s="110">
        <v>610</v>
      </c>
      <c r="G249" s="301">
        <f t="shared" si="55"/>
        <v>5005897.8999999994</v>
      </c>
      <c r="H249" s="306">
        <v>45260</v>
      </c>
      <c r="I249" s="91">
        <v>44307</v>
      </c>
      <c r="J249" s="88" t="s">
        <v>536</v>
      </c>
      <c r="K249" s="88"/>
      <c r="L249" s="90">
        <f t="shared" si="56"/>
        <v>0</v>
      </c>
      <c r="M249" s="88">
        <v>571</v>
      </c>
      <c r="N249" s="307">
        <v>44280</v>
      </c>
      <c r="O249" s="162">
        <f t="shared" si="57"/>
        <v>0</v>
      </c>
      <c r="P249" s="230">
        <f t="shared" si="58"/>
        <v>0</v>
      </c>
      <c r="Q249" s="308"/>
      <c r="R249" s="309"/>
      <c r="S249" s="309"/>
      <c r="T249" s="112">
        <f t="shared" si="59"/>
        <v>0</v>
      </c>
      <c r="U249" s="110">
        <v>610</v>
      </c>
      <c r="V249" s="95">
        <f t="shared" si="60"/>
        <v>5005897.8999999994</v>
      </c>
      <c r="W249" s="310"/>
      <c r="X249" s="311"/>
      <c r="Y249" s="310"/>
      <c r="Z249" s="310"/>
      <c r="AA249" s="310"/>
      <c r="AB249" s="310"/>
      <c r="AC249" s="310"/>
    </row>
    <row r="250" spans="1:29" s="99" customFormat="1" ht="44.25" customHeight="1">
      <c r="A250" s="88">
        <v>3</v>
      </c>
      <c r="B250" s="304" t="s">
        <v>398</v>
      </c>
      <c r="C250" s="88" t="s">
        <v>13</v>
      </c>
      <c r="D250" s="95" t="s">
        <v>401</v>
      </c>
      <c r="E250" s="305">
        <v>27553.05</v>
      </c>
      <c r="F250" s="110">
        <v>102</v>
      </c>
      <c r="G250" s="301">
        <f t="shared" si="55"/>
        <v>2810411.1</v>
      </c>
      <c r="H250" s="306">
        <v>44561</v>
      </c>
      <c r="I250" s="91" t="s">
        <v>399</v>
      </c>
      <c r="J250" s="88" t="s">
        <v>400</v>
      </c>
      <c r="K250" s="88"/>
      <c r="L250" s="90">
        <f t="shared" si="56"/>
        <v>0</v>
      </c>
      <c r="M250" s="88">
        <v>1273</v>
      </c>
      <c r="N250" s="307">
        <v>44154</v>
      </c>
      <c r="O250" s="162">
        <f t="shared" si="57"/>
        <v>10</v>
      </c>
      <c r="P250" s="230">
        <f t="shared" si="58"/>
        <v>275530.5</v>
      </c>
      <c r="Q250" s="308"/>
      <c r="R250" s="309"/>
      <c r="S250" s="309"/>
      <c r="T250" s="112">
        <f t="shared" si="59"/>
        <v>0</v>
      </c>
      <c r="U250" s="110">
        <v>92</v>
      </c>
      <c r="V250" s="95">
        <f t="shared" si="60"/>
        <v>2534880.6</v>
      </c>
      <c r="W250" s="310"/>
      <c r="X250" s="311"/>
      <c r="Y250" s="310"/>
      <c r="Z250" s="310"/>
      <c r="AA250" s="310"/>
      <c r="AB250" s="310"/>
      <c r="AC250" s="310"/>
    </row>
    <row r="251" spans="1:29" s="40" customFormat="1" ht="16.5" customHeight="1">
      <c r="A251" s="35"/>
      <c r="B251" s="21" t="s">
        <v>22</v>
      </c>
      <c r="C251" s="37"/>
      <c r="D251" s="6"/>
      <c r="E251" s="6"/>
      <c r="F251" s="7"/>
      <c r="G251" s="6">
        <f>SUM(G248:G250)</f>
        <v>11712156.729999999</v>
      </c>
      <c r="H251" s="41"/>
      <c r="I251" s="41"/>
      <c r="J251" s="38"/>
      <c r="K251" s="7"/>
      <c r="L251" s="6">
        <f>SUM(L248:L250)</f>
        <v>0</v>
      </c>
      <c r="M251" s="7"/>
      <c r="N251" s="37"/>
      <c r="O251" s="58"/>
      <c r="P251" s="6">
        <f>SUM(P248:P250)</f>
        <v>523580.73</v>
      </c>
      <c r="Q251" s="22"/>
      <c r="R251" s="7"/>
      <c r="S251" s="7"/>
      <c r="T251" s="7"/>
      <c r="U251" s="7"/>
      <c r="V251" s="6">
        <f>SUM(V248:V250)</f>
        <v>11188575.999999998</v>
      </c>
      <c r="X251" s="34">
        <f>G251+L251-P251-V251</f>
        <v>0</v>
      </c>
    </row>
    <row r="252" spans="1:29" s="40" customFormat="1" ht="16.5" customHeight="1">
      <c r="A252" s="335" t="s">
        <v>462</v>
      </c>
      <c r="B252" s="336"/>
      <c r="C252" s="336"/>
      <c r="D252" s="336"/>
      <c r="E252" s="336"/>
      <c r="F252" s="336"/>
      <c r="G252" s="336"/>
      <c r="H252" s="336"/>
      <c r="I252" s="336"/>
      <c r="J252" s="336"/>
      <c r="K252" s="336"/>
      <c r="L252" s="336"/>
      <c r="M252" s="336"/>
      <c r="N252" s="336"/>
      <c r="O252" s="336"/>
      <c r="P252" s="336"/>
      <c r="Q252" s="336"/>
      <c r="R252" s="336"/>
      <c r="S252" s="336"/>
      <c r="T252" s="336"/>
      <c r="U252" s="336"/>
      <c r="V252" s="337"/>
      <c r="X252" s="34"/>
    </row>
    <row r="253" spans="1:29" s="99" customFormat="1" ht="95.25" customHeight="1">
      <c r="A253" s="86">
        <v>1</v>
      </c>
      <c r="B253" s="312" t="s">
        <v>463</v>
      </c>
      <c r="C253" s="122" t="s">
        <v>94</v>
      </c>
      <c r="D253" s="122">
        <v>2015394</v>
      </c>
      <c r="E253" s="313">
        <v>10.074199999999999</v>
      </c>
      <c r="F253" s="110">
        <v>1000</v>
      </c>
      <c r="G253" s="314">
        <f t="shared" ref="G253:G261" si="61">SUM(E253*F253)</f>
        <v>10074.199999999999</v>
      </c>
      <c r="H253" s="315">
        <v>45961</v>
      </c>
      <c r="I253" s="316">
        <v>44281</v>
      </c>
      <c r="J253" s="86" t="s">
        <v>464</v>
      </c>
      <c r="K253" s="88"/>
      <c r="L253" s="90">
        <f t="shared" ref="L253:L262" si="62">K253*E253</f>
        <v>0</v>
      </c>
      <c r="M253" s="86">
        <v>298</v>
      </c>
      <c r="N253" s="316">
        <v>44278</v>
      </c>
      <c r="O253" s="162">
        <f t="shared" ref="O253:O262" si="63">F253+K253-U253</f>
        <v>0</v>
      </c>
      <c r="P253" s="230">
        <f t="shared" ref="P253:P262" si="64">O253*E253</f>
        <v>0</v>
      </c>
      <c r="Q253" s="308"/>
      <c r="R253" s="309"/>
      <c r="S253" s="309"/>
      <c r="T253" s="90">
        <f t="shared" ref="T253:T262" si="65">S253*E253</f>
        <v>0</v>
      </c>
      <c r="U253" s="110">
        <v>1000</v>
      </c>
      <c r="V253" s="95">
        <f t="shared" ref="V253:V262" si="66">U253*E253</f>
        <v>10074.199999999999</v>
      </c>
      <c r="W253" s="310"/>
      <c r="X253" s="311"/>
      <c r="Y253" s="310"/>
      <c r="Z253" s="310"/>
      <c r="AA253" s="310"/>
      <c r="AB253" s="310"/>
      <c r="AC253" s="310"/>
    </row>
    <row r="254" spans="1:29" s="99" customFormat="1" ht="108" customHeight="1">
      <c r="A254" s="86">
        <v>2</v>
      </c>
      <c r="B254" s="150" t="s">
        <v>465</v>
      </c>
      <c r="C254" s="88" t="s">
        <v>466</v>
      </c>
      <c r="D254" s="86" t="s">
        <v>361</v>
      </c>
      <c r="E254" s="86">
        <v>15.1114</v>
      </c>
      <c r="F254" s="88">
        <v>16950</v>
      </c>
      <c r="G254" s="314">
        <f t="shared" si="61"/>
        <v>256138.22999999998</v>
      </c>
      <c r="H254" s="315">
        <v>44712</v>
      </c>
      <c r="I254" s="316">
        <v>44286</v>
      </c>
      <c r="J254" s="86">
        <v>2</v>
      </c>
      <c r="K254" s="88"/>
      <c r="L254" s="90">
        <f t="shared" si="62"/>
        <v>0</v>
      </c>
      <c r="M254" s="86">
        <v>334</v>
      </c>
      <c r="N254" s="316">
        <v>44284</v>
      </c>
      <c r="O254" s="162">
        <f t="shared" si="63"/>
        <v>2860</v>
      </c>
      <c r="P254" s="230">
        <f t="shared" si="64"/>
        <v>43218.603999999999</v>
      </c>
      <c r="Q254" s="308"/>
      <c r="R254" s="309"/>
      <c r="S254" s="309"/>
      <c r="T254" s="90">
        <f t="shared" si="65"/>
        <v>0</v>
      </c>
      <c r="U254" s="88">
        <v>14090</v>
      </c>
      <c r="V254" s="95">
        <f t="shared" si="66"/>
        <v>212919.62599999999</v>
      </c>
      <c r="W254" s="310"/>
      <c r="X254" s="311"/>
      <c r="Y254" s="310"/>
      <c r="Z254" s="310"/>
      <c r="AA254" s="310"/>
      <c r="AB254" s="310"/>
      <c r="AC254" s="310"/>
    </row>
    <row r="255" spans="1:29" s="99" customFormat="1" ht="105" customHeight="1">
      <c r="A255" s="86">
        <v>3</v>
      </c>
      <c r="B255" s="150" t="s">
        <v>467</v>
      </c>
      <c r="C255" s="88" t="s">
        <v>466</v>
      </c>
      <c r="D255" s="86" t="s">
        <v>468</v>
      </c>
      <c r="E255" s="86">
        <v>30.222799999999999</v>
      </c>
      <c r="F255" s="88">
        <v>111340</v>
      </c>
      <c r="G255" s="314">
        <f t="shared" si="61"/>
        <v>3365006.5520000001</v>
      </c>
      <c r="H255" s="315">
        <v>44742</v>
      </c>
      <c r="I255" s="316">
        <v>44286</v>
      </c>
      <c r="J255" s="86">
        <v>2</v>
      </c>
      <c r="K255" s="88"/>
      <c r="L255" s="90">
        <f t="shared" si="62"/>
        <v>0</v>
      </c>
      <c r="M255" s="86">
        <v>334</v>
      </c>
      <c r="N255" s="316">
        <v>44284</v>
      </c>
      <c r="O255" s="162">
        <f t="shared" si="63"/>
        <v>20680</v>
      </c>
      <c r="P255" s="230">
        <f t="shared" si="64"/>
        <v>625007.50399999996</v>
      </c>
      <c r="Q255" s="308"/>
      <c r="R255" s="309"/>
      <c r="S255" s="309"/>
      <c r="T255" s="90">
        <f t="shared" si="65"/>
        <v>0</v>
      </c>
      <c r="U255" s="88">
        <v>90660</v>
      </c>
      <c r="V255" s="95">
        <f t="shared" si="66"/>
        <v>2739999.048</v>
      </c>
      <c r="W255" s="310"/>
      <c r="X255" s="311"/>
      <c r="Y255" s="310"/>
      <c r="Z255" s="310"/>
      <c r="AA255" s="310"/>
      <c r="AB255" s="310"/>
      <c r="AC255" s="310"/>
    </row>
    <row r="256" spans="1:29" s="99" customFormat="1" ht="105" customHeight="1">
      <c r="A256" s="86">
        <v>4</v>
      </c>
      <c r="B256" s="150" t="s">
        <v>467</v>
      </c>
      <c r="C256" s="88" t="s">
        <v>466</v>
      </c>
      <c r="D256" s="86" t="s">
        <v>362</v>
      </c>
      <c r="E256" s="86">
        <v>30.222799999999999</v>
      </c>
      <c r="F256" s="88">
        <v>45000</v>
      </c>
      <c r="G256" s="314">
        <f t="shared" si="61"/>
        <v>1360026</v>
      </c>
      <c r="H256" s="315">
        <v>44834</v>
      </c>
      <c r="I256" s="316">
        <v>44286</v>
      </c>
      <c r="J256" s="86">
        <v>2</v>
      </c>
      <c r="K256" s="88"/>
      <c r="L256" s="90">
        <f t="shared" si="62"/>
        <v>0</v>
      </c>
      <c r="M256" s="86">
        <v>334</v>
      </c>
      <c r="N256" s="316">
        <v>44284</v>
      </c>
      <c r="O256" s="162">
        <f t="shared" si="63"/>
        <v>0</v>
      </c>
      <c r="P256" s="230">
        <f t="shared" si="64"/>
        <v>0</v>
      </c>
      <c r="Q256" s="308"/>
      <c r="R256" s="309"/>
      <c r="S256" s="309"/>
      <c r="T256" s="90">
        <f t="shared" si="65"/>
        <v>0</v>
      </c>
      <c r="U256" s="88">
        <v>45000</v>
      </c>
      <c r="V256" s="95">
        <f t="shared" si="66"/>
        <v>1360026</v>
      </c>
      <c r="W256" s="310"/>
      <c r="X256" s="311"/>
      <c r="Y256" s="310"/>
      <c r="Z256" s="310"/>
      <c r="AA256" s="310"/>
      <c r="AB256" s="310"/>
      <c r="AC256" s="310"/>
    </row>
    <row r="257" spans="1:29" s="99" customFormat="1" ht="68.25" customHeight="1">
      <c r="A257" s="86">
        <v>5</v>
      </c>
      <c r="B257" s="104" t="s">
        <v>469</v>
      </c>
      <c r="C257" s="88" t="s">
        <v>466</v>
      </c>
      <c r="D257" s="88">
        <v>100010824</v>
      </c>
      <c r="E257" s="88">
        <v>4.8154000000000003</v>
      </c>
      <c r="F257" s="88">
        <v>1550</v>
      </c>
      <c r="G257" s="314">
        <f t="shared" si="61"/>
        <v>7463.8700000000008</v>
      </c>
      <c r="H257" s="315">
        <v>44561</v>
      </c>
      <c r="I257" s="316">
        <v>44286</v>
      </c>
      <c r="J257" s="86">
        <v>2</v>
      </c>
      <c r="K257" s="88"/>
      <c r="L257" s="90">
        <f t="shared" si="62"/>
        <v>0</v>
      </c>
      <c r="M257" s="86">
        <v>334</v>
      </c>
      <c r="N257" s="316">
        <v>44284</v>
      </c>
      <c r="O257" s="162">
        <f t="shared" si="63"/>
        <v>600</v>
      </c>
      <c r="P257" s="230">
        <f t="shared" si="64"/>
        <v>2889.2400000000002</v>
      </c>
      <c r="Q257" s="308"/>
      <c r="R257" s="309"/>
      <c r="S257" s="309"/>
      <c r="T257" s="90">
        <f t="shared" si="65"/>
        <v>0</v>
      </c>
      <c r="U257" s="88">
        <v>950</v>
      </c>
      <c r="V257" s="95">
        <f t="shared" si="66"/>
        <v>4574.63</v>
      </c>
      <c r="W257" s="310"/>
      <c r="X257" s="311"/>
      <c r="Y257" s="310"/>
      <c r="Z257" s="310"/>
      <c r="AA257" s="310"/>
      <c r="AB257" s="310"/>
      <c r="AC257" s="310"/>
    </row>
    <row r="258" spans="1:29" s="99" customFormat="1" ht="65.25" customHeight="1">
      <c r="A258" s="86">
        <v>6</v>
      </c>
      <c r="B258" s="104" t="s">
        <v>470</v>
      </c>
      <c r="C258" s="88" t="s">
        <v>466</v>
      </c>
      <c r="D258" s="88">
        <v>100010727</v>
      </c>
      <c r="E258" s="88">
        <v>7.6212</v>
      </c>
      <c r="F258" s="88">
        <v>1070</v>
      </c>
      <c r="G258" s="314">
        <f t="shared" si="61"/>
        <v>8154.6840000000002</v>
      </c>
      <c r="H258" s="315">
        <v>44561</v>
      </c>
      <c r="I258" s="316">
        <v>44286</v>
      </c>
      <c r="J258" s="86">
        <v>2</v>
      </c>
      <c r="K258" s="88"/>
      <c r="L258" s="90">
        <f t="shared" si="62"/>
        <v>0</v>
      </c>
      <c r="M258" s="86">
        <v>334</v>
      </c>
      <c r="N258" s="316">
        <v>44284</v>
      </c>
      <c r="O258" s="162">
        <f t="shared" si="63"/>
        <v>1070</v>
      </c>
      <c r="P258" s="230">
        <f t="shared" si="64"/>
        <v>8154.6840000000002</v>
      </c>
      <c r="Q258" s="308"/>
      <c r="R258" s="309"/>
      <c r="S258" s="309"/>
      <c r="T258" s="90">
        <f t="shared" si="65"/>
        <v>0</v>
      </c>
      <c r="U258" s="88">
        <v>0</v>
      </c>
      <c r="V258" s="95">
        <f t="shared" si="66"/>
        <v>0</v>
      </c>
      <c r="W258" s="310"/>
      <c r="X258" s="311"/>
      <c r="Y258" s="310"/>
      <c r="Z258" s="310"/>
      <c r="AA258" s="310"/>
      <c r="AB258" s="310"/>
      <c r="AC258" s="310"/>
    </row>
    <row r="259" spans="1:29" s="99" customFormat="1" ht="61.5" customHeight="1">
      <c r="A259" s="86">
        <v>7</v>
      </c>
      <c r="B259" s="104" t="s">
        <v>471</v>
      </c>
      <c r="C259" s="88" t="s">
        <v>466</v>
      </c>
      <c r="D259" s="88">
        <v>2410219</v>
      </c>
      <c r="E259" s="88">
        <v>2.9064000000000001</v>
      </c>
      <c r="F259" s="88">
        <v>1564</v>
      </c>
      <c r="G259" s="314">
        <f t="shared" si="61"/>
        <v>4545.6095999999998</v>
      </c>
      <c r="H259" s="315">
        <v>44593</v>
      </c>
      <c r="I259" s="316">
        <v>44286</v>
      </c>
      <c r="J259" s="86">
        <v>2</v>
      </c>
      <c r="K259" s="88"/>
      <c r="L259" s="90">
        <f t="shared" si="62"/>
        <v>0</v>
      </c>
      <c r="M259" s="86">
        <v>334</v>
      </c>
      <c r="N259" s="316">
        <v>44284</v>
      </c>
      <c r="O259" s="162">
        <f t="shared" si="63"/>
        <v>1510</v>
      </c>
      <c r="P259" s="230">
        <f t="shared" si="64"/>
        <v>4388.6639999999998</v>
      </c>
      <c r="Q259" s="308"/>
      <c r="R259" s="309"/>
      <c r="S259" s="309"/>
      <c r="T259" s="90">
        <f t="shared" si="65"/>
        <v>0</v>
      </c>
      <c r="U259" s="88">
        <v>54</v>
      </c>
      <c r="V259" s="95">
        <f t="shared" si="66"/>
        <v>156.94560000000001</v>
      </c>
      <c r="W259" s="310"/>
      <c r="X259" s="311"/>
      <c r="Y259" s="310"/>
      <c r="Z259" s="310"/>
      <c r="AA259" s="310"/>
      <c r="AB259" s="310"/>
      <c r="AC259" s="310"/>
    </row>
    <row r="260" spans="1:29" s="99" customFormat="1" ht="105" customHeight="1">
      <c r="A260" s="86">
        <v>8</v>
      </c>
      <c r="B260" s="104" t="s">
        <v>472</v>
      </c>
      <c r="C260" s="88" t="s">
        <v>466</v>
      </c>
      <c r="D260" s="317" t="s">
        <v>473</v>
      </c>
      <c r="E260" s="88">
        <v>5.2148000000000003</v>
      </c>
      <c r="F260" s="88">
        <v>6210</v>
      </c>
      <c r="G260" s="314">
        <f t="shared" si="61"/>
        <v>32383.908000000003</v>
      </c>
      <c r="H260" s="315">
        <v>45046</v>
      </c>
      <c r="I260" s="316">
        <v>44286</v>
      </c>
      <c r="J260" s="86">
        <v>2</v>
      </c>
      <c r="K260" s="88"/>
      <c r="L260" s="90">
        <f t="shared" si="62"/>
        <v>0</v>
      </c>
      <c r="M260" s="86">
        <v>334</v>
      </c>
      <c r="N260" s="316">
        <v>44284</v>
      </c>
      <c r="O260" s="162">
        <f t="shared" si="63"/>
        <v>5235</v>
      </c>
      <c r="P260" s="230">
        <f t="shared" si="64"/>
        <v>27299.478000000003</v>
      </c>
      <c r="Q260" s="308"/>
      <c r="R260" s="309"/>
      <c r="S260" s="309"/>
      <c r="T260" s="90">
        <f t="shared" si="65"/>
        <v>0</v>
      </c>
      <c r="U260" s="88">
        <v>975</v>
      </c>
      <c r="V260" s="95">
        <f t="shared" si="66"/>
        <v>5084.43</v>
      </c>
      <c r="W260" s="310"/>
      <c r="X260" s="311"/>
      <c r="Y260" s="310"/>
      <c r="Z260" s="310"/>
      <c r="AA260" s="310"/>
      <c r="AB260" s="310"/>
      <c r="AC260" s="310"/>
    </row>
    <row r="261" spans="1:29" s="99" customFormat="1" ht="117.75" customHeight="1">
      <c r="A261" s="86">
        <v>9</v>
      </c>
      <c r="B261" s="104" t="s">
        <v>474</v>
      </c>
      <c r="C261" s="88" t="s">
        <v>466</v>
      </c>
      <c r="D261" s="317" t="s">
        <v>475</v>
      </c>
      <c r="E261" s="88">
        <v>10.8146</v>
      </c>
      <c r="F261" s="88">
        <v>2940</v>
      </c>
      <c r="G261" s="314">
        <f t="shared" si="61"/>
        <v>31794.924000000003</v>
      </c>
      <c r="H261" s="315">
        <v>44957</v>
      </c>
      <c r="I261" s="316">
        <v>44286</v>
      </c>
      <c r="J261" s="86">
        <v>2</v>
      </c>
      <c r="K261" s="88"/>
      <c r="L261" s="90">
        <f t="shared" si="62"/>
        <v>0</v>
      </c>
      <c r="M261" s="86">
        <v>334</v>
      </c>
      <c r="N261" s="316">
        <v>44284</v>
      </c>
      <c r="O261" s="162">
        <f t="shared" si="63"/>
        <v>2940</v>
      </c>
      <c r="P261" s="230">
        <f t="shared" si="64"/>
        <v>31794.924000000003</v>
      </c>
      <c r="Q261" s="308"/>
      <c r="R261" s="309"/>
      <c r="S261" s="309"/>
      <c r="T261" s="90">
        <f t="shared" si="65"/>
        <v>0</v>
      </c>
      <c r="U261" s="88">
        <v>0</v>
      </c>
      <c r="V261" s="95">
        <f t="shared" si="66"/>
        <v>0</v>
      </c>
      <c r="W261" s="310"/>
      <c r="X261" s="311"/>
      <c r="Y261" s="310"/>
      <c r="Z261" s="310"/>
      <c r="AA261" s="310"/>
      <c r="AB261" s="310"/>
      <c r="AC261" s="310"/>
    </row>
    <row r="262" spans="1:29" s="325" customFormat="1" ht="66" customHeight="1">
      <c r="A262" s="86">
        <v>10</v>
      </c>
      <c r="B262" s="318" t="s">
        <v>722</v>
      </c>
      <c r="C262" s="319" t="s">
        <v>94</v>
      </c>
      <c r="D262" s="320" t="s">
        <v>723</v>
      </c>
      <c r="E262" s="319">
        <v>100.99850000000001</v>
      </c>
      <c r="F262" s="88"/>
      <c r="G262" s="314"/>
      <c r="H262" s="321">
        <v>44985</v>
      </c>
      <c r="I262" s="322">
        <v>44349</v>
      </c>
      <c r="J262" s="323" t="s">
        <v>724</v>
      </c>
      <c r="K262" s="323">
        <v>3540</v>
      </c>
      <c r="L262" s="90">
        <f t="shared" si="62"/>
        <v>357534.69</v>
      </c>
      <c r="M262" s="319">
        <v>612</v>
      </c>
      <c r="N262" s="323" t="s">
        <v>725</v>
      </c>
      <c r="O262" s="162">
        <f t="shared" si="63"/>
        <v>420</v>
      </c>
      <c r="P262" s="230">
        <f t="shared" si="64"/>
        <v>42419.37</v>
      </c>
      <c r="Q262" s="303"/>
      <c r="R262" s="280"/>
      <c r="S262" s="280"/>
      <c r="T262" s="90">
        <f t="shared" si="65"/>
        <v>0</v>
      </c>
      <c r="U262" s="323">
        <v>3120</v>
      </c>
      <c r="V262" s="95">
        <f t="shared" si="66"/>
        <v>315115.32</v>
      </c>
      <c r="W262" s="281"/>
      <c r="X262" s="324"/>
      <c r="Y262" s="281"/>
      <c r="Z262" s="281"/>
      <c r="AA262" s="281"/>
      <c r="AB262" s="281"/>
      <c r="AC262" s="281"/>
    </row>
    <row r="263" spans="1:29" s="40" customFormat="1" ht="16.5" customHeight="1">
      <c r="A263" s="35"/>
      <c r="B263" s="21" t="s">
        <v>22</v>
      </c>
      <c r="C263" s="37"/>
      <c r="D263" s="6"/>
      <c r="E263" s="6"/>
      <c r="F263" s="7"/>
      <c r="G263" s="6">
        <f>SUM(G253:G262)</f>
        <v>5075587.9776000008</v>
      </c>
      <c r="H263" s="41"/>
      <c r="I263" s="41"/>
      <c r="J263" s="38"/>
      <c r="K263" s="7"/>
      <c r="L263" s="6">
        <f>SUM(L253:L262)</f>
        <v>357534.69</v>
      </c>
      <c r="M263" s="7"/>
      <c r="N263" s="37"/>
      <c r="O263" s="58"/>
      <c r="P263" s="6">
        <f>SUM(P253:P262)</f>
        <v>785172.46799999999</v>
      </c>
      <c r="Q263" s="22"/>
      <c r="R263" s="7"/>
      <c r="S263" s="7"/>
      <c r="T263" s="7"/>
      <c r="U263" s="7"/>
      <c r="V263" s="6">
        <f>SUM(V253:V262)</f>
        <v>4647950.1995999999</v>
      </c>
      <c r="X263" s="34">
        <f>G263+L263-P263-V263</f>
        <v>0</v>
      </c>
    </row>
    <row r="264" spans="1:29" s="40" customFormat="1" ht="24.75" customHeight="1">
      <c r="A264" s="330" t="s">
        <v>490</v>
      </c>
      <c r="B264" s="331"/>
      <c r="C264" s="331"/>
      <c r="D264" s="331"/>
      <c r="E264" s="331"/>
      <c r="F264" s="331"/>
      <c r="G264" s="331"/>
      <c r="H264" s="331"/>
      <c r="I264" s="331"/>
      <c r="J264" s="331"/>
      <c r="K264" s="331"/>
      <c r="L264" s="331"/>
      <c r="M264" s="331"/>
      <c r="N264" s="331"/>
      <c r="O264" s="331"/>
      <c r="P264" s="331"/>
      <c r="Q264" s="331"/>
      <c r="R264" s="331"/>
      <c r="S264" s="331"/>
      <c r="T264" s="331"/>
      <c r="U264" s="331"/>
      <c r="V264" s="332"/>
      <c r="X264" s="34"/>
    </row>
    <row r="265" spans="1:29" s="99" customFormat="1" ht="61.5" customHeight="1">
      <c r="A265" s="86">
        <v>1</v>
      </c>
      <c r="B265" s="87" t="s">
        <v>491</v>
      </c>
      <c r="C265" s="86" t="s">
        <v>13</v>
      </c>
      <c r="D265" s="86" t="s">
        <v>492</v>
      </c>
      <c r="E265" s="86">
        <v>1906.88</v>
      </c>
      <c r="F265" s="326">
        <v>25</v>
      </c>
      <c r="G265" s="314">
        <f t="shared" ref="G265:G270" si="67">SUM(E265*F265)</f>
        <v>47672</v>
      </c>
      <c r="H265" s="134">
        <v>44681</v>
      </c>
      <c r="I265" s="327"/>
      <c r="J265" s="328"/>
      <c r="K265" s="309"/>
      <c r="L265" s="112">
        <f t="shared" ref="L265:L270" si="68">K265*E265</f>
        <v>0</v>
      </c>
      <c r="M265" s="309"/>
      <c r="N265" s="309"/>
      <c r="O265" s="162">
        <f t="shared" ref="O265:O270" si="69">F265+K265-U265</f>
        <v>6</v>
      </c>
      <c r="P265" s="230">
        <f t="shared" ref="P265:P270" si="70">O265*E265</f>
        <v>11441.28</v>
      </c>
      <c r="Q265" s="308"/>
      <c r="R265" s="309"/>
      <c r="S265" s="309"/>
      <c r="T265" s="112">
        <f t="shared" ref="T265:T270" si="71">S265*E265</f>
        <v>0</v>
      </c>
      <c r="U265" s="326">
        <v>19</v>
      </c>
      <c r="V265" s="95">
        <f t="shared" ref="V265:V270" si="72">U265*E265</f>
        <v>36230.720000000001</v>
      </c>
      <c r="W265" s="310"/>
      <c r="X265" s="311">
        <f t="shared" ref="X265:X270" si="73">G265+L265-P265-V265</f>
        <v>0</v>
      </c>
      <c r="Y265" s="310"/>
      <c r="Z265" s="310"/>
      <c r="AA265" s="310"/>
      <c r="AB265" s="310"/>
      <c r="AC265" s="310"/>
    </row>
    <row r="266" spans="1:29" s="99" customFormat="1" ht="77.25" customHeight="1">
      <c r="A266" s="86">
        <v>2</v>
      </c>
      <c r="B266" s="87" t="s">
        <v>493</v>
      </c>
      <c r="C266" s="86" t="s">
        <v>13</v>
      </c>
      <c r="D266" s="86" t="s">
        <v>494</v>
      </c>
      <c r="E266" s="86">
        <v>633.55999999999995</v>
      </c>
      <c r="F266" s="326">
        <v>145</v>
      </c>
      <c r="G266" s="314">
        <f t="shared" si="67"/>
        <v>91866.2</v>
      </c>
      <c r="H266" s="134">
        <v>44543</v>
      </c>
      <c r="I266" s="327"/>
      <c r="J266" s="328"/>
      <c r="K266" s="309"/>
      <c r="L266" s="112">
        <f t="shared" si="68"/>
        <v>0</v>
      </c>
      <c r="M266" s="309"/>
      <c r="N266" s="309"/>
      <c r="O266" s="162">
        <f t="shared" si="69"/>
        <v>0</v>
      </c>
      <c r="P266" s="230">
        <f t="shared" si="70"/>
        <v>0</v>
      </c>
      <c r="Q266" s="308"/>
      <c r="R266" s="309"/>
      <c r="S266" s="309"/>
      <c r="T266" s="112">
        <f t="shared" si="71"/>
        <v>0</v>
      </c>
      <c r="U266" s="110">
        <v>145</v>
      </c>
      <c r="V266" s="95">
        <f t="shared" si="72"/>
        <v>91866.2</v>
      </c>
      <c r="W266" s="310"/>
      <c r="X266" s="311">
        <f t="shared" si="73"/>
        <v>0</v>
      </c>
      <c r="Y266" s="310"/>
      <c r="Z266" s="310"/>
      <c r="AA266" s="310"/>
      <c r="AB266" s="310"/>
      <c r="AC266" s="310"/>
    </row>
    <row r="267" spans="1:29" s="99" customFormat="1" ht="88.5" customHeight="1">
      <c r="A267" s="329">
        <v>3</v>
      </c>
      <c r="B267" s="87" t="s">
        <v>495</v>
      </c>
      <c r="C267" s="86" t="s">
        <v>13</v>
      </c>
      <c r="D267" s="86" t="s">
        <v>492</v>
      </c>
      <c r="E267" s="86">
        <v>2163.34</v>
      </c>
      <c r="F267" s="326">
        <v>83</v>
      </c>
      <c r="G267" s="314">
        <f t="shared" si="67"/>
        <v>179557.22</v>
      </c>
      <c r="H267" s="134">
        <v>44681</v>
      </c>
      <c r="I267" s="327"/>
      <c r="J267" s="328"/>
      <c r="K267" s="309"/>
      <c r="L267" s="112">
        <f t="shared" si="68"/>
        <v>0</v>
      </c>
      <c r="M267" s="309"/>
      <c r="N267" s="309"/>
      <c r="O267" s="162">
        <f t="shared" si="69"/>
        <v>0</v>
      </c>
      <c r="P267" s="230">
        <f t="shared" si="70"/>
        <v>0</v>
      </c>
      <c r="Q267" s="308"/>
      <c r="R267" s="309"/>
      <c r="S267" s="309"/>
      <c r="T267" s="112">
        <f t="shared" si="71"/>
        <v>0</v>
      </c>
      <c r="U267" s="110">
        <v>83</v>
      </c>
      <c r="V267" s="95">
        <f t="shared" si="72"/>
        <v>179557.22</v>
      </c>
      <c r="W267" s="310"/>
      <c r="X267" s="311">
        <f t="shared" si="73"/>
        <v>0</v>
      </c>
      <c r="Y267" s="310"/>
      <c r="Z267" s="310"/>
      <c r="AA267" s="310"/>
      <c r="AB267" s="310"/>
      <c r="AC267" s="310"/>
    </row>
    <row r="268" spans="1:29" s="99" customFormat="1" ht="83.25" customHeight="1">
      <c r="A268" s="329">
        <v>4</v>
      </c>
      <c r="B268" s="87" t="s">
        <v>493</v>
      </c>
      <c r="C268" s="86" t="s">
        <v>13</v>
      </c>
      <c r="D268" s="86" t="s">
        <v>496</v>
      </c>
      <c r="E268" s="86">
        <v>718.77200000000005</v>
      </c>
      <c r="F268" s="326">
        <v>113</v>
      </c>
      <c r="G268" s="314">
        <f t="shared" si="67"/>
        <v>81221.236000000004</v>
      </c>
      <c r="H268" s="134">
        <v>44467</v>
      </c>
      <c r="I268" s="327"/>
      <c r="J268" s="328"/>
      <c r="K268" s="309"/>
      <c r="L268" s="112">
        <f t="shared" si="68"/>
        <v>0</v>
      </c>
      <c r="M268" s="309"/>
      <c r="N268" s="309"/>
      <c r="O268" s="162">
        <f t="shared" si="69"/>
        <v>24</v>
      </c>
      <c r="P268" s="230">
        <f t="shared" si="70"/>
        <v>17250.528000000002</v>
      </c>
      <c r="Q268" s="308"/>
      <c r="R268" s="309"/>
      <c r="S268" s="309"/>
      <c r="T268" s="112">
        <f t="shared" si="71"/>
        <v>0</v>
      </c>
      <c r="U268" s="326">
        <v>89</v>
      </c>
      <c r="V268" s="95">
        <f t="shared" si="72"/>
        <v>63970.708000000006</v>
      </c>
      <c r="W268" s="310"/>
      <c r="X268" s="311">
        <f t="shared" si="73"/>
        <v>0</v>
      </c>
      <c r="Y268" s="310"/>
      <c r="Z268" s="310"/>
      <c r="AA268" s="310"/>
      <c r="AB268" s="310"/>
      <c r="AC268" s="310"/>
    </row>
    <row r="269" spans="1:29" s="99" customFormat="1" ht="51.75" customHeight="1">
      <c r="A269" s="329">
        <v>5</v>
      </c>
      <c r="B269" s="87" t="s">
        <v>497</v>
      </c>
      <c r="C269" s="86" t="s">
        <v>13</v>
      </c>
      <c r="D269" s="86" t="s">
        <v>498</v>
      </c>
      <c r="E269" s="86">
        <v>2079.7399999999998</v>
      </c>
      <c r="F269" s="326">
        <v>311.5</v>
      </c>
      <c r="G269" s="314">
        <f t="shared" si="67"/>
        <v>647839.00999999989</v>
      </c>
      <c r="H269" s="134">
        <v>44593</v>
      </c>
      <c r="I269" s="327"/>
      <c r="J269" s="328"/>
      <c r="K269" s="309"/>
      <c r="L269" s="112">
        <f t="shared" si="68"/>
        <v>0</v>
      </c>
      <c r="M269" s="309"/>
      <c r="N269" s="309"/>
      <c r="O269" s="162">
        <f t="shared" si="69"/>
        <v>10</v>
      </c>
      <c r="P269" s="230">
        <f t="shared" si="70"/>
        <v>20797.399999999998</v>
      </c>
      <c r="Q269" s="308"/>
      <c r="R269" s="309"/>
      <c r="S269" s="309"/>
      <c r="T269" s="112">
        <f t="shared" si="71"/>
        <v>0</v>
      </c>
      <c r="U269" s="326">
        <v>301.5</v>
      </c>
      <c r="V269" s="95">
        <f t="shared" si="72"/>
        <v>627041.61</v>
      </c>
      <c r="W269" s="310"/>
      <c r="X269" s="311">
        <f t="shared" si="73"/>
        <v>0</v>
      </c>
      <c r="Y269" s="310"/>
      <c r="Z269" s="310"/>
      <c r="AA269" s="310"/>
      <c r="AB269" s="310"/>
      <c r="AC269" s="310"/>
    </row>
    <row r="270" spans="1:29" s="99" customFormat="1" ht="51.75" customHeight="1">
      <c r="A270" s="329">
        <v>6</v>
      </c>
      <c r="B270" s="87" t="s">
        <v>499</v>
      </c>
      <c r="C270" s="86" t="s">
        <v>13</v>
      </c>
      <c r="D270" s="86" t="s">
        <v>500</v>
      </c>
      <c r="E270" s="86">
        <v>213.22</v>
      </c>
      <c r="F270" s="326">
        <v>1179</v>
      </c>
      <c r="G270" s="314">
        <f t="shared" si="67"/>
        <v>251386.38</v>
      </c>
      <c r="H270" s="134">
        <v>44347</v>
      </c>
      <c r="I270" s="327"/>
      <c r="J270" s="328"/>
      <c r="K270" s="309"/>
      <c r="L270" s="112">
        <f t="shared" si="68"/>
        <v>0</v>
      </c>
      <c r="M270" s="309"/>
      <c r="N270" s="309"/>
      <c r="O270" s="162">
        <f t="shared" si="69"/>
        <v>15</v>
      </c>
      <c r="P270" s="230">
        <f t="shared" si="70"/>
        <v>3198.3</v>
      </c>
      <c r="Q270" s="308"/>
      <c r="R270" s="309"/>
      <c r="S270" s="309"/>
      <c r="T270" s="112">
        <f t="shared" si="71"/>
        <v>0</v>
      </c>
      <c r="U270" s="326">
        <v>1164</v>
      </c>
      <c r="V270" s="95">
        <f t="shared" si="72"/>
        <v>248188.08</v>
      </c>
      <c r="W270" s="310"/>
      <c r="X270" s="311">
        <f t="shared" si="73"/>
        <v>0</v>
      </c>
      <c r="Y270" s="310"/>
      <c r="Z270" s="310"/>
      <c r="AA270" s="310"/>
      <c r="AB270" s="310"/>
      <c r="AC270" s="310"/>
    </row>
    <row r="271" spans="1:29" s="40" customFormat="1" ht="16.5" customHeight="1">
      <c r="A271" s="35"/>
      <c r="B271" s="21" t="s">
        <v>22</v>
      </c>
      <c r="C271" s="37"/>
      <c r="D271" s="6"/>
      <c r="E271" s="6"/>
      <c r="F271" s="7"/>
      <c r="G271" s="6">
        <f>SUM(G265:G270)</f>
        <v>1299542.0460000001</v>
      </c>
      <c r="H271" s="41"/>
      <c r="I271" s="41"/>
      <c r="J271" s="38"/>
      <c r="K271" s="7"/>
      <c r="L271" s="6">
        <f>SUM(L265:L270)</f>
        <v>0</v>
      </c>
      <c r="M271" s="7"/>
      <c r="N271" s="37"/>
      <c r="O271" s="58"/>
      <c r="P271" s="6">
        <f>SUM(P265:P270)</f>
        <v>52687.508000000002</v>
      </c>
      <c r="Q271" s="22"/>
      <c r="R271" s="7"/>
      <c r="S271" s="7"/>
      <c r="T271" s="7"/>
      <c r="U271" s="7"/>
      <c r="V271" s="6">
        <f>SUM(V265:V270)</f>
        <v>1246854.5379999999</v>
      </c>
      <c r="X271" s="34">
        <f>G271+L271-P271-V271</f>
        <v>0</v>
      </c>
    </row>
    <row r="272" spans="1:29" s="20" customFormat="1" ht="19.5" customHeight="1">
      <c r="A272" s="30"/>
      <c r="B272" s="31" t="s">
        <v>14</v>
      </c>
      <c r="C272" s="32"/>
      <c r="D272" s="32"/>
      <c r="E272" s="33"/>
      <c r="F272" s="30"/>
      <c r="G272" s="33">
        <f>G150+G96+G171+G196+G218+G224+G232+G241+G246+G251+G263+G271</f>
        <v>103945852.86549145</v>
      </c>
      <c r="H272" s="30"/>
      <c r="I272" s="30"/>
      <c r="J272" s="30"/>
      <c r="K272" s="30"/>
      <c r="L272" s="33">
        <f>L150+L96+L171+L196+L218+L224+L232+L241+L246+L251+L263+L271</f>
        <v>5807973.6600140808</v>
      </c>
      <c r="M272" s="32"/>
      <c r="N272" s="32"/>
      <c r="O272" s="32"/>
      <c r="P272" s="33">
        <f ca="1">P150+P96+P171+P196+P218+P224+P232+P241+P246+P251+P263+P271</f>
        <v>11599365.86915342</v>
      </c>
      <c r="Q272" s="32"/>
      <c r="R272" s="32"/>
      <c r="S272" s="32"/>
      <c r="T272" s="33"/>
      <c r="U272" s="30"/>
      <c r="V272" s="33">
        <f>V150+V96+V171+V196+V218+V224+V232+V241+V246+V251+V263+V271</f>
        <v>97984866.684948817</v>
      </c>
      <c r="W272" s="29"/>
      <c r="X272" s="34">
        <f ca="1">G272+L272-P272-V272</f>
        <v>0</v>
      </c>
    </row>
    <row r="273" spans="1:22">
      <c r="A273" s="12"/>
    </row>
    <row r="274" spans="1:22" s="49" customFormat="1" ht="70.5" customHeight="1">
      <c r="A274" s="42"/>
      <c r="B274" s="43" t="s">
        <v>144</v>
      </c>
      <c r="C274" s="44"/>
      <c r="D274" s="57"/>
      <c r="E274" s="85"/>
      <c r="F274" s="47"/>
      <c r="G274" s="333" t="s">
        <v>423</v>
      </c>
      <c r="H274" s="333"/>
      <c r="I274" s="333"/>
      <c r="J274" s="333"/>
      <c r="K274" s="333"/>
      <c r="L274" s="333"/>
      <c r="M274" s="46"/>
      <c r="N274" s="45"/>
      <c r="O274" s="42"/>
      <c r="P274" s="85"/>
      <c r="Q274" s="47"/>
      <c r="R274" s="47"/>
      <c r="S274" s="47"/>
      <c r="T274" s="47"/>
      <c r="U274" s="47"/>
      <c r="V274" s="48"/>
    </row>
    <row r="275" spans="1:22">
      <c r="A275" s="12"/>
    </row>
  </sheetData>
  <mergeCells count="43">
    <mergeCell ref="A233:V233"/>
    <mergeCell ref="O5:O6"/>
    <mergeCell ref="P5:P6"/>
    <mergeCell ref="Q5:Q6"/>
    <mergeCell ref="R5:R6"/>
    <mergeCell ref="A151:V151"/>
    <mergeCell ref="A225:V225"/>
    <mergeCell ref="A219:V219"/>
    <mergeCell ref="A197:V197"/>
    <mergeCell ref="I5:I6"/>
    <mergeCell ref="J5:J6"/>
    <mergeCell ref="K5:K6"/>
    <mergeCell ref="U5:U6"/>
    <mergeCell ref="A172:V172"/>
    <mergeCell ref="S5:S6"/>
    <mergeCell ref="V5:V6"/>
    <mergeCell ref="A8:V8"/>
    <mergeCell ref="A97:V97"/>
    <mergeCell ref="M5:N5"/>
    <mergeCell ref="F5:F6"/>
    <mergeCell ref="G5:G6"/>
    <mergeCell ref="T1:U1"/>
    <mergeCell ref="A2:V2"/>
    <mergeCell ref="C3:P3"/>
    <mergeCell ref="A4:A6"/>
    <mergeCell ref="B4:B6"/>
    <mergeCell ref="C4:C6"/>
    <mergeCell ref="D4:D6"/>
    <mergeCell ref="E4:E6"/>
    <mergeCell ref="F4:G4"/>
    <mergeCell ref="H4:H6"/>
    <mergeCell ref="I4:N4"/>
    <mergeCell ref="O4:P4"/>
    <mergeCell ref="Q4:T4"/>
    <mergeCell ref="U4:V4"/>
    <mergeCell ref="L5:L6"/>
    <mergeCell ref="T5:T6"/>
    <mergeCell ref="A264:V264"/>
    <mergeCell ref="G274:L274"/>
    <mergeCell ref="A247:V247"/>
    <mergeCell ref="A242:V242"/>
    <mergeCell ref="A252:V252"/>
    <mergeCell ref="M244:M245"/>
  </mergeCells>
  <pageMargins left="0" right="0" top="0.35433070866141736" bottom="0" header="0" footer="0.59055118110236227"/>
  <pageSetup paperSize="9" scale="77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укрвакц (напрямую ЛПЗ) (2)</vt:lpstr>
      <vt:lpstr>'укрвакц (напрямую ЛПЗ) (2)'!Заголовки_для_печати</vt:lpstr>
      <vt:lpstr>'укрвакц (напрямую ЛПЗ)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bugera</cp:lastModifiedBy>
  <cp:lastPrinted>2021-07-13T07:45:11Z</cp:lastPrinted>
  <dcterms:created xsi:type="dcterms:W3CDTF">2012-08-14T10:48:59Z</dcterms:created>
  <dcterms:modified xsi:type="dcterms:W3CDTF">2021-07-19T07:50:01Z</dcterms:modified>
</cp:coreProperties>
</file>